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3200" windowHeight="11325" activeTab="1"/>
  </bookViews>
  <sheets>
    <sheet name="Лист1" sheetId="1" r:id="rId1"/>
    <sheet name="Лист2" sheetId="2" r:id="rId2"/>
  </sheets>
  <definedNames/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F26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3339</t>
        </r>
      </text>
    </comment>
  </commentList>
</comments>
</file>

<file path=xl/comments2.xml><?xml version="1.0" encoding="utf-8"?>
<comments xmlns="http://schemas.openxmlformats.org/spreadsheetml/2006/main">
  <authors>
    <author>Admin</author>
  </authors>
  <commentList>
    <comment ref="D69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15418</t>
        </r>
      </text>
    </comment>
    <comment ref="F53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3339</t>
        </r>
      </text>
    </comment>
    <comment ref="D53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<sst xmlns="http://schemas.openxmlformats.org/spreadsheetml/2006/main" count="265" uniqueCount="126">
  <si>
    <t>Показатели раздельного учета доходов и расходов субъекта естественных монополий, оказывающего услуги по передаче электроэнергии (мощности) по электрическим сетям, принадлежащим на праве собственности или ином законном основании, территориальным сетевым организациям, согласно форме "Отчет о прибылях и убытках"</t>
  </si>
  <si>
    <t>Заполняется:</t>
  </si>
  <si>
    <t>Субъектами естественных монополий, оказывающими услуги по передаче электроэнергии (мощности) по электрическим сетям, принадлежащим на праве собственности или ином законном основании территориальным сетевым организациям</t>
  </si>
  <si>
    <t>Период заполнения:</t>
  </si>
  <si>
    <t>Годовая, Квартальная</t>
  </si>
  <si>
    <t>Требования к заполнению:</t>
  </si>
  <si>
    <t>Заполняется отдельно по каждому субъекту</t>
  </si>
  <si>
    <t>Организация:</t>
  </si>
  <si>
    <t>АО Спасскэлектросеть</t>
  </si>
  <si>
    <t>ИНН</t>
  </si>
  <si>
    <t>Местонахождение (адрес):</t>
  </si>
  <si>
    <t>Приморский край, город Спасск-Дальний, улица Борисова 41</t>
  </si>
  <si>
    <t>Субъект РФ:</t>
  </si>
  <si>
    <t>Приморский край</t>
  </si>
  <si>
    <t>Отчетный период:</t>
  </si>
  <si>
    <t>2017 год</t>
  </si>
  <si>
    <t>Показатель</t>
  </si>
  <si>
    <t>Ед изм.</t>
  </si>
  <si>
    <t>Код пока-за-теля</t>
  </si>
  <si>
    <t>За отчетный период, всего по предпри-ятию</t>
  </si>
  <si>
    <t>из графы 4: по Субъекту РФ,  указанному в заголовке формы</t>
  </si>
  <si>
    <t>из графы 5 по видам деятельности</t>
  </si>
  <si>
    <t>За аналогич-ный период предыду-щего года, всего по предприя-тию</t>
  </si>
  <si>
    <t xml:space="preserve">из графы 9: по Субъекту РФ,  указанному в заголовке формы </t>
  </si>
  <si>
    <t>из графы 10 по видам деятельности*</t>
  </si>
  <si>
    <t>Примечания: принцип разделения показателей по субъектам РФ и по видам деятельности согласно ОРД предприятия</t>
  </si>
  <si>
    <t>Передача по распределительным сетям</t>
  </si>
  <si>
    <t>Техно-ло-гичес-кое при-соеди-нение</t>
  </si>
  <si>
    <t>Прочие виды деятельности</t>
  </si>
  <si>
    <t>Техноло-гическое присоединение</t>
  </si>
  <si>
    <t>Выручка (нетто) от продажи товаров, продукции, работ, услуг (за минусом налога на добавленную стоимость, акцизов и аналогичных обязательных платежей)</t>
  </si>
  <si>
    <t>тыс.руб.</t>
  </si>
  <si>
    <t>Себестоимость проданных товаров, продукции, работ, услуг</t>
  </si>
  <si>
    <t>Валовая прибыль</t>
  </si>
  <si>
    <t>Коммерческие расходы</t>
  </si>
  <si>
    <t>Управленческие расходы</t>
  </si>
  <si>
    <t>Прибыль (убыток) от продаж</t>
  </si>
  <si>
    <t>Проценты к получению</t>
  </si>
  <si>
    <t>Проценты к уплате</t>
  </si>
  <si>
    <t>Прочие доходы</t>
  </si>
  <si>
    <t>Прочие расходы</t>
  </si>
  <si>
    <t>Прибыль до налогообложения</t>
  </si>
  <si>
    <t>Налог на прибыль</t>
  </si>
  <si>
    <t>Чистая прибыль</t>
  </si>
  <si>
    <t>Справочно:</t>
  </si>
  <si>
    <t>Списание дебиторских и кредиторских задолженностей, по которым истек срок исковой давности</t>
  </si>
  <si>
    <t>Прибыль (убыток) прошлых лет, выявленная в отчетном году</t>
  </si>
  <si>
    <t>Расшифровка расходов субъекта естественных монополий, оказывающего услуги по передаче электроэнергии (мощности) по электрическим сетям, принадлежащим на праве собственности или ином законном основании территориальным сетевым организациям</t>
  </si>
  <si>
    <t>Код по-ка-за-теля</t>
  </si>
  <si>
    <t>из графы 10 по видам деятельности</t>
  </si>
  <si>
    <t>Примеча-ния: принцип разделе-</t>
  </si>
  <si>
    <t>ния показате-</t>
  </si>
  <si>
    <t>лей по субъек-</t>
  </si>
  <si>
    <t>там РФ и</t>
  </si>
  <si>
    <t>по видам деятель-ности согласно ОРД предприя-тия</t>
  </si>
  <si>
    <t>Технологическое присоединение</t>
  </si>
  <si>
    <t>Передача и технологическое присоединение</t>
  </si>
  <si>
    <t>Расходы, учитываемые в целях налогообложения прибыли, всего, в том числе</t>
  </si>
  <si>
    <t>(сумма строк 110,120,130,140,150,160,170,180,190)</t>
  </si>
  <si>
    <t>тыс.  руб.</t>
  </si>
  <si>
    <t>Материальные расходы</t>
  </si>
  <si>
    <t>(сумма строк 111,112,113)</t>
  </si>
  <si>
    <t>тыс. руб.</t>
  </si>
  <si>
    <t>Расходы на приобретение сырья и материалов</t>
  </si>
  <si>
    <t>Расходы на приобретение электрической энергии на компенсацию технологического расхода (потерь) электрической энергии в сетях, в том числе по уровням напряжения:</t>
  </si>
  <si>
    <t>ВН</t>
  </si>
  <si>
    <t>СН1</t>
  </si>
  <si>
    <t>СН2</t>
  </si>
  <si>
    <t>НН</t>
  </si>
  <si>
    <t>Расходы на приобретение электрической энергии на хозяйственные нужды</t>
  </si>
  <si>
    <t>Расходы на оплату услуг сторонних организаций</t>
  </si>
  <si>
    <t>(сумма строк 121,122,123,124)</t>
  </si>
  <si>
    <t>Расходы на страхование</t>
  </si>
  <si>
    <t>Оплата услуг ОАО "ФСК ЕЭС"</t>
  </si>
  <si>
    <t>Оплата услуг по передаче электрической энергии, оказываемых другими сетевыми организациями</t>
  </si>
  <si>
    <t>Расходы на ремонт основных средств, выполняемые подрядным способом</t>
  </si>
  <si>
    <t>Расходы на оплату труда</t>
  </si>
  <si>
    <t xml:space="preserve">Справочно: среднесписочная численность промышленно-производственного персонала организации </t>
  </si>
  <si>
    <t>чел</t>
  </si>
  <si>
    <t>-</t>
  </si>
  <si>
    <t> 121</t>
  </si>
  <si>
    <t>121 </t>
  </si>
  <si>
    <t> 115</t>
  </si>
  <si>
    <t>6 </t>
  </si>
  <si>
    <t>Расходы на выплату страховых взносов в Пенсионный фонд Российской Федерации, Фонд социального страхования Российской Федерации, Федеральный фонд обязательного медицинского страхования и территориальные фонды обязательного медицинского страхования</t>
  </si>
  <si>
    <t>Амортизация основных средств</t>
  </si>
  <si>
    <t>Аренда и лизинговые платежи</t>
  </si>
  <si>
    <t>(сумма строк 161,162)</t>
  </si>
  <si>
    <t>Плата за аренду имущества</t>
  </si>
  <si>
    <t>Лизинговые платежи</t>
  </si>
  <si>
    <t>Налоги, уменьшающие налогооблагаемую базу по налогу на прибыль</t>
  </si>
  <si>
    <t>Расходы на выплату процентов по кредитам, уменьшающие налогооблагаемую базу по налогу на прибыль</t>
  </si>
  <si>
    <t>Расходы, не учитываемые в целях налогообложения прибыли, всего, в том числе</t>
  </si>
  <si>
    <t>(сумма строк 210,220,230,240,250)</t>
  </si>
  <si>
    <t xml:space="preserve">Возврат заемных средств на цели инвест программы </t>
  </si>
  <si>
    <t>Прибыль, направленная на инвестиции</t>
  </si>
  <si>
    <t>Прибыль, направленная на выплату дивидендов</t>
  </si>
  <si>
    <t>Расходы социального характера из прибыли</t>
  </si>
  <si>
    <t>Прочие расходы из прибыли в отчетном периоде</t>
  </si>
  <si>
    <t>Расходы на уплату налога на прибыль</t>
  </si>
  <si>
    <t>Справочные показатели:</t>
  </si>
  <si>
    <t>Из строки 100 прямые расходы</t>
  </si>
  <si>
    <t>Из строки 100 косвенные расходы</t>
  </si>
  <si>
    <t>Расходы на приобретение, сооружение и изготовление основных средств, а также на достройку, дооборудование, реконструкцию, модернизацию и техническое перевооружением основных средств</t>
  </si>
  <si>
    <t>Расходы на ремонт основных средств (включая арендованные) всего, в том числе:</t>
  </si>
  <si>
    <t>материальные расходы</t>
  </si>
  <si>
    <t>расходы на оплату труда и выплату страховых взносов</t>
  </si>
  <si>
    <t>расходы на ремонт основных средств, выполняемый подрядным способом</t>
  </si>
  <si>
    <t>прочие расходы</t>
  </si>
  <si>
    <t>Расходы на приобретение электрической энергии в целях компенсации коммерческого расхода (потерь) электрической энергии в сетях</t>
  </si>
  <si>
    <t>Расшифровка дебиторской задолженности, заемных средств и стоимости активов</t>
  </si>
  <si>
    <r>
      <t>Код</t>
    </r>
    <r>
      <rPr>
        <sz val="10"/>
        <color indexed="8"/>
        <rFont val="Times New Roman"/>
        <family val="1"/>
      </rPr>
      <t xml:space="preserve"> по-ка-за-те-ля</t>
    </r>
  </si>
  <si>
    <t>По состоянию на начало отчетного периода, всего по предприятию</t>
  </si>
  <si>
    <t>По состоянию на конец отчетного периода, всего по предприятию</t>
  </si>
  <si>
    <t>Дебиторская задолженность</t>
  </si>
  <si>
    <t>х</t>
  </si>
  <si>
    <t>в том числе по расчетам с покупателями и заказчиками</t>
  </si>
  <si>
    <t>Заемные средства, учитываемые в долгосрочных обязательствах, которые могут быть прямо отнесены на услуги по передаче электроэнергии по распределительным сетям и технологическое присоединение</t>
  </si>
  <si>
    <t>Заемные средства, учитываемые в краткосрочных обязательствах, которые могут быть прямо отнесены на услуги по передаче электроэнергии по распределительным сетям и технологическое присоединение</t>
  </si>
  <si>
    <t>Основные средства</t>
  </si>
  <si>
    <t xml:space="preserve">Арендованные основные средства </t>
  </si>
  <si>
    <t> 3786</t>
  </si>
  <si>
    <t>3786 </t>
  </si>
  <si>
    <t>4791 </t>
  </si>
  <si>
    <t> 4791</t>
  </si>
  <si>
    <t>Незавершенное строительство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</si>
</sst>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7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Arial"/>
      <family val="2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9"/>
      <color theme="1"/>
      <name val="Times New Roman"/>
      <family val="1"/>
    </font>
    <font>
      <b/>
      <sz val="10"/>
      <color theme="1"/>
      <name val="Times New Roman"/>
      <family val="1"/>
    </font>
    <font>
      <sz val="7"/>
      <color theme="1"/>
      <name val="Times New Roman"/>
      <family val="1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>
        <color rgb="FF000000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>
        <color rgb="FF000000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88">
    <xf numFmtId="0" fontId="0" fillId="0" borderId="0" xfId="0" applyFont="1" applyAlignment="1">
      <alignment/>
    </xf>
    <xf numFmtId="0" fontId="49" fillId="33" borderId="10" xfId="0" applyFont="1" applyFill="1" applyBorder="1" applyAlignment="1">
      <alignment horizontal="center"/>
    </xf>
    <xf numFmtId="0" fontId="49" fillId="33" borderId="10" xfId="0" applyFont="1" applyFill="1" applyBorder="1" applyAlignment="1">
      <alignment horizontal="left"/>
    </xf>
    <xf numFmtId="0" fontId="49" fillId="33" borderId="10" xfId="0" applyFont="1" applyFill="1" applyBorder="1" applyAlignment="1">
      <alignment/>
    </xf>
    <xf numFmtId="0" fontId="50" fillId="33" borderId="11" xfId="0" applyFont="1" applyFill="1" applyBorder="1" applyAlignment="1">
      <alignment wrapText="1"/>
    </xf>
    <xf numFmtId="0" fontId="49" fillId="33" borderId="10" xfId="0" applyFont="1" applyFill="1" applyBorder="1" applyAlignment="1">
      <alignment horizontal="center" wrapText="1"/>
    </xf>
    <xf numFmtId="0" fontId="51" fillId="33" borderId="10" xfId="0" applyFont="1" applyFill="1" applyBorder="1" applyAlignment="1">
      <alignment horizontal="center" wrapText="1"/>
    </xf>
    <xf numFmtId="0" fontId="50" fillId="33" borderId="10" xfId="0" applyFont="1" applyFill="1" applyBorder="1" applyAlignment="1">
      <alignment/>
    </xf>
    <xf numFmtId="0" fontId="0" fillId="33" borderId="0" xfId="0" applyFill="1" applyAlignment="1">
      <alignment/>
    </xf>
    <xf numFmtId="0" fontId="50" fillId="33" borderId="10" xfId="0" applyFont="1" applyFill="1" applyBorder="1" applyAlignment="1">
      <alignment horizontal="center"/>
    </xf>
    <xf numFmtId="0" fontId="52" fillId="33" borderId="11" xfId="0" applyFont="1" applyFill="1" applyBorder="1" applyAlignment="1">
      <alignment wrapText="1"/>
    </xf>
    <xf numFmtId="0" fontId="50" fillId="33" borderId="10" xfId="0" applyFont="1" applyFill="1" applyBorder="1" applyAlignment="1">
      <alignment horizontal="center" wrapText="1"/>
    </xf>
    <xf numFmtId="0" fontId="53" fillId="33" borderId="0" xfId="0" applyFont="1" applyFill="1" applyAlignment="1">
      <alignment/>
    </xf>
    <xf numFmtId="0" fontId="53" fillId="33" borderId="0" xfId="0" applyFont="1" applyFill="1" applyAlignment="1">
      <alignment vertical="top"/>
    </xf>
    <xf numFmtId="0" fontId="49" fillId="33" borderId="10" xfId="0" applyFont="1" applyFill="1" applyBorder="1" applyAlignment="1">
      <alignment horizontal="center" vertical="top" wrapText="1"/>
    </xf>
    <xf numFmtId="0" fontId="51" fillId="33" borderId="11" xfId="0" applyFont="1" applyFill="1" applyBorder="1" applyAlignment="1">
      <alignment horizontal="center" vertical="top" wrapText="1"/>
    </xf>
    <xf numFmtId="0" fontId="51" fillId="33" borderId="10" xfId="0" applyFont="1" applyFill="1" applyBorder="1" applyAlignment="1">
      <alignment horizontal="center" vertical="top" wrapText="1"/>
    </xf>
    <xf numFmtId="0" fontId="54" fillId="33" borderId="0" xfId="0" applyFont="1" applyFill="1" applyAlignment="1">
      <alignment/>
    </xf>
    <xf numFmtId="0" fontId="55" fillId="33" borderId="0" xfId="0" applyFont="1" applyFill="1" applyAlignment="1">
      <alignment horizontal="justify"/>
    </xf>
    <xf numFmtId="0" fontId="49" fillId="33" borderId="12" xfId="0" applyFont="1" applyFill="1" applyBorder="1" applyAlignment="1">
      <alignment vertical="top" wrapText="1"/>
    </xf>
    <xf numFmtId="0" fontId="49" fillId="33" borderId="10" xfId="0" applyFont="1" applyFill="1" applyBorder="1" applyAlignment="1">
      <alignment horizontal="center" textRotation="90" wrapText="1"/>
    </xf>
    <xf numFmtId="0" fontId="49" fillId="33" borderId="13" xfId="0" applyFont="1" applyFill="1" applyBorder="1" applyAlignment="1">
      <alignment vertical="top" wrapText="1"/>
    </xf>
    <xf numFmtId="0" fontId="56" fillId="33" borderId="11" xfId="0" applyFont="1" applyFill="1" applyBorder="1" applyAlignment="1">
      <alignment horizontal="center" vertical="top" wrapText="1"/>
    </xf>
    <xf numFmtId="0" fontId="56" fillId="33" borderId="10" xfId="0" applyFont="1" applyFill="1" applyBorder="1" applyAlignment="1">
      <alignment horizontal="center" vertical="top" wrapText="1"/>
    </xf>
    <xf numFmtId="0" fontId="49" fillId="33" borderId="14" xfId="0" applyFont="1" applyFill="1" applyBorder="1" applyAlignment="1">
      <alignment wrapText="1"/>
    </xf>
    <xf numFmtId="0" fontId="49" fillId="33" borderId="11" xfId="0" applyFont="1" applyFill="1" applyBorder="1" applyAlignment="1">
      <alignment wrapText="1"/>
    </xf>
    <xf numFmtId="0" fontId="49" fillId="33" borderId="14" xfId="0" applyFont="1" applyFill="1" applyBorder="1" applyAlignment="1">
      <alignment horizontal="left" wrapText="1" indent="2"/>
    </xf>
    <xf numFmtId="0" fontId="49" fillId="33" borderId="11" xfId="0" applyFont="1" applyFill="1" applyBorder="1" applyAlignment="1">
      <alignment horizontal="left" wrapText="1" indent="2"/>
    </xf>
    <xf numFmtId="0" fontId="49" fillId="33" borderId="11" xfId="0" applyFont="1" applyFill="1" applyBorder="1" applyAlignment="1">
      <alignment horizontal="left" wrapText="1" indent="3"/>
    </xf>
    <xf numFmtId="0" fontId="56" fillId="33" borderId="10" xfId="0" applyFont="1" applyFill="1" applyBorder="1" applyAlignment="1">
      <alignment horizontal="center" wrapText="1"/>
    </xf>
    <xf numFmtId="0" fontId="49" fillId="33" borderId="11" xfId="0" applyFont="1" applyFill="1" applyBorder="1" applyAlignment="1">
      <alignment horizontal="left" wrapText="1" indent="5"/>
    </xf>
    <xf numFmtId="0" fontId="49" fillId="33" borderId="11" xfId="0" applyFont="1" applyFill="1" applyBorder="1" applyAlignment="1">
      <alignment horizontal="left" wrapText="1" indent="4"/>
    </xf>
    <xf numFmtId="0" fontId="49" fillId="33" borderId="15" xfId="0" applyFont="1" applyFill="1" applyBorder="1" applyAlignment="1">
      <alignment/>
    </xf>
    <xf numFmtId="0" fontId="53" fillId="33" borderId="11" xfId="0" applyFont="1" applyFill="1" applyBorder="1" applyAlignment="1">
      <alignment/>
    </xf>
    <xf numFmtId="0" fontId="51" fillId="33" borderId="10" xfId="0" applyFont="1" applyFill="1" applyBorder="1" applyAlignment="1">
      <alignment horizontal="center"/>
    </xf>
    <xf numFmtId="3" fontId="49" fillId="33" borderId="10" xfId="0" applyNumberFormat="1" applyFont="1" applyFill="1" applyBorder="1" applyAlignment="1">
      <alignment horizontal="center"/>
    </xf>
    <xf numFmtId="0" fontId="49" fillId="33" borderId="15" xfId="0" applyFont="1" applyFill="1" applyBorder="1" applyAlignment="1">
      <alignment horizontal="center"/>
    </xf>
    <xf numFmtId="0" fontId="57" fillId="33" borderId="16" xfId="0" applyFont="1" applyFill="1" applyBorder="1" applyAlignment="1">
      <alignment/>
    </xf>
    <xf numFmtId="0" fontId="56" fillId="33" borderId="15" xfId="0" applyFont="1" applyFill="1" applyBorder="1" applyAlignment="1">
      <alignment wrapText="1"/>
    </xf>
    <xf numFmtId="0" fontId="51" fillId="33" borderId="15" xfId="0" applyFont="1" applyFill="1" applyBorder="1" applyAlignment="1">
      <alignment wrapText="1"/>
    </xf>
    <xf numFmtId="0" fontId="49" fillId="33" borderId="15" xfId="0" applyFont="1" applyFill="1" applyBorder="1" applyAlignment="1">
      <alignment wrapText="1"/>
    </xf>
    <xf numFmtId="0" fontId="49" fillId="33" borderId="11" xfId="0" applyFont="1" applyFill="1" applyBorder="1" applyAlignment="1">
      <alignment/>
    </xf>
    <xf numFmtId="0" fontId="49" fillId="33" borderId="11" xfId="0" applyFont="1" applyFill="1" applyBorder="1" applyAlignment="1">
      <alignment horizontal="center"/>
    </xf>
    <xf numFmtId="0" fontId="58" fillId="33" borderId="10" xfId="0" applyFont="1" applyFill="1" applyBorder="1" applyAlignment="1">
      <alignment horizontal="center" wrapText="1"/>
    </xf>
    <xf numFmtId="0" fontId="58" fillId="33" borderId="10" xfId="0" applyFont="1" applyFill="1" applyBorder="1" applyAlignment="1">
      <alignment horizontal="center"/>
    </xf>
    <xf numFmtId="0" fontId="49" fillId="33" borderId="17" xfId="0" applyFont="1" applyFill="1" applyBorder="1" applyAlignment="1">
      <alignment horizontal="center" vertical="top" wrapText="1"/>
    </xf>
    <xf numFmtId="0" fontId="49" fillId="33" borderId="18" xfId="0" applyFont="1" applyFill="1" applyBorder="1" applyAlignment="1">
      <alignment horizontal="center" vertical="top" wrapText="1"/>
    </xf>
    <xf numFmtId="0" fontId="49" fillId="33" borderId="19" xfId="0" applyFont="1" applyFill="1" applyBorder="1" applyAlignment="1">
      <alignment horizontal="center" vertical="top" wrapText="1"/>
    </xf>
    <xf numFmtId="0" fontId="49" fillId="33" borderId="20" xfId="0" applyFont="1" applyFill="1" applyBorder="1" applyAlignment="1">
      <alignment horizontal="center" vertical="top" wrapText="1"/>
    </xf>
    <xf numFmtId="0" fontId="49" fillId="33" borderId="21" xfId="0" applyFont="1" applyFill="1" applyBorder="1" applyAlignment="1">
      <alignment horizontal="center" vertical="top" wrapText="1"/>
    </xf>
    <xf numFmtId="0" fontId="53" fillId="33" borderId="0" xfId="0" applyFont="1" applyFill="1" applyAlignment="1">
      <alignment/>
    </xf>
    <xf numFmtId="0" fontId="59" fillId="33" borderId="0" xfId="0" applyFont="1" applyFill="1" applyAlignment="1">
      <alignment/>
    </xf>
    <xf numFmtId="0" fontId="53" fillId="33" borderId="15" xfId="0" applyFont="1" applyFill="1" applyBorder="1" applyAlignment="1">
      <alignment horizontal="center"/>
    </xf>
    <xf numFmtId="0" fontId="60" fillId="33" borderId="0" xfId="0" applyFont="1" applyFill="1" applyAlignment="1">
      <alignment horizontal="center" wrapText="1"/>
    </xf>
    <xf numFmtId="0" fontId="53" fillId="33" borderId="0" xfId="0" applyFont="1" applyFill="1" applyAlignment="1">
      <alignment horizontal="center"/>
    </xf>
    <xf numFmtId="0" fontId="61" fillId="33" borderId="0" xfId="0" applyFont="1" applyFill="1" applyAlignment="1">
      <alignment wrapText="1"/>
    </xf>
    <xf numFmtId="0" fontId="49" fillId="33" borderId="14" xfId="0" applyFont="1" applyFill="1" applyBorder="1" applyAlignment="1">
      <alignment horizontal="center" vertical="top" wrapText="1"/>
    </xf>
    <xf numFmtId="0" fontId="49" fillId="33" borderId="11" xfId="0" applyFont="1" applyFill="1" applyBorder="1" applyAlignment="1">
      <alignment horizontal="center" vertical="top" wrapText="1"/>
    </xf>
    <xf numFmtId="0" fontId="49" fillId="33" borderId="22" xfId="0" applyFont="1" applyFill="1" applyBorder="1" applyAlignment="1">
      <alignment horizontal="center" vertical="top" wrapText="1"/>
    </xf>
    <xf numFmtId="0" fontId="49" fillId="33" borderId="23" xfId="0" applyFont="1" applyFill="1" applyBorder="1" applyAlignment="1">
      <alignment horizontal="center" vertical="top" wrapText="1"/>
    </xf>
    <xf numFmtId="0" fontId="49" fillId="33" borderId="24" xfId="0" applyFont="1" applyFill="1" applyBorder="1" applyAlignment="1">
      <alignment horizontal="center" vertical="top" wrapText="1"/>
    </xf>
    <xf numFmtId="0" fontId="49" fillId="33" borderId="25" xfId="0" applyFont="1" applyFill="1" applyBorder="1" applyAlignment="1">
      <alignment horizontal="center" vertical="top" wrapText="1"/>
    </xf>
    <xf numFmtId="0" fontId="49" fillId="33" borderId="0" xfId="0" applyFont="1" applyFill="1" applyBorder="1" applyAlignment="1">
      <alignment horizontal="center" vertical="top" wrapText="1"/>
    </xf>
    <xf numFmtId="0" fontId="49" fillId="33" borderId="12" xfId="0" applyFont="1" applyFill="1" applyBorder="1" applyAlignment="1">
      <alignment horizontal="center" vertical="top" wrapText="1"/>
    </xf>
    <xf numFmtId="0" fontId="49" fillId="33" borderId="16" xfId="0" applyFont="1" applyFill="1" applyBorder="1" applyAlignment="1">
      <alignment horizontal="center" vertical="top" wrapText="1"/>
    </xf>
    <xf numFmtId="0" fontId="49" fillId="33" borderId="15" xfId="0" applyFont="1" applyFill="1" applyBorder="1" applyAlignment="1">
      <alignment horizontal="center" vertical="top" wrapText="1"/>
    </xf>
    <xf numFmtId="0" fontId="49" fillId="33" borderId="10" xfId="0" applyFont="1" applyFill="1" applyBorder="1" applyAlignment="1">
      <alignment horizontal="center" vertical="top" wrapText="1"/>
    </xf>
    <xf numFmtId="0" fontId="56" fillId="33" borderId="20" xfId="0" applyFont="1" applyFill="1" applyBorder="1" applyAlignment="1">
      <alignment horizontal="center" wrapText="1"/>
    </xf>
    <xf numFmtId="0" fontId="56" fillId="33" borderId="11" xfId="0" applyFont="1" applyFill="1" applyBorder="1" applyAlignment="1">
      <alignment horizontal="center" wrapText="1"/>
    </xf>
    <xf numFmtId="0" fontId="51" fillId="33" borderId="20" xfId="0" applyFont="1" applyFill="1" applyBorder="1" applyAlignment="1">
      <alignment horizontal="center" wrapText="1"/>
    </xf>
    <xf numFmtId="0" fontId="51" fillId="33" borderId="11" xfId="0" applyFont="1" applyFill="1" applyBorder="1" applyAlignment="1">
      <alignment horizontal="center" wrapText="1"/>
    </xf>
    <xf numFmtId="0" fontId="49" fillId="33" borderId="20" xfId="0" applyFont="1" applyFill="1" applyBorder="1" applyAlignment="1">
      <alignment horizontal="justify"/>
    </xf>
    <xf numFmtId="0" fontId="49" fillId="33" borderId="11" xfId="0" applyFont="1" applyFill="1" applyBorder="1" applyAlignment="1">
      <alignment horizontal="justify"/>
    </xf>
    <xf numFmtId="0" fontId="50" fillId="33" borderId="20" xfId="0" applyFont="1" applyFill="1" applyBorder="1" applyAlignment="1">
      <alignment/>
    </xf>
    <xf numFmtId="0" fontId="50" fillId="33" borderId="11" xfId="0" applyFont="1" applyFill="1" applyBorder="1" applyAlignment="1">
      <alignment/>
    </xf>
    <xf numFmtId="0" fontId="49" fillId="33" borderId="20" xfId="0" applyFont="1" applyFill="1" applyBorder="1" applyAlignment="1">
      <alignment horizontal="center"/>
    </xf>
    <xf numFmtId="0" fontId="49" fillId="33" borderId="11" xfId="0" applyFont="1" applyFill="1" applyBorder="1" applyAlignment="1">
      <alignment horizontal="center"/>
    </xf>
    <xf numFmtId="0" fontId="49" fillId="33" borderId="20" xfId="0" applyFont="1" applyFill="1" applyBorder="1" applyAlignment="1">
      <alignment/>
    </xf>
    <xf numFmtId="0" fontId="49" fillId="33" borderId="11" xfId="0" applyFont="1" applyFill="1" applyBorder="1" applyAlignment="1">
      <alignment/>
    </xf>
    <xf numFmtId="3" fontId="49" fillId="33" borderId="20" xfId="0" applyNumberFormat="1" applyFont="1" applyFill="1" applyBorder="1" applyAlignment="1">
      <alignment horizontal="center"/>
    </xf>
    <xf numFmtId="3" fontId="49" fillId="33" borderId="11" xfId="0" applyNumberFormat="1" applyFont="1" applyFill="1" applyBorder="1" applyAlignment="1">
      <alignment horizontal="center"/>
    </xf>
    <xf numFmtId="0" fontId="53" fillId="33" borderId="20" xfId="0" applyFont="1" applyFill="1" applyBorder="1" applyAlignment="1">
      <alignment/>
    </xf>
    <xf numFmtId="0" fontId="53" fillId="33" borderId="11" xfId="0" applyFont="1" applyFill="1" applyBorder="1" applyAlignment="1">
      <alignment/>
    </xf>
    <xf numFmtId="0" fontId="49" fillId="33" borderId="20" xfId="0" applyFont="1" applyFill="1" applyBorder="1" applyAlignment="1">
      <alignment horizontal="center" textRotation="90" wrapText="1"/>
    </xf>
    <xf numFmtId="0" fontId="49" fillId="33" borderId="21" xfId="0" applyFont="1" applyFill="1" applyBorder="1" applyAlignment="1">
      <alignment horizontal="center" textRotation="90" wrapText="1"/>
    </xf>
    <xf numFmtId="0" fontId="59" fillId="33" borderId="15" xfId="0" applyFont="1" applyFill="1" applyBorder="1" applyAlignment="1">
      <alignment horizontal="center"/>
    </xf>
    <xf numFmtId="0" fontId="56" fillId="33" borderId="20" xfId="0" applyFont="1" applyFill="1" applyBorder="1" applyAlignment="1">
      <alignment horizontal="center" vertical="top" wrapText="1"/>
    </xf>
    <xf numFmtId="0" fontId="56" fillId="33" borderId="21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zoomScalePageLayoutView="0" workbookViewId="0" topLeftCell="A13">
      <selection activeCell="A29" sqref="A29"/>
    </sheetView>
  </sheetViews>
  <sheetFormatPr defaultColWidth="9.140625" defaultRowHeight="15"/>
  <cols>
    <col min="1" max="1" width="40.7109375" style="8" customWidth="1"/>
    <col min="2" max="16384" width="9.140625" style="8" customWidth="1"/>
  </cols>
  <sheetData>
    <row r="1" spans="1:14" ht="45" customHeight="1">
      <c r="A1" s="53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</row>
    <row r="2" spans="1:14" ht="15">
      <c r="A2" s="12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</row>
    <row r="3" spans="1:14" ht="24" customHeight="1">
      <c r="A3" s="13" t="s">
        <v>1</v>
      </c>
      <c r="B3" s="55" t="s">
        <v>2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</row>
    <row r="4" spans="1:14" ht="15">
      <c r="A4" s="12" t="s">
        <v>3</v>
      </c>
      <c r="B4" s="50" t="s">
        <v>4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</row>
    <row r="5" spans="1:14" ht="15">
      <c r="A5" s="12" t="s">
        <v>5</v>
      </c>
      <c r="B5" s="50" t="s">
        <v>6</v>
      </c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</row>
    <row r="6" spans="1:14" ht="15">
      <c r="A6" s="12" t="s">
        <v>7</v>
      </c>
      <c r="B6" s="51" t="s">
        <v>8</v>
      </c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</row>
    <row r="7" spans="1:14" ht="15">
      <c r="A7" s="12" t="s">
        <v>9</v>
      </c>
      <c r="B7" s="50">
        <v>2510003066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</row>
    <row r="8" spans="1:14" ht="15">
      <c r="A8" s="12" t="s">
        <v>10</v>
      </c>
      <c r="B8" s="50" t="s">
        <v>11</v>
      </c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</row>
    <row r="9" spans="1:14" ht="15">
      <c r="A9" s="12" t="s">
        <v>12</v>
      </c>
      <c r="B9" s="50" t="s">
        <v>13</v>
      </c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</row>
    <row r="10" spans="1:14" ht="15">
      <c r="A10" s="12" t="s">
        <v>14</v>
      </c>
      <c r="B10" s="51" t="s">
        <v>15</v>
      </c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</row>
    <row r="11" spans="1:14" ht="15.75" thickBot="1">
      <c r="A11" s="12"/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</row>
    <row r="12" spans="1:14" ht="15.75" thickBot="1">
      <c r="A12" s="48" t="s">
        <v>16</v>
      </c>
      <c r="B12" s="48" t="s">
        <v>17</v>
      </c>
      <c r="C12" s="48" t="s">
        <v>18</v>
      </c>
      <c r="D12" s="48" t="s">
        <v>19</v>
      </c>
      <c r="E12" s="48" t="s">
        <v>20</v>
      </c>
      <c r="F12" s="45" t="s">
        <v>21</v>
      </c>
      <c r="G12" s="46"/>
      <c r="H12" s="47"/>
      <c r="I12" s="48" t="s">
        <v>22</v>
      </c>
      <c r="J12" s="48" t="s">
        <v>23</v>
      </c>
      <c r="K12" s="45" t="s">
        <v>24</v>
      </c>
      <c r="L12" s="46"/>
      <c r="M12" s="47"/>
      <c r="N12" s="48" t="s">
        <v>25</v>
      </c>
    </row>
    <row r="13" spans="1:14" ht="64.5" thickBot="1">
      <c r="A13" s="49"/>
      <c r="B13" s="49"/>
      <c r="C13" s="49"/>
      <c r="D13" s="49"/>
      <c r="E13" s="49"/>
      <c r="F13" s="14" t="s">
        <v>26</v>
      </c>
      <c r="G13" s="14" t="s">
        <v>27</v>
      </c>
      <c r="H13" s="14" t="s">
        <v>28</v>
      </c>
      <c r="I13" s="49"/>
      <c r="J13" s="49"/>
      <c r="K13" s="14" t="s">
        <v>26</v>
      </c>
      <c r="L13" s="14" t="s">
        <v>29</v>
      </c>
      <c r="M13" s="14" t="s">
        <v>28</v>
      </c>
      <c r="N13" s="49"/>
    </row>
    <row r="14" spans="1:14" ht="15.75" thickBot="1">
      <c r="A14" s="15">
        <v>1</v>
      </c>
      <c r="B14" s="16">
        <v>2</v>
      </c>
      <c r="C14" s="16">
        <v>3</v>
      </c>
      <c r="D14" s="16">
        <v>4</v>
      </c>
      <c r="E14" s="16">
        <v>5</v>
      </c>
      <c r="F14" s="16">
        <v>6</v>
      </c>
      <c r="G14" s="16">
        <v>7</v>
      </c>
      <c r="H14" s="16">
        <v>8</v>
      </c>
      <c r="I14" s="16">
        <v>9</v>
      </c>
      <c r="J14" s="16">
        <v>10</v>
      </c>
      <c r="K14" s="16">
        <v>11</v>
      </c>
      <c r="L14" s="16">
        <v>12</v>
      </c>
      <c r="M14" s="16">
        <v>13</v>
      </c>
      <c r="N14" s="16">
        <v>14</v>
      </c>
    </row>
    <row r="15" spans="1:14" ht="75.75" thickBot="1">
      <c r="A15" s="4" t="s">
        <v>30</v>
      </c>
      <c r="B15" s="5" t="s">
        <v>31</v>
      </c>
      <c r="C15" s="6">
        <v>10</v>
      </c>
      <c r="D15" s="1">
        <v>215902</v>
      </c>
      <c r="E15" s="1">
        <v>215902</v>
      </c>
      <c r="F15" s="1">
        <v>209443</v>
      </c>
      <c r="G15" s="1">
        <v>931</v>
      </c>
      <c r="H15" s="1">
        <v>5528</v>
      </c>
      <c r="I15" s="1">
        <v>208816</v>
      </c>
      <c r="J15" s="1">
        <v>208816</v>
      </c>
      <c r="K15" s="1">
        <v>203182</v>
      </c>
      <c r="L15" s="1">
        <v>1741</v>
      </c>
      <c r="M15" s="1">
        <v>3892</v>
      </c>
      <c r="N15" s="7"/>
    </row>
    <row r="16" spans="1:14" ht="30.75" thickBot="1">
      <c r="A16" s="4" t="s">
        <v>32</v>
      </c>
      <c r="B16" s="5" t="s">
        <v>31</v>
      </c>
      <c r="C16" s="6">
        <v>20</v>
      </c>
      <c r="D16" s="1">
        <v>153477</v>
      </c>
      <c r="E16" s="1">
        <v>153477</v>
      </c>
      <c r="F16" s="1">
        <v>149914</v>
      </c>
      <c r="G16" s="1">
        <v>299</v>
      </c>
      <c r="H16" s="1">
        <v>3264</v>
      </c>
      <c r="I16" s="1">
        <v>144619</v>
      </c>
      <c r="J16" s="1">
        <v>144619</v>
      </c>
      <c r="K16" s="1">
        <v>141545</v>
      </c>
      <c r="L16" s="1">
        <v>408</v>
      </c>
      <c r="M16" s="1">
        <v>2666</v>
      </c>
      <c r="N16" s="7"/>
    </row>
    <row r="17" spans="1:14" ht="15.75" thickBot="1">
      <c r="A17" s="4" t="s">
        <v>33</v>
      </c>
      <c r="B17" s="5" t="s">
        <v>31</v>
      </c>
      <c r="C17" s="6">
        <v>30</v>
      </c>
      <c r="D17" s="1">
        <f aca="true" t="shared" si="0" ref="D17:I17">D15-D16</f>
        <v>62425</v>
      </c>
      <c r="E17" s="1">
        <f t="shared" si="0"/>
        <v>62425</v>
      </c>
      <c r="F17" s="1">
        <f t="shared" si="0"/>
        <v>59529</v>
      </c>
      <c r="G17" s="1">
        <f t="shared" si="0"/>
        <v>632</v>
      </c>
      <c r="H17" s="1">
        <f t="shared" si="0"/>
        <v>2264</v>
      </c>
      <c r="I17" s="1">
        <f t="shared" si="0"/>
        <v>64197</v>
      </c>
      <c r="J17" s="1">
        <f>J15-J16:J16</f>
        <v>64197</v>
      </c>
      <c r="K17" s="1">
        <f>K15-K16</f>
        <v>61637</v>
      </c>
      <c r="L17" s="1">
        <f>L15-L16</f>
        <v>1333</v>
      </c>
      <c r="M17" s="1">
        <f>M15-M16</f>
        <v>1226</v>
      </c>
      <c r="N17" s="7"/>
    </row>
    <row r="18" spans="1:14" ht="15.75" thickBot="1">
      <c r="A18" s="4" t="s">
        <v>34</v>
      </c>
      <c r="B18" s="5" t="s">
        <v>31</v>
      </c>
      <c r="C18" s="6">
        <v>40</v>
      </c>
      <c r="D18" s="1"/>
      <c r="E18" s="1"/>
      <c r="F18" s="1"/>
      <c r="G18" s="1"/>
      <c r="H18" s="1"/>
      <c r="I18" s="1"/>
      <c r="J18" s="7"/>
      <c r="K18" s="7"/>
      <c r="L18" s="7"/>
      <c r="M18" s="7"/>
      <c r="N18" s="7"/>
    </row>
    <row r="19" spans="1:14" ht="15.75" thickBot="1">
      <c r="A19" s="4" t="s">
        <v>35</v>
      </c>
      <c r="B19" s="5" t="s">
        <v>31</v>
      </c>
      <c r="C19" s="6">
        <v>50</v>
      </c>
      <c r="D19" s="1">
        <v>43716</v>
      </c>
      <c r="E19" s="1">
        <v>43716</v>
      </c>
      <c r="F19" s="1">
        <v>43716</v>
      </c>
      <c r="G19" s="1"/>
      <c r="H19" s="1"/>
      <c r="I19" s="1">
        <v>42953</v>
      </c>
      <c r="J19" s="1">
        <v>42953</v>
      </c>
      <c r="K19" s="1">
        <v>42953</v>
      </c>
      <c r="L19" s="7"/>
      <c r="M19" s="7"/>
      <c r="N19" s="7"/>
    </row>
    <row r="20" spans="1:14" ht="15.75" thickBot="1">
      <c r="A20" s="4" t="s">
        <v>36</v>
      </c>
      <c r="B20" s="5" t="s">
        <v>31</v>
      </c>
      <c r="C20" s="6">
        <v>60</v>
      </c>
      <c r="D20" s="1">
        <f aca="true" t="shared" si="1" ref="D20:M20">D17-D19</f>
        <v>18709</v>
      </c>
      <c r="E20" s="1">
        <f t="shared" si="1"/>
        <v>18709</v>
      </c>
      <c r="F20" s="1">
        <f t="shared" si="1"/>
        <v>15813</v>
      </c>
      <c r="G20" s="1">
        <f t="shared" si="1"/>
        <v>632</v>
      </c>
      <c r="H20" s="1">
        <f t="shared" si="1"/>
        <v>2264</v>
      </c>
      <c r="I20" s="1">
        <f t="shared" si="1"/>
        <v>21244</v>
      </c>
      <c r="J20" s="1">
        <f t="shared" si="1"/>
        <v>21244</v>
      </c>
      <c r="K20" s="1">
        <f t="shared" si="1"/>
        <v>18684</v>
      </c>
      <c r="L20" s="1">
        <f t="shared" si="1"/>
        <v>1333</v>
      </c>
      <c r="M20" s="1">
        <f t="shared" si="1"/>
        <v>1226</v>
      </c>
      <c r="N20" s="7"/>
    </row>
    <row r="21" spans="1:14" ht="15.75" thickBot="1">
      <c r="A21" s="4" t="s">
        <v>37</v>
      </c>
      <c r="B21" s="5" t="s">
        <v>31</v>
      </c>
      <c r="C21" s="6">
        <v>70</v>
      </c>
      <c r="D21" s="1">
        <v>265</v>
      </c>
      <c r="E21" s="1">
        <v>265</v>
      </c>
      <c r="F21" s="1">
        <v>265</v>
      </c>
      <c r="G21" s="1"/>
      <c r="H21" s="1"/>
      <c r="I21" s="1">
        <v>0</v>
      </c>
      <c r="J21" s="7"/>
      <c r="K21" s="7"/>
      <c r="L21" s="7"/>
      <c r="M21" s="7"/>
      <c r="N21" s="7"/>
    </row>
    <row r="22" spans="1:14" ht="15.75" thickBot="1">
      <c r="A22" s="4" t="s">
        <v>38</v>
      </c>
      <c r="B22" s="5" t="s">
        <v>31</v>
      </c>
      <c r="C22" s="6">
        <v>80</v>
      </c>
      <c r="D22" s="1">
        <v>0</v>
      </c>
      <c r="E22" s="1">
        <v>0</v>
      </c>
      <c r="F22" s="1"/>
      <c r="G22" s="1"/>
      <c r="H22" s="1"/>
      <c r="I22" s="1">
        <v>0</v>
      </c>
      <c r="J22" s="7"/>
      <c r="K22" s="7"/>
      <c r="L22" s="7"/>
      <c r="M22" s="7"/>
      <c r="N22" s="7"/>
    </row>
    <row r="23" spans="1:14" ht="15.75" thickBot="1">
      <c r="A23" s="4" t="s">
        <v>39</v>
      </c>
      <c r="B23" s="5" t="s">
        <v>31</v>
      </c>
      <c r="C23" s="6">
        <v>90</v>
      </c>
      <c r="D23" s="1">
        <v>4236</v>
      </c>
      <c r="E23" s="1">
        <v>4236</v>
      </c>
      <c r="F23" s="1">
        <v>4236</v>
      </c>
      <c r="G23" s="1"/>
      <c r="H23" s="1"/>
      <c r="I23" s="1">
        <v>9154</v>
      </c>
      <c r="J23" s="1">
        <v>9154</v>
      </c>
      <c r="K23" s="1">
        <v>9154</v>
      </c>
      <c r="L23" s="7"/>
      <c r="M23" s="7"/>
      <c r="N23" s="7"/>
    </row>
    <row r="24" spans="1:14" ht="15.75" thickBot="1">
      <c r="A24" s="4" t="s">
        <v>40</v>
      </c>
      <c r="B24" s="5" t="s">
        <v>31</v>
      </c>
      <c r="C24" s="6">
        <v>100</v>
      </c>
      <c r="D24" s="1">
        <v>3500</v>
      </c>
      <c r="E24" s="1">
        <v>3500</v>
      </c>
      <c r="F24" s="1">
        <v>3500</v>
      </c>
      <c r="G24" s="1"/>
      <c r="H24" s="1"/>
      <c r="I24" s="1">
        <v>6399</v>
      </c>
      <c r="J24" s="1">
        <v>6399</v>
      </c>
      <c r="K24" s="1">
        <v>6399</v>
      </c>
      <c r="L24" s="9"/>
      <c r="M24" s="9"/>
      <c r="N24" s="7"/>
    </row>
    <row r="25" spans="1:14" ht="15.75" thickBot="1">
      <c r="A25" s="4" t="s">
        <v>41</v>
      </c>
      <c r="B25" s="5" t="s">
        <v>31</v>
      </c>
      <c r="C25" s="6">
        <v>110</v>
      </c>
      <c r="D25" s="1">
        <f aca="true" t="shared" si="2" ref="D25:M25">D20+D21-D22+D23-D24</f>
        <v>19710</v>
      </c>
      <c r="E25" s="1">
        <f t="shared" si="2"/>
        <v>19710</v>
      </c>
      <c r="F25" s="1">
        <f t="shared" si="2"/>
        <v>16814</v>
      </c>
      <c r="G25" s="1">
        <f t="shared" si="2"/>
        <v>632</v>
      </c>
      <c r="H25" s="1">
        <f t="shared" si="2"/>
        <v>2264</v>
      </c>
      <c r="I25" s="1">
        <f t="shared" si="2"/>
        <v>23999</v>
      </c>
      <c r="J25" s="1">
        <f t="shared" si="2"/>
        <v>23999</v>
      </c>
      <c r="K25" s="1">
        <f t="shared" si="2"/>
        <v>21439</v>
      </c>
      <c r="L25" s="1">
        <f t="shared" si="2"/>
        <v>1333</v>
      </c>
      <c r="M25" s="1">
        <f t="shared" si="2"/>
        <v>1226</v>
      </c>
      <c r="N25" s="7"/>
    </row>
    <row r="26" spans="1:14" ht="15.75" thickBot="1">
      <c r="A26" s="4" t="s">
        <v>42</v>
      </c>
      <c r="B26" s="5" t="s">
        <v>31</v>
      </c>
      <c r="C26" s="6">
        <v>120</v>
      </c>
      <c r="D26" s="1">
        <f>D25-D27</f>
        <v>4051</v>
      </c>
      <c r="E26" s="1">
        <f>E25-E27</f>
        <v>4051</v>
      </c>
      <c r="F26" s="1">
        <f>F25-F27+1</f>
        <v>3339</v>
      </c>
      <c r="G26" s="1">
        <f aca="true" t="shared" si="3" ref="G26:M26">G25-G27</f>
        <v>60</v>
      </c>
      <c r="H26" s="1">
        <f t="shared" si="3"/>
        <v>653</v>
      </c>
      <c r="I26" s="1">
        <f t="shared" si="3"/>
        <v>5335</v>
      </c>
      <c r="J26" s="1">
        <f t="shared" si="3"/>
        <v>5335</v>
      </c>
      <c r="K26" s="1">
        <f t="shared" si="3"/>
        <v>4719</v>
      </c>
      <c r="L26" s="1">
        <f t="shared" si="3"/>
        <v>83</v>
      </c>
      <c r="M26" s="1">
        <f t="shared" si="3"/>
        <v>533</v>
      </c>
      <c r="N26" s="7"/>
    </row>
    <row r="27" spans="1:14" ht="15.75" thickBot="1">
      <c r="A27" s="4" t="s">
        <v>43</v>
      </c>
      <c r="B27" s="5" t="s">
        <v>31</v>
      </c>
      <c r="C27" s="6">
        <v>130</v>
      </c>
      <c r="D27" s="1">
        <v>15659</v>
      </c>
      <c r="E27" s="1">
        <v>15659</v>
      </c>
      <c r="F27" s="1">
        <v>13476</v>
      </c>
      <c r="G27" s="3">
        <v>572</v>
      </c>
      <c r="H27" s="1">
        <v>1611</v>
      </c>
      <c r="I27" s="1">
        <v>18664</v>
      </c>
      <c r="J27" s="1">
        <v>18664</v>
      </c>
      <c r="K27" s="1">
        <v>16720</v>
      </c>
      <c r="L27" s="1">
        <v>1250</v>
      </c>
      <c r="M27" s="1">
        <v>693</v>
      </c>
      <c r="N27" s="7"/>
    </row>
    <row r="28" spans="1:14" ht="15.75" thickBot="1">
      <c r="A28" s="10" t="s">
        <v>44</v>
      </c>
      <c r="B28" s="5"/>
      <c r="C28" s="6"/>
      <c r="D28" s="5">
        <v>0</v>
      </c>
      <c r="E28" s="5">
        <v>0</v>
      </c>
      <c r="F28" s="5"/>
      <c r="G28" s="5"/>
      <c r="H28" s="5"/>
      <c r="I28" s="5">
        <v>0</v>
      </c>
      <c r="J28" s="11"/>
      <c r="K28" s="11"/>
      <c r="L28" s="11"/>
      <c r="M28" s="11"/>
      <c r="N28" s="11"/>
    </row>
    <row r="29" spans="1:14" ht="45.75" thickBot="1">
      <c r="A29" s="4" t="s">
        <v>45</v>
      </c>
      <c r="B29" s="5" t="s">
        <v>31</v>
      </c>
      <c r="C29" s="6">
        <v>140</v>
      </c>
      <c r="D29" s="1">
        <v>0</v>
      </c>
      <c r="E29" s="1">
        <v>0</v>
      </c>
      <c r="F29" s="1"/>
      <c r="G29" s="1"/>
      <c r="H29" s="1"/>
      <c r="I29" s="1">
        <v>0</v>
      </c>
      <c r="J29" s="7"/>
      <c r="K29" s="7"/>
      <c r="L29" s="7"/>
      <c r="M29" s="7"/>
      <c r="N29" s="7"/>
    </row>
    <row r="30" spans="1:14" ht="30.75" thickBot="1">
      <c r="A30" s="4" t="s">
        <v>46</v>
      </c>
      <c r="B30" s="5" t="s">
        <v>31</v>
      </c>
      <c r="C30" s="6">
        <v>150</v>
      </c>
      <c r="D30" s="1">
        <v>0</v>
      </c>
      <c r="E30" s="1">
        <v>0</v>
      </c>
      <c r="F30" s="1"/>
      <c r="G30" s="1"/>
      <c r="H30" s="1"/>
      <c r="I30" s="1">
        <v>0</v>
      </c>
      <c r="J30" s="7"/>
      <c r="K30" s="7"/>
      <c r="L30" s="7"/>
      <c r="M30" s="7"/>
      <c r="N30" s="7"/>
    </row>
    <row r="31" ht="15.75">
      <c r="A31" s="17"/>
    </row>
    <row r="32" ht="18.75">
      <c r="A32" s="18"/>
    </row>
  </sheetData>
  <sheetProtection/>
  <mergeCells count="21">
    <mergeCell ref="B6:N6"/>
    <mergeCell ref="A12:A13"/>
    <mergeCell ref="B12:B13"/>
    <mergeCell ref="C12:C13"/>
    <mergeCell ref="D12:D13"/>
    <mergeCell ref="E12:E13"/>
    <mergeCell ref="A1:N1"/>
    <mergeCell ref="B2:N2"/>
    <mergeCell ref="B3:N3"/>
    <mergeCell ref="B4:N4"/>
    <mergeCell ref="B5:N5"/>
    <mergeCell ref="F12:H12"/>
    <mergeCell ref="I12:I13"/>
    <mergeCell ref="J12:J13"/>
    <mergeCell ref="K12:M12"/>
    <mergeCell ref="N12:N13"/>
    <mergeCell ref="B7:N7"/>
    <mergeCell ref="B8:N8"/>
    <mergeCell ref="B9:N9"/>
    <mergeCell ref="B10:N10"/>
    <mergeCell ref="B11:N11"/>
  </mergeCells>
  <printOptions/>
  <pageMargins left="0.7086614173228347" right="0.1968503937007874" top="0.1968503937007874" bottom="0.1968503937007874" header="0.15748031496062992" footer="0.15748031496062992"/>
  <pageSetup orientation="landscape" paperSize="9" scale="8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77"/>
  <sheetViews>
    <sheetView tabSelected="1" zoomScalePageLayoutView="0" workbookViewId="0" topLeftCell="A55">
      <selection activeCell="D12" sqref="D12:D16"/>
    </sheetView>
  </sheetViews>
  <sheetFormatPr defaultColWidth="9.140625" defaultRowHeight="15"/>
  <cols>
    <col min="1" max="1" width="44.7109375" style="0" customWidth="1"/>
  </cols>
  <sheetData>
    <row r="1" spans="1:16" s="8" customFormat="1" ht="15">
      <c r="A1" s="53" t="s">
        <v>47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</row>
    <row r="2" spans="1:16" s="8" customFormat="1" ht="15">
      <c r="A2" s="12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</row>
    <row r="3" spans="1:16" s="8" customFormat="1" ht="15">
      <c r="A3" s="13" t="s">
        <v>1</v>
      </c>
      <c r="B3" s="55" t="s">
        <v>2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</row>
    <row r="4" spans="1:16" s="8" customFormat="1" ht="15">
      <c r="A4" s="12" t="s">
        <v>3</v>
      </c>
      <c r="B4" s="50" t="s">
        <v>4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</row>
    <row r="5" spans="1:16" s="8" customFormat="1" ht="15">
      <c r="A5" s="12" t="s">
        <v>5</v>
      </c>
      <c r="B5" s="50" t="s">
        <v>6</v>
      </c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</row>
    <row r="6" spans="1:16" s="8" customFormat="1" ht="15">
      <c r="A6" s="12" t="s">
        <v>7</v>
      </c>
      <c r="B6" s="51" t="s">
        <v>8</v>
      </c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</row>
    <row r="7" spans="1:16" s="8" customFormat="1" ht="15">
      <c r="A7" s="12" t="s">
        <v>9</v>
      </c>
      <c r="B7" s="50">
        <v>2510003066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</row>
    <row r="8" spans="1:16" s="8" customFormat="1" ht="15">
      <c r="A8" s="12" t="s">
        <v>10</v>
      </c>
      <c r="B8" s="50" t="s">
        <v>11</v>
      </c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</row>
    <row r="9" spans="1:16" s="8" customFormat="1" ht="15">
      <c r="A9" s="12" t="s">
        <v>12</v>
      </c>
      <c r="B9" s="50" t="s">
        <v>13</v>
      </c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</row>
    <row r="10" spans="1:16" s="8" customFormat="1" ht="15">
      <c r="A10" s="12" t="s">
        <v>14</v>
      </c>
      <c r="B10" s="51" t="s">
        <v>15</v>
      </c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</row>
    <row r="11" spans="1:16" s="8" customFormat="1" ht="15.75" thickBot="1">
      <c r="A11" s="12"/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</row>
    <row r="12" spans="1:16" s="8" customFormat="1" ht="51">
      <c r="A12" s="48" t="s">
        <v>16</v>
      </c>
      <c r="B12" s="48" t="s">
        <v>17</v>
      </c>
      <c r="C12" s="48" t="s">
        <v>48</v>
      </c>
      <c r="D12" s="48" t="s">
        <v>19</v>
      </c>
      <c r="E12" s="48" t="s">
        <v>20</v>
      </c>
      <c r="F12" s="58" t="s">
        <v>21</v>
      </c>
      <c r="G12" s="59"/>
      <c r="H12" s="59"/>
      <c r="I12" s="60"/>
      <c r="J12" s="48" t="s">
        <v>22</v>
      </c>
      <c r="K12" s="48" t="s">
        <v>23</v>
      </c>
      <c r="L12" s="58" t="s">
        <v>49</v>
      </c>
      <c r="M12" s="59"/>
      <c r="N12" s="59"/>
      <c r="O12" s="60"/>
      <c r="P12" s="19" t="s">
        <v>50</v>
      </c>
    </row>
    <row r="13" spans="1:16" s="8" customFormat="1" ht="25.5">
      <c r="A13" s="56"/>
      <c r="B13" s="56"/>
      <c r="C13" s="56"/>
      <c r="D13" s="56"/>
      <c r="E13" s="56"/>
      <c r="F13" s="61"/>
      <c r="G13" s="62"/>
      <c r="H13" s="62"/>
      <c r="I13" s="63"/>
      <c r="J13" s="56"/>
      <c r="K13" s="56"/>
      <c r="L13" s="61"/>
      <c r="M13" s="62"/>
      <c r="N13" s="62"/>
      <c r="O13" s="63"/>
      <c r="P13" s="19" t="s">
        <v>51</v>
      </c>
    </row>
    <row r="14" spans="1:16" s="8" customFormat="1" ht="25.5">
      <c r="A14" s="56"/>
      <c r="B14" s="56"/>
      <c r="C14" s="56"/>
      <c r="D14" s="56"/>
      <c r="E14" s="56"/>
      <c r="F14" s="61"/>
      <c r="G14" s="62"/>
      <c r="H14" s="62"/>
      <c r="I14" s="63"/>
      <c r="J14" s="56"/>
      <c r="K14" s="56"/>
      <c r="L14" s="61"/>
      <c r="M14" s="62"/>
      <c r="N14" s="62"/>
      <c r="O14" s="63"/>
      <c r="P14" s="19" t="s">
        <v>52</v>
      </c>
    </row>
    <row r="15" spans="1:16" s="8" customFormat="1" ht="15.75" thickBot="1">
      <c r="A15" s="56"/>
      <c r="B15" s="56"/>
      <c r="C15" s="56"/>
      <c r="D15" s="56"/>
      <c r="E15" s="56"/>
      <c r="F15" s="64"/>
      <c r="G15" s="65"/>
      <c r="H15" s="65"/>
      <c r="I15" s="66"/>
      <c r="J15" s="56"/>
      <c r="K15" s="56"/>
      <c r="L15" s="64"/>
      <c r="M15" s="65"/>
      <c r="N15" s="65"/>
      <c r="O15" s="66"/>
      <c r="P15" s="19" t="s">
        <v>53</v>
      </c>
    </row>
    <row r="16" spans="1:16" s="8" customFormat="1" ht="147.75" thickBot="1">
      <c r="A16" s="49"/>
      <c r="B16" s="57"/>
      <c r="C16" s="57"/>
      <c r="D16" s="57"/>
      <c r="E16" s="57"/>
      <c r="F16" s="14" t="s">
        <v>26</v>
      </c>
      <c r="G16" s="20" t="s">
        <v>55</v>
      </c>
      <c r="H16" s="14" t="s">
        <v>56</v>
      </c>
      <c r="I16" s="14" t="s">
        <v>28</v>
      </c>
      <c r="J16" s="49"/>
      <c r="K16" s="49"/>
      <c r="L16" s="14" t="s">
        <v>26</v>
      </c>
      <c r="M16" s="20" t="s">
        <v>55</v>
      </c>
      <c r="N16" s="14" t="s">
        <v>56</v>
      </c>
      <c r="O16" s="14" t="s">
        <v>28</v>
      </c>
      <c r="P16" s="21" t="s">
        <v>54</v>
      </c>
    </row>
    <row r="17" spans="1:16" s="8" customFormat="1" ht="15.75" thickBot="1">
      <c r="A17" s="22">
        <v>1</v>
      </c>
      <c r="B17" s="23">
        <v>2</v>
      </c>
      <c r="C17" s="23">
        <v>3</v>
      </c>
      <c r="D17" s="23">
        <v>4</v>
      </c>
      <c r="E17" s="23">
        <v>5</v>
      </c>
      <c r="F17" s="23">
        <v>6</v>
      </c>
      <c r="G17" s="23">
        <v>7</v>
      </c>
      <c r="H17" s="23">
        <v>8</v>
      </c>
      <c r="I17" s="23">
        <v>9</v>
      </c>
      <c r="J17" s="23">
        <v>10</v>
      </c>
      <c r="K17" s="23">
        <v>11</v>
      </c>
      <c r="L17" s="23">
        <v>12</v>
      </c>
      <c r="M17" s="23">
        <v>13</v>
      </c>
      <c r="N17" s="23">
        <v>14</v>
      </c>
      <c r="O17" s="23">
        <v>15</v>
      </c>
      <c r="P17" s="23">
        <v>16</v>
      </c>
    </row>
    <row r="18" spans="1:16" s="8" customFormat="1" ht="26.25">
      <c r="A18" s="24" t="s">
        <v>57</v>
      </c>
      <c r="B18" s="67" t="s">
        <v>59</v>
      </c>
      <c r="C18" s="69">
        <v>100</v>
      </c>
      <c r="D18" s="71">
        <f>Лист1!D16+Лист1!D19</f>
        <v>197193</v>
      </c>
      <c r="E18" s="71">
        <f>Лист1!E16+Лист1!E19</f>
        <v>197193</v>
      </c>
      <c r="F18" s="71">
        <f>Лист1!F16+Лист1!F19</f>
        <v>193630</v>
      </c>
      <c r="G18" s="71">
        <f>Лист1!G16+Лист1!G19</f>
        <v>299</v>
      </c>
      <c r="H18" s="71"/>
      <c r="I18" s="71">
        <f>Лист1!H16+Лист1!H19</f>
        <v>3264</v>
      </c>
      <c r="J18" s="71">
        <f>Лист1!I16+Лист1!I19</f>
        <v>187572</v>
      </c>
      <c r="K18" s="71">
        <f>Лист1!J16+Лист1!J19</f>
        <v>187572</v>
      </c>
      <c r="L18" s="71">
        <f>Лист1!K16+Лист1!K19</f>
        <v>184498</v>
      </c>
      <c r="M18" s="71">
        <f>Лист1!L16+Лист1!L19</f>
        <v>408</v>
      </c>
      <c r="N18" s="71"/>
      <c r="O18" s="71">
        <f>Лист1!M16+Лист1!M19</f>
        <v>2666</v>
      </c>
      <c r="P18" s="73"/>
    </row>
    <row r="19" spans="1:16" s="8" customFormat="1" ht="15.75" thickBot="1">
      <c r="A19" s="25" t="s">
        <v>58</v>
      </c>
      <c r="B19" s="68"/>
      <c r="C19" s="70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4"/>
    </row>
    <row r="20" spans="1:16" s="8" customFormat="1" ht="15">
      <c r="A20" s="26" t="s">
        <v>60</v>
      </c>
      <c r="B20" s="67" t="s">
        <v>62</v>
      </c>
      <c r="C20" s="69">
        <v>110</v>
      </c>
      <c r="D20" s="75">
        <f>D22+D23+D28</f>
        <v>63710</v>
      </c>
      <c r="E20" s="75">
        <f>E22+E23+E28</f>
        <v>63710</v>
      </c>
      <c r="F20" s="75">
        <f>F22+F23+F28</f>
        <v>62219</v>
      </c>
      <c r="G20" s="75"/>
      <c r="H20" s="75"/>
      <c r="I20" s="75">
        <f>I22+I23+I28</f>
        <v>1491</v>
      </c>
      <c r="J20" s="77"/>
      <c r="K20" s="77"/>
      <c r="L20" s="77"/>
      <c r="M20" s="77"/>
      <c r="N20" s="77"/>
      <c r="O20" s="77"/>
      <c r="P20" s="73"/>
    </row>
    <row r="21" spans="1:16" s="8" customFormat="1" ht="15.75" thickBot="1">
      <c r="A21" s="27" t="s">
        <v>61</v>
      </c>
      <c r="B21" s="68"/>
      <c r="C21" s="70"/>
      <c r="D21" s="76"/>
      <c r="E21" s="76"/>
      <c r="F21" s="76"/>
      <c r="G21" s="76"/>
      <c r="H21" s="76"/>
      <c r="I21" s="76"/>
      <c r="J21" s="78"/>
      <c r="K21" s="78"/>
      <c r="L21" s="78"/>
      <c r="M21" s="78"/>
      <c r="N21" s="78"/>
      <c r="O21" s="78"/>
      <c r="P21" s="74"/>
    </row>
    <row r="22" spans="1:16" s="8" customFormat="1" ht="15.75" thickBot="1">
      <c r="A22" s="28" t="s">
        <v>63</v>
      </c>
      <c r="B22" s="29" t="s">
        <v>62</v>
      </c>
      <c r="C22" s="6">
        <v>111</v>
      </c>
      <c r="D22" s="1">
        <f>19902+3116</f>
        <v>23018</v>
      </c>
      <c r="E22" s="1">
        <f>19902+3116</f>
        <v>23018</v>
      </c>
      <c r="F22" s="1">
        <f>18555+2972</f>
        <v>21527</v>
      </c>
      <c r="G22" s="2"/>
      <c r="H22" s="1"/>
      <c r="I22" s="1">
        <f>1347+144</f>
        <v>1491</v>
      </c>
      <c r="J22" s="3"/>
      <c r="K22" s="3"/>
      <c r="L22" s="3"/>
      <c r="M22" s="3"/>
      <c r="N22" s="3"/>
      <c r="O22" s="3"/>
      <c r="P22" s="7"/>
    </row>
    <row r="23" spans="1:16" s="8" customFormat="1" ht="52.5" thickBot="1">
      <c r="A23" s="28" t="s">
        <v>64</v>
      </c>
      <c r="B23" s="29" t="s">
        <v>62</v>
      </c>
      <c r="C23" s="6">
        <v>112</v>
      </c>
      <c r="D23" s="1">
        <v>39527</v>
      </c>
      <c r="E23" s="1">
        <v>39527</v>
      </c>
      <c r="F23" s="1">
        <v>39527</v>
      </c>
      <c r="G23" s="3"/>
      <c r="H23" s="1"/>
      <c r="I23" s="1"/>
      <c r="J23" s="3"/>
      <c r="K23" s="3"/>
      <c r="L23" s="3"/>
      <c r="M23" s="3"/>
      <c r="N23" s="3"/>
      <c r="O23" s="3"/>
      <c r="P23" s="7"/>
    </row>
    <row r="24" spans="1:16" s="8" customFormat="1" ht="15.75" thickBot="1">
      <c r="A24" s="30" t="s">
        <v>65</v>
      </c>
      <c r="B24" s="29" t="s">
        <v>62</v>
      </c>
      <c r="C24" s="6"/>
      <c r="D24" s="1"/>
      <c r="E24" s="1"/>
      <c r="F24" s="1"/>
      <c r="G24" s="3"/>
      <c r="H24" s="1"/>
      <c r="I24" s="1"/>
      <c r="J24" s="3"/>
      <c r="K24" s="3"/>
      <c r="L24" s="3"/>
      <c r="M24" s="3"/>
      <c r="N24" s="3"/>
      <c r="O24" s="3"/>
      <c r="P24" s="7"/>
    </row>
    <row r="25" spans="1:16" s="8" customFormat="1" ht="15.75" thickBot="1">
      <c r="A25" s="30" t="s">
        <v>66</v>
      </c>
      <c r="B25" s="29" t="s">
        <v>62</v>
      </c>
      <c r="C25" s="6"/>
      <c r="D25" s="1"/>
      <c r="E25" s="1"/>
      <c r="F25" s="1"/>
      <c r="G25" s="3"/>
      <c r="H25" s="1"/>
      <c r="I25" s="1"/>
      <c r="J25" s="3"/>
      <c r="K25" s="3"/>
      <c r="L25" s="3"/>
      <c r="M25" s="3"/>
      <c r="N25" s="3"/>
      <c r="O25" s="3"/>
      <c r="P25" s="7"/>
    </row>
    <row r="26" spans="1:16" s="8" customFormat="1" ht="15.75" thickBot="1">
      <c r="A26" s="30" t="s">
        <v>67</v>
      </c>
      <c r="B26" s="29" t="s">
        <v>62</v>
      </c>
      <c r="C26" s="6"/>
      <c r="D26" s="1"/>
      <c r="E26" s="1"/>
      <c r="F26" s="1"/>
      <c r="G26" s="3"/>
      <c r="H26" s="1"/>
      <c r="I26" s="1"/>
      <c r="J26" s="3"/>
      <c r="K26" s="3"/>
      <c r="L26" s="3"/>
      <c r="M26" s="3"/>
      <c r="N26" s="3"/>
      <c r="O26" s="3"/>
      <c r="P26" s="7"/>
    </row>
    <row r="27" spans="1:16" s="8" customFormat="1" ht="15.75" thickBot="1">
      <c r="A27" s="30" t="s">
        <v>68</v>
      </c>
      <c r="B27" s="29" t="s">
        <v>62</v>
      </c>
      <c r="C27" s="6"/>
      <c r="D27" s="1">
        <v>39527</v>
      </c>
      <c r="E27" s="1">
        <v>39527</v>
      </c>
      <c r="F27" s="1">
        <v>39527</v>
      </c>
      <c r="G27" s="3"/>
      <c r="H27" s="1"/>
      <c r="I27" s="1"/>
      <c r="J27" s="3"/>
      <c r="K27" s="3"/>
      <c r="L27" s="3"/>
      <c r="M27" s="3"/>
      <c r="N27" s="3"/>
      <c r="O27" s="3"/>
      <c r="P27" s="7"/>
    </row>
    <row r="28" spans="1:16" s="8" customFormat="1" ht="27" thickBot="1">
      <c r="A28" s="28" t="s">
        <v>69</v>
      </c>
      <c r="B28" s="29" t="s">
        <v>62</v>
      </c>
      <c r="C28" s="6">
        <v>113</v>
      </c>
      <c r="D28" s="1">
        <v>1165</v>
      </c>
      <c r="E28" s="1">
        <v>1165</v>
      </c>
      <c r="F28" s="1">
        <v>1165</v>
      </c>
      <c r="G28" s="3"/>
      <c r="H28" s="3"/>
      <c r="I28" s="3"/>
      <c r="J28" s="3"/>
      <c r="K28" s="3"/>
      <c r="L28" s="3"/>
      <c r="M28" s="3"/>
      <c r="N28" s="3"/>
      <c r="O28" s="3"/>
      <c r="P28" s="7"/>
    </row>
    <row r="29" spans="1:16" s="8" customFormat="1" ht="15">
      <c r="A29" s="26" t="s">
        <v>70</v>
      </c>
      <c r="B29" s="67" t="s">
        <v>62</v>
      </c>
      <c r="C29" s="69">
        <v>120</v>
      </c>
      <c r="D29" s="79">
        <f aca="true" t="shared" si="0" ref="D29:I29">D31+D32+D33+D34</f>
        <v>42715</v>
      </c>
      <c r="E29" s="79">
        <f t="shared" si="0"/>
        <v>42715</v>
      </c>
      <c r="F29" s="79">
        <f t="shared" si="0"/>
        <v>42715</v>
      </c>
      <c r="G29" s="79">
        <f t="shared" si="0"/>
        <v>0</v>
      </c>
      <c r="H29" s="79">
        <f t="shared" si="0"/>
        <v>0</v>
      </c>
      <c r="I29" s="79">
        <f t="shared" si="0"/>
        <v>0</v>
      </c>
      <c r="J29" s="77"/>
      <c r="K29" s="77"/>
      <c r="L29" s="77"/>
      <c r="M29" s="77"/>
      <c r="N29" s="77"/>
      <c r="O29" s="77"/>
      <c r="P29" s="73"/>
    </row>
    <row r="30" spans="1:16" s="8" customFormat="1" ht="15.75" thickBot="1">
      <c r="A30" s="27" t="s">
        <v>71</v>
      </c>
      <c r="B30" s="68"/>
      <c r="C30" s="70"/>
      <c r="D30" s="80"/>
      <c r="E30" s="80"/>
      <c r="F30" s="80"/>
      <c r="G30" s="80"/>
      <c r="H30" s="80"/>
      <c r="I30" s="80"/>
      <c r="J30" s="78"/>
      <c r="K30" s="78"/>
      <c r="L30" s="78"/>
      <c r="M30" s="78"/>
      <c r="N30" s="78"/>
      <c r="O30" s="78"/>
      <c r="P30" s="74"/>
    </row>
    <row r="31" spans="1:16" s="8" customFormat="1" ht="15.75" thickBot="1">
      <c r="A31" s="28" t="s">
        <v>72</v>
      </c>
      <c r="B31" s="29" t="s">
        <v>62</v>
      </c>
      <c r="C31" s="6">
        <v>121</v>
      </c>
      <c r="D31" s="1">
        <v>200</v>
      </c>
      <c r="E31" s="1">
        <v>200</v>
      </c>
      <c r="F31" s="1">
        <v>200</v>
      </c>
      <c r="G31" s="3"/>
      <c r="H31" s="3"/>
      <c r="I31" s="1"/>
      <c r="J31" s="3"/>
      <c r="K31" s="3"/>
      <c r="L31" s="3"/>
      <c r="M31" s="3"/>
      <c r="N31" s="3"/>
      <c r="O31" s="3"/>
      <c r="P31" s="7"/>
    </row>
    <row r="32" spans="1:16" s="8" customFormat="1" ht="15.75" thickBot="1">
      <c r="A32" s="28" t="s">
        <v>73</v>
      </c>
      <c r="B32" s="29" t="s">
        <v>62</v>
      </c>
      <c r="C32" s="6">
        <v>122</v>
      </c>
      <c r="D32" s="1">
        <v>42515</v>
      </c>
      <c r="E32" s="1">
        <v>42515</v>
      </c>
      <c r="F32" s="1">
        <v>42515</v>
      </c>
      <c r="G32" s="3"/>
      <c r="H32" s="3"/>
      <c r="I32" s="3"/>
      <c r="J32" s="3"/>
      <c r="K32" s="3"/>
      <c r="L32" s="3"/>
      <c r="M32" s="3"/>
      <c r="N32" s="3"/>
      <c r="O32" s="3"/>
      <c r="P32" s="7"/>
    </row>
    <row r="33" spans="1:16" s="8" customFormat="1" ht="39.75" thickBot="1">
      <c r="A33" s="28" t="s">
        <v>74</v>
      </c>
      <c r="B33" s="29" t="s">
        <v>62</v>
      </c>
      <c r="C33" s="6">
        <v>123</v>
      </c>
      <c r="D33" s="1">
        <v>0</v>
      </c>
      <c r="E33" s="1">
        <v>0</v>
      </c>
      <c r="F33" s="3">
        <v>0</v>
      </c>
      <c r="G33" s="3"/>
      <c r="H33" s="3"/>
      <c r="I33" s="3"/>
      <c r="J33" s="3"/>
      <c r="K33" s="3"/>
      <c r="L33" s="3"/>
      <c r="M33" s="3"/>
      <c r="N33" s="3"/>
      <c r="O33" s="3"/>
      <c r="P33" s="7"/>
    </row>
    <row r="34" spans="1:16" s="8" customFormat="1" ht="27" thickBot="1">
      <c r="A34" s="28" t="s">
        <v>75</v>
      </c>
      <c r="B34" s="29" t="s">
        <v>62</v>
      </c>
      <c r="C34" s="6">
        <v>124</v>
      </c>
      <c r="D34" s="1">
        <v>0</v>
      </c>
      <c r="E34" s="1">
        <v>0</v>
      </c>
      <c r="F34" s="1">
        <v>0</v>
      </c>
      <c r="G34" s="3"/>
      <c r="H34" s="1"/>
      <c r="I34" s="1"/>
      <c r="J34" s="3"/>
      <c r="K34" s="3"/>
      <c r="L34" s="3"/>
      <c r="M34" s="3"/>
      <c r="N34" s="3"/>
      <c r="O34" s="3"/>
      <c r="P34" s="11"/>
    </row>
    <row r="35" spans="1:16" s="8" customFormat="1" ht="15.75" thickBot="1">
      <c r="A35" s="27" t="s">
        <v>76</v>
      </c>
      <c r="B35" s="29" t="s">
        <v>62</v>
      </c>
      <c r="C35" s="6">
        <v>130</v>
      </c>
      <c r="D35" s="1">
        <v>55393</v>
      </c>
      <c r="E35" s="1">
        <v>55393</v>
      </c>
      <c r="F35" s="3">
        <v>54621</v>
      </c>
      <c r="G35" s="3">
        <v>229</v>
      </c>
      <c r="H35" s="1"/>
      <c r="I35" s="1">
        <v>542</v>
      </c>
      <c r="J35" s="3"/>
      <c r="K35" s="3"/>
      <c r="L35" s="3"/>
      <c r="M35" s="3"/>
      <c r="N35" s="3"/>
      <c r="O35" s="3"/>
      <c r="P35" s="7"/>
    </row>
    <row r="36" spans="1:16" s="8" customFormat="1" ht="39.75" thickBot="1">
      <c r="A36" s="31" t="s">
        <v>77</v>
      </c>
      <c r="B36" s="29" t="s">
        <v>78</v>
      </c>
      <c r="C36" s="6" t="s">
        <v>79</v>
      </c>
      <c r="D36" s="1" t="s">
        <v>80</v>
      </c>
      <c r="E36" s="1" t="s">
        <v>81</v>
      </c>
      <c r="F36" s="3" t="s">
        <v>82</v>
      </c>
      <c r="G36" s="3"/>
      <c r="H36" s="3"/>
      <c r="I36" s="3" t="s">
        <v>83</v>
      </c>
      <c r="J36" s="3"/>
      <c r="K36" s="3"/>
      <c r="L36" s="3"/>
      <c r="M36" s="3"/>
      <c r="N36" s="3"/>
      <c r="O36" s="32"/>
      <c r="P36" s="33"/>
    </row>
    <row r="37" spans="1:16" s="8" customFormat="1" ht="78" thickBot="1">
      <c r="A37" s="27" t="s">
        <v>84</v>
      </c>
      <c r="B37" s="29" t="s">
        <v>62</v>
      </c>
      <c r="C37" s="6">
        <v>140</v>
      </c>
      <c r="D37" s="1">
        <v>16835</v>
      </c>
      <c r="E37" s="1">
        <v>16835</v>
      </c>
      <c r="F37" s="3">
        <v>16604</v>
      </c>
      <c r="G37" s="3">
        <v>70</v>
      </c>
      <c r="H37" s="1"/>
      <c r="I37" s="1">
        <v>161</v>
      </c>
      <c r="J37" s="3"/>
      <c r="K37" s="3"/>
      <c r="L37" s="3"/>
      <c r="M37" s="3"/>
      <c r="N37" s="3"/>
      <c r="O37" s="32"/>
      <c r="P37" s="33"/>
    </row>
    <row r="38" spans="1:16" s="8" customFormat="1" ht="15.75" thickBot="1">
      <c r="A38" s="27" t="s">
        <v>85</v>
      </c>
      <c r="B38" s="29" t="s">
        <v>62</v>
      </c>
      <c r="C38" s="6">
        <v>150</v>
      </c>
      <c r="D38" s="1">
        <v>5286</v>
      </c>
      <c r="E38" s="1">
        <v>5286</v>
      </c>
      <c r="F38" s="3">
        <v>5286</v>
      </c>
      <c r="G38" s="3"/>
      <c r="H38" s="1"/>
      <c r="I38" s="1"/>
      <c r="J38" s="3"/>
      <c r="K38" s="3"/>
      <c r="L38" s="3"/>
      <c r="M38" s="3"/>
      <c r="N38" s="3"/>
      <c r="O38" s="32"/>
      <c r="P38" s="33"/>
    </row>
    <row r="39" spans="1:16" s="8" customFormat="1" ht="15">
      <c r="A39" s="26" t="s">
        <v>86</v>
      </c>
      <c r="B39" s="67" t="s">
        <v>62</v>
      </c>
      <c r="C39" s="69">
        <v>160</v>
      </c>
      <c r="D39" s="75">
        <f>D41+D42</f>
        <v>22</v>
      </c>
      <c r="E39" s="75">
        <f>E41+E42</f>
        <v>22</v>
      </c>
      <c r="F39" s="75">
        <v>22</v>
      </c>
      <c r="G39" s="75">
        <f>G41+G42</f>
        <v>0</v>
      </c>
      <c r="H39" s="75">
        <f>H41+H42</f>
        <v>0</v>
      </c>
      <c r="I39" s="75">
        <f>I41+I42</f>
        <v>0</v>
      </c>
      <c r="J39" s="77"/>
      <c r="K39" s="77"/>
      <c r="L39" s="77"/>
      <c r="M39" s="77"/>
      <c r="N39" s="77"/>
      <c r="O39" s="77"/>
      <c r="P39" s="81"/>
    </row>
    <row r="40" spans="1:16" s="8" customFormat="1" ht="15.75" thickBot="1">
      <c r="A40" s="27" t="s">
        <v>87</v>
      </c>
      <c r="B40" s="68"/>
      <c r="C40" s="70"/>
      <c r="D40" s="76"/>
      <c r="E40" s="76"/>
      <c r="F40" s="76"/>
      <c r="G40" s="76"/>
      <c r="H40" s="76"/>
      <c r="I40" s="76"/>
      <c r="J40" s="78"/>
      <c r="K40" s="78"/>
      <c r="L40" s="78"/>
      <c r="M40" s="78"/>
      <c r="N40" s="78"/>
      <c r="O40" s="78"/>
      <c r="P40" s="82"/>
    </row>
    <row r="41" spans="1:16" s="8" customFormat="1" ht="15.75" thickBot="1">
      <c r="A41" s="31" t="s">
        <v>88</v>
      </c>
      <c r="B41" s="29" t="s">
        <v>62</v>
      </c>
      <c r="C41" s="34">
        <v>161</v>
      </c>
      <c r="D41" s="1">
        <v>22</v>
      </c>
      <c r="E41" s="1">
        <v>22</v>
      </c>
      <c r="F41" s="3">
        <v>22</v>
      </c>
      <c r="G41" s="3"/>
      <c r="H41" s="1"/>
      <c r="I41" s="1"/>
      <c r="J41" s="3"/>
      <c r="K41" s="3"/>
      <c r="L41" s="3"/>
      <c r="M41" s="3"/>
      <c r="N41" s="3"/>
      <c r="O41" s="32"/>
      <c r="P41" s="33"/>
    </row>
    <row r="42" spans="1:16" s="8" customFormat="1" ht="15.75" thickBot="1">
      <c r="A42" s="31" t="s">
        <v>89</v>
      </c>
      <c r="B42" s="29" t="s">
        <v>62</v>
      </c>
      <c r="C42" s="34">
        <v>162</v>
      </c>
      <c r="D42" s="1"/>
      <c r="E42" s="1"/>
      <c r="F42" s="3"/>
      <c r="G42" s="3"/>
      <c r="H42" s="3"/>
      <c r="I42" s="3"/>
      <c r="J42" s="3"/>
      <c r="K42" s="3"/>
      <c r="L42" s="3"/>
      <c r="M42" s="3"/>
      <c r="N42" s="3"/>
      <c r="O42" s="32"/>
      <c r="P42" s="33"/>
    </row>
    <row r="43" spans="1:16" s="8" customFormat="1" ht="27" thickBot="1">
      <c r="A43" s="27" t="s">
        <v>90</v>
      </c>
      <c r="B43" s="29" t="s">
        <v>62</v>
      </c>
      <c r="C43" s="6">
        <v>170</v>
      </c>
      <c r="D43" s="1">
        <v>250</v>
      </c>
      <c r="E43" s="1">
        <v>250</v>
      </c>
      <c r="F43" s="3">
        <v>250</v>
      </c>
      <c r="G43" s="3"/>
      <c r="H43" s="1"/>
      <c r="I43" s="1"/>
      <c r="J43" s="3"/>
      <c r="K43" s="3"/>
      <c r="L43" s="3"/>
      <c r="M43" s="3"/>
      <c r="N43" s="3"/>
      <c r="O43" s="32"/>
      <c r="P43" s="33"/>
    </row>
    <row r="44" spans="1:16" s="8" customFormat="1" ht="39.75" thickBot="1">
      <c r="A44" s="27" t="s">
        <v>91</v>
      </c>
      <c r="B44" s="29" t="s">
        <v>62</v>
      </c>
      <c r="C44" s="6">
        <v>180</v>
      </c>
      <c r="D44" s="1"/>
      <c r="E44" s="1"/>
      <c r="F44" s="3"/>
      <c r="G44" s="3"/>
      <c r="H44" s="3"/>
      <c r="I44" s="1">
        <v>0</v>
      </c>
      <c r="J44" s="3"/>
      <c r="K44" s="3"/>
      <c r="L44" s="3"/>
      <c r="M44" s="3"/>
      <c r="N44" s="3"/>
      <c r="O44" s="32"/>
      <c r="P44" s="33"/>
    </row>
    <row r="45" spans="1:16" s="8" customFormat="1" ht="15.75" thickBot="1">
      <c r="A45" s="27" t="s">
        <v>40</v>
      </c>
      <c r="B45" s="29" t="s">
        <v>62</v>
      </c>
      <c r="C45" s="6">
        <v>190</v>
      </c>
      <c r="D45" s="35">
        <f aca="true" t="shared" si="1" ref="D45:I45">D18-D20-D29-D35-D37-D38-D39-D43-D44</f>
        <v>12982</v>
      </c>
      <c r="E45" s="35">
        <f t="shared" si="1"/>
        <v>12982</v>
      </c>
      <c r="F45" s="35">
        <f t="shared" si="1"/>
        <v>11913</v>
      </c>
      <c r="G45" s="35">
        <f t="shared" si="1"/>
        <v>0</v>
      </c>
      <c r="H45" s="35">
        <f t="shared" si="1"/>
        <v>0</v>
      </c>
      <c r="I45" s="35">
        <f t="shared" si="1"/>
        <v>1070</v>
      </c>
      <c r="J45" s="1"/>
      <c r="K45" s="1"/>
      <c r="L45" s="3"/>
      <c r="M45" s="3"/>
      <c r="N45" s="3"/>
      <c r="O45" s="36"/>
      <c r="P45" s="33"/>
    </row>
    <row r="46" spans="1:16" s="8" customFormat="1" ht="26.25">
      <c r="A46" s="24" t="s">
        <v>92</v>
      </c>
      <c r="B46" s="67" t="s">
        <v>62</v>
      </c>
      <c r="C46" s="69">
        <v>200</v>
      </c>
      <c r="D46" s="75">
        <f aca="true" t="shared" si="2" ref="D46:I46">D48+D49+D50+D51+D52</f>
        <v>15659</v>
      </c>
      <c r="E46" s="75">
        <f t="shared" si="2"/>
        <v>15659</v>
      </c>
      <c r="F46" s="75">
        <f t="shared" si="2"/>
        <v>13475</v>
      </c>
      <c r="G46" s="75">
        <f t="shared" si="2"/>
        <v>0</v>
      </c>
      <c r="H46" s="75">
        <f t="shared" si="2"/>
        <v>573</v>
      </c>
      <c r="I46" s="75">
        <f t="shared" si="2"/>
        <v>1611</v>
      </c>
      <c r="J46" s="77"/>
      <c r="K46" s="77"/>
      <c r="L46" s="77"/>
      <c r="M46" s="77"/>
      <c r="N46" s="77"/>
      <c r="O46" s="77"/>
      <c r="P46" s="81"/>
    </row>
    <row r="47" spans="1:16" s="8" customFormat="1" ht="15.75" thickBot="1">
      <c r="A47" s="25" t="s">
        <v>93</v>
      </c>
      <c r="B47" s="68"/>
      <c r="C47" s="70"/>
      <c r="D47" s="76"/>
      <c r="E47" s="76"/>
      <c r="F47" s="76"/>
      <c r="G47" s="76"/>
      <c r="H47" s="76"/>
      <c r="I47" s="76"/>
      <c r="J47" s="78"/>
      <c r="K47" s="78"/>
      <c r="L47" s="78"/>
      <c r="M47" s="78"/>
      <c r="N47" s="78"/>
      <c r="O47" s="78"/>
      <c r="P47" s="82"/>
    </row>
    <row r="48" spans="1:16" s="8" customFormat="1" ht="27" thickBot="1">
      <c r="A48" s="27" t="s">
        <v>94</v>
      </c>
      <c r="B48" s="29"/>
      <c r="C48" s="6">
        <v>210</v>
      </c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2"/>
      <c r="P48" s="33"/>
    </row>
    <row r="49" spans="1:16" s="8" customFormat="1" ht="15.75" thickBot="1">
      <c r="A49" s="27" t="s">
        <v>95</v>
      </c>
      <c r="B49" s="29" t="s">
        <v>62</v>
      </c>
      <c r="C49" s="6">
        <v>220</v>
      </c>
      <c r="D49" s="1">
        <v>12438</v>
      </c>
      <c r="E49" s="1">
        <v>12438</v>
      </c>
      <c r="F49" s="1">
        <v>10254</v>
      </c>
      <c r="G49" s="1"/>
      <c r="H49" s="1">
        <v>573</v>
      </c>
      <c r="I49" s="1">
        <v>1611</v>
      </c>
      <c r="J49" s="3"/>
      <c r="K49" s="3"/>
      <c r="L49" s="3"/>
      <c r="M49" s="3"/>
      <c r="N49" s="3"/>
      <c r="O49" s="32"/>
      <c r="P49" s="33"/>
    </row>
    <row r="50" spans="1:16" s="8" customFormat="1" ht="15.75" thickBot="1">
      <c r="A50" s="27" t="s">
        <v>96</v>
      </c>
      <c r="B50" s="29" t="s">
        <v>62</v>
      </c>
      <c r="C50" s="6">
        <v>230</v>
      </c>
      <c r="D50" s="1"/>
      <c r="E50" s="1"/>
      <c r="F50" s="1"/>
      <c r="G50" s="1"/>
      <c r="H50" s="1"/>
      <c r="I50" s="1"/>
      <c r="J50" s="3"/>
      <c r="K50" s="3"/>
      <c r="L50" s="3"/>
      <c r="M50" s="3"/>
      <c r="N50" s="3"/>
      <c r="O50" s="32"/>
      <c r="P50" s="33"/>
    </row>
    <row r="51" spans="1:16" s="8" customFormat="1" ht="15.75" thickBot="1">
      <c r="A51" s="27" t="s">
        <v>97</v>
      </c>
      <c r="B51" s="29" t="s">
        <v>62</v>
      </c>
      <c r="C51" s="6">
        <v>240</v>
      </c>
      <c r="D51" s="1">
        <v>1672</v>
      </c>
      <c r="E51" s="1">
        <v>1672</v>
      </c>
      <c r="F51" s="1">
        <v>1672</v>
      </c>
      <c r="G51" s="1"/>
      <c r="H51" s="1"/>
      <c r="I51" s="1"/>
      <c r="J51" s="3"/>
      <c r="K51" s="3"/>
      <c r="L51" s="3"/>
      <c r="M51" s="3"/>
      <c r="N51" s="3"/>
      <c r="O51" s="32"/>
      <c r="P51" s="33"/>
    </row>
    <row r="52" spans="1:16" s="8" customFormat="1" ht="15.75" thickBot="1">
      <c r="A52" s="27" t="s">
        <v>98</v>
      </c>
      <c r="B52" s="29" t="s">
        <v>62</v>
      </c>
      <c r="C52" s="6">
        <v>250</v>
      </c>
      <c r="D52" s="1">
        <f>Лист1!D25-D48-D49-D50-D51-D53</f>
        <v>1549</v>
      </c>
      <c r="E52" s="1">
        <f>Лист1!E25-E48-E49-E50-E51-E53</f>
        <v>1549</v>
      </c>
      <c r="F52" s="1">
        <f>Лист1!F25-F48-F49-F50-F51-F53</f>
        <v>1549</v>
      </c>
      <c r="G52" s="1"/>
      <c r="H52" s="1">
        <f>Лист1!G25-H48-H49-H50-H51-H53+1</f>
        <v>0</v>
      </c>
      <c r="I52" s="1">
        <f>Лист1!H25-I48-I49-I50-I51-I53</f>
        <v>0</v>
      </c>
      <c r="J52" s="3"/>
      <c r="K52" s="3"/>
      <c r="L52" s="3"/>
      <c r="M52" s="3"/>
      <c r="N52" s="3"/>
      <c r="O52" s="32"/>
      <c r="P52" s="33"/>
    </row>
    <row r="53" spans="1:16" s="8" customFormat="1" ht="15.75" thickBot="1">
      <c r="A53" s="25" t="s">
        <v>99</v>
      </c>
      <c r="B53" s="29" t="s">
        <v>62</v>
      </c>
      <c r="C53" s="6">
        <v>300</v>
      </c>
      <c r="D53" s="1">
        <f>Лист1!D26</f>
        <v>4051</v>
      </c>
      <c r="E53" s="1">
        <f>Лист1!E26</f>
        <v>4051</v>
      </c>
      <c r="F53" s="1">
        <f>Лист1!F26</f>
        <v>3339</v>
      </c>
      <c r="G53" s="1"/>
      <c r="H53" s="1">
        <f>Лист1!G26</f>
        <v>60</v>
      </c>
      <c r="I53" s="1">
        <f>Лист1!H26</f>
        <v>653</v>
      </c>
      <c r="J53" s="3"/>
      <c r="K53" s="3"/>
      <c r="L53" s="3"/>
      <c r="M53" s="3"/>
      <c r="N53" s="3"/>
      <c r="O53" s="32"/>
      <c r="P53" s="33"/>
    </row>
    <row r="54" spans="1:16" s="8" customFormat="1" ht="15.75" thickBot="1">
      <c r="A54" s="37" t="s">
        <v>100</v>
      </c>
      <c r="B54" s="38"/>
      <c r="C54" s="39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33"/>
    </row>
    <row r="55" spans="1:16" s="8" customFormat="1" ht="15.75" thickBot="1">
      <c r="A55" s="25" t="s">
        <v>101</v>
      </c>
      <c r="B55" s="29" t="s">
        <v>62</v>
      </c>
      <c r="C55" s="6">
        <v>400</v>
      </c>
      <c r="D55" s="1"/>
      <c r="E55" s="1"/>
      <c r="F55" s="1"/>
      <c r="G55" s="1"/>
      <c r="H55" s="1"/>
      <c r="I55" s="1"/>
      <c r="J55" s="3"/>
      <c r="K55" s="3"/>
      <c r="L55" s="3"/>
      <c r="M55" s="3"/>
      <c r="N55" s="3"/>
      <c r="O55" s="32"/>
      <c r="P55" s="33"/>
    </row>
    <row r="56" spans="1:16" s="8" customFormat="1" ht="15.75" thickBot="1">
      <c r="A56" s="25" t="s">
        <v>102</v>
      </c>
      <c r="B56" s="29" t="s">
        <v>62</v>
      </c>
      <c r="C56" s="6">
        <v>500</v>
      </c>
      <c r="D56" s="1"/>
      <c r="E56" s="1"/>
      <c r="F56" s="1"/>
      <c r="G56" s="1"/>
      <c r="H56" s="1"/>
      <c r="I56" s="1"/>
      <c r="J56" s="3"/>
      <c r="K56" s="3"/>
      <c r="L56" s="3"/>
      <c r="M56" s="3"/>
      <c r="N56" s="3"/>
      <c r="O56" s="32"/>
      <c r="P56" s="33"/>
    </row>
    <row r="57" spans="1:16" s="8" customFormat="1" ht="65.25" thickBot="1">
      <c r="A57" s="25" t="s">
        <v>103</v>
      </c>
      <c r="B57" s="29" t="s">
        <v>62</v>
      </c>
      <c r="C57" s="34">
        <v>600</v>
      </c>
      <c r="D57" s="1">
        <f aca="true" t="shared" si="3" ref="D57:I57">D49</f>
        <v>12438</v>
      </c>
      <c r="E57" s="1">
        <f t="shared" si="3"/>
        <v>12438</v>
      </c>
      <c r="F57" s="1">
        <f t="shared" si="3"/>
        <v>10254</v>
      </c>
      <c r="G57" s="1">
        <f t="shared" si="3"/>
        <v>0</v>
      </c>
      <c r="H57" s="1">
        <f t="shared" si="3"/>
        <v>573</v>
      </c>
      <c r="I57" s="1">
        <f t="shared" si="3"/>
        <v>1611</v>
      </c>
      <c r="J57" s="3"/>
      <c r="K57" s="3"/>
      <c r="L57" s="3"/>
      <c r="M57" s="3"/>
      <c r="N57" s="3"/>
      <c r="O57" s="32"/>
      <c r="P57" s="33"/>
    </row>
    <row r="58" spans="1:16" s="8" customFormat="1" ht="27" thickBot="1">
      <c r="A58" s="25" t="s">
        <v>104</v>
      </c>
      <c r="B58" s="29" t="s">
        <v>62</v>
      </c>
      <c r="C58" s="34">
        <v>700</v>
      </c>
      <c r="D58" s="1">
        <f aca="true" t="shared" si="4" ref="D58:I58">D59+D60+D61+D62</f>
        <v>157666</v>
      </c>
      <c r="E58" s="1">
        <f t="shared" si="4"/>
        <v>157666</v>
      </c>
      <c r="F58" s="1">
        <f t="shared" si="4"/>
        <v>154103</v>
      </c>
      <c r="G58" s="1">
        <f t="shared" si="4"/>
        <v>299</v>
      </c>
      <c r="H58" s="1">
        <f t="shared" si="4"/>
        <v>0</v>
      </c>
      <c r="I58" s="1">
        <f t="shared" si="4"/>
        <v>3264</v>
      </c>
      <c r="J58" s="3"/>
      <c r="K58" s="3"/>
      <c r="L58" s="3"/>
      <c r="M58" s="3"/>
      <c r="N58" s="3"/>
      <c r="O58" s="32"/>
      <c r="P58" s="33"/>
    </row>
    <row r="59" spans="1:16" s="8" customFormat="1" ht="15.75" thickBot="1">
      <c r="A59" s="28" t="s">
        <v>105</v>
      </c>
      <c r="B59" s="29" t="s">
        <v>62</v>
      </c>
      <c r="C59" s="34"/>
      <c r="D59" s="1">
        <f aca="true" t="shared" si="5" ref="D59:I59">D20</f>
        <v>63710</v>
      </c>
      <c r="E59" s="1">
        <f t="shared" si="5"/>
        <v>63710</v>
      </c>
      <c r="F59" s="1">
        <f t="shared" si="5"/>
        <v>62219</v>
      </c>
      <c r="G59" s="1">
        <f t="shared" si="5"/>
        <v>0</v>
      </c>
      <c r="H59" s="1">
        <f t="shared" si="5"/>
        <v>0</v>
      </c>
      <c r="I59" s="1">
        <f t="shared" si="5"/>
        <v>1491</v>
      </c>
      <c r="J59" s="3"/>
      <c r="K59" s="3"/>
      <c r="L59" s="3"/>
      <c r="M59" s="3"/>
      <c r="N59" s="3"/>
      <c r="O59" s="32"/>
      <c r="P59" s="33"/>
    </row>
    <row r="60" spans="1:16" s="8" customFormat="1" ht="27" thickBot="1">
      <c r="A60" s="28" t="s">
        <v>106</v>
      </c>
      <c r="B60" s="29" t="s">
        <v>62</v>
      </c>
      <c r="C60" s="34"/>
      <c r="D60" s="3">
        <f aca="true" t="shared" si="6" ref="D60:I60">D35+D37</f>
        <v>72228</v>
      </c>
      <c r="E60" s="3">
        <f t="shared" si="6"/>
        <v>72228</v>
      </c>
      <c r="F60" s="3">
        <f t="shared" si="6"/>
        <v>71225</v>
      </c>
      <c r="G60" s="3">
        <f t="shared" si="6"/>
        <v>299</v>
      </c>
      <c r="H60" s="3">
        <f t="shared" si="6"/>
        <v>0</v>
      </c>
      <c r="I60" s="3">
        <f t="shared" si="6"/>
        <v>703</v>
      </c>
      <c r="J60" s="3"/>
      <c r="K60" s="3"/>
      <c r="L60" s="3"/>
      <c r="M60" s="3"/>
      <c r="N60" s="3"/>
      <c r="O60" s="32"/>
      <c r="P60" s="33"/>
    </row>
    <row r="61" spans="1:16" s="8" customFormat="1" ht="27" thickBot="1">
      <c r="A61" s="28" t="s">
        <v>107</v>
      </c>
      <c r="B61" s="29" t="s">
        <v>62</v>
      </c>
      <c r="C61" s="34"/>
      <c r="D61" s="1">
        <v>0</v>
      </c>
      <c r="E61" s="1">
        <v>0</v>
      </c>
      <c r="F61" s="1">
        <v>0</v>
      </c>
      <c r="G61" s="3"/>
      <c r="H61" s="1"/>
      <c r="I61" s="1"/>
      <c r="J61" s="3"/>
      <c r="K61" s="3"/>
      <c r="L61" s="3"/>
      <c r="M61" s="3"/>
      <c r="N61" s="3"/>
      <c r="O61" s="32"/>
      <c r="P61" s="33"/>
    </row>
    <row r="62" spans="1:16" s="8" customFormat="1" ht="15.75" thickBot="1">
      <c r="A62" s="28" t="s">
        <v>108</v>
      </c>
      <c r="B62" s="29" t="s">
        <v>62</v>
      </c>
      <c r="C62" s="34"/>
      <c r="D62" s="3">
        <f aca="true" t="shared" si="7" ref="D62:I62">D18-D59-D60-D61-D63</f>
        <v>21728</v>
      </c>
      <c r="E62" s="3">
        <f t="shared" si="7"/>
        <v>21728</v>
      </c>
      <c r="F62" s="3">
        <f t="shared" si="7"/>
        <v>20659</v>
      </c>
      <c r="G62" s="3">
        <f t="shared" si="7"/>
        <v>0</v>
      </c>
      <c r="H62" s="3">
        <f t="shared" si="7"/>
        <v>0</v>
      </c>
      <c r="I62" s="3">
        <f t="shared" si="7"/>
        <v>1070</v>
      </c>
      <c r="J62" s="3"/>
      <c r="K62" s="3"/>
      <c r="L62" s="3"/>
      <c r="M62" s="3"/>
      <c r="N62" s="3"/>
      <c r="O62" s="32"/>
      <c r="P62" s="33"/>
    </row>
    <row r="63" spans="1:16" s="8" customFormat="1" ht="39.75" thickBot="1">
      <c r="A63" s="28" t="s">
        <v>109</v>
      </c>
      <c r="B63" s="29" t="s">
        <v>62</v>
      </c>
      <c r="C63" s="6">
        <v>800</v>
      </c>
      <c r="D63" s="1">
        <f aca="true" t="shared" si="8" ref="D63:I63">D23</f>
        <v>39527</v>
      </c>
      <c r="E63" s="1">
        <f t="shared" si="8"/>
        <v>39527</v>
      </c>
      <c r="F63" s="1">
        <f t="shared" si="8"/>
        <v>39527</v>
      </c>
      <c r="G63" s="1">
        <f t="shared" si="8"/>
        <v>0</v>
      </c>
      <c r="H63" s="1">
        <f t="shared" si="8"/>
        <v>0</v>
      </c>
      <c r="I63" s="1">
        <f t="shared" si="8"/>
        <v>0</v>
      </c>
      <c r="J63" s="3"/>
      <c r="K63" s="3"/>
      <c r="L63" s="3"/>
      <c r="M63" s="3"/>
      <c r="N63" s="3"/>
      <c r="O63" s="32"/>
      <c r="P63" s="33"/>
    </row>
    <row r="64" s="8" customFormat="1" ht="18.75">
      <c r="A64" s="18"/>
    </row>
    <row r="65" spans="1:16" s="8" customFormat="1" ht="15.75" thickBot="1">
      <c r="A65" s="85" t="s">
        <v>110</v>
      </c>
      <c r="B65" s="85"/>
      <c r="C65" s="85"/>
      <c r="D65" s="85"/>
      <c r="E65" s="85"/>
      <c r="F65" s="85"/>
      <c r="G65" s="85"/>
      <c r="H65" s="85"/>
      <c r="I65" s="85"/>
      <c r="J65" s="85"/>
      <c r="K65" s="85"/>
      <c r="L65" s="85"/>
      <c r="M65" s="85"/>
      <c r="N65" s="85"/>
      <c r="O65" s="85"/>
      <c r="P65" s="85"/>
    </row>
    <row r="66" spans="1:16" s="8" customFormat="1" ht="15.75" thickBot="1">
      <c r="A66" s="48" t="s">
        <v>16</v>
      </c>
      <c r="B66" s="48" t="s">
        <v>17</v>
      </c>
      <c r="C66" s="86" t="s">
        <v>111</v>
      </c>
      <c r="D66" s="48" t="s">
        <v>112</v>
      </c>
      <c r="E66" s="48" t="s">
        <v>20</v>
      </c>
      <c r="F66" s="45" t="s">
        <v>21</v>
      </c>
      <c r="G66" s="46"/>
      <c r="H66" s="46"/>
      <c r="I66" s="47"/>
      <c r="J66" s="48" t="s">
        <v>113</v>
      </c>
      <c r="K66" s="48" t="s">
        <v>23</v>
      </c>
      <c r="L66" s="45" t="s">
        <v>49</v>
      </c>
      <c r="M66" s="46"/>
      <c r="N66" s="46"/>
      <c r="O66" s="47"/>
      <c r="P66" s="83" t="s">
        <v>25</v>
      </c>
    </row>
    <row r="67" spans="1:16" s="8" customFormat="1" ht="196.5" thickBot="1">
      <c r="A67" s="49"/>
      <c r="B67" s="49"/>
      <c r="C67" s="87"/>
      <c r="D67" s="49"/>
      <c r="E67" s="49"/>
      <c r="F67" s="20" t="s">
        <v>26</v>
      </c>
      <c r="G67" s="20" t="s">
        <v>55</v>
      </c>
      <c r="H67" s="20" t="s">
        <v>56</v>
      </c>
      <c r="I67" s="20" t="s">
        <v>28</v>
      </c>
      <c r="J67" s="49"/>
      <c r="K67" s="49"/>
      <c r="L67" s="20" t="s">
        <v>26</v>
      </c>
      <c r="M67" s="20" t="s">
        <v>55</v>
      </c>
      <c r="N67" s="20" t="s">
        <v>56</v>
      </c>
      <c r="O67" s="20" t="s">
        <v>28</v>
      </c>
      <c r="P67" s="84"/>
    </row>
    <row r="68" spans="1:16" s="8" customFormat="1" ht="15.75" thickBot="1">
      <c r="A68" s="15">
        <v>1</v>
      </c>
      <c r="B68" s="16">
        <v>2</v>
      </c>
      <c r="C68" s="16">
        <v>3</v>
      </c>
      <c r="D68" s="16">
        <v>4</v>
      </c>
      <c r="E68" s="16">
        <v>5</v>
      </c>
      <c r="F68" s="16">
        <v>6</v>
      </c>
      <c r="G68" s="16">
        <v>7</v>
      </c>
      <c r="H68" s="16">
        <v>8</v>
      </c>
      <c r="I68" s="16">
        <v>9</v>
      </c>
      <c r="J68" s="16">
        <v>10</v>
      </c>
      <c r="K68" s="16">
        <v>11</v>
      </c>
      <c r="L68" s="16">
        <v>12</v>
      </c>
      <c r="M68" s="16">
        <v>13</v>
      </c>
      <c r="N68" s="16">
        <v>14</v>
      </c>
      <c r="O68" s="16">
        <v>15</v>
      </c>
      <c r="P68" s="16">
        <v>16</v>
      </c>
    </row>
    <row r="69" spans="1:16" s="8" customFormat="1" ht="15.75" thickBot="1">
      <c r="A69" s="41" t="s">
        <v>114</v>
      </c>
      <c r="B69" s="29" t="s">
        <v>62</v>
      </c>
      <c r="C69" s="29">
        <v>900</v>
      </c>
      <c r="D69" s="1">
        <v>15418</v>
      </c>
      <c r="E69" s="1">
        <v>15418</v>
      </c>
      <c r="F69" s="1">
        <v>14048</v>
      </c>
      <c r="G69" s="1" t="s">
        <v>115</v>
      </c>
      <c r="H69" s="1" t="s">
        <v>115</v>
      </c>
      <c r="I69" s="1" t="s">
        <v>115</v>
      </c>
      <c r="J69" s="1">
        <v>16004</v>
      </c>
      <c r="K69" s="1">
        <v>16004</v>
      </c>
      <c r="L69" s="1">
        <v>15061</v>
      </c>
      <c r="M69" s="1" t="s">
        <v>115</v>
      </c>
      <c r="N69" s="1" t="s">
        <v>115</v>
      </c>
      <c r="O69" s="1" t="s">
        <v>115</v>
      </c>
      <c r="P69" s="1"/>
    </row>
    <row r="70" spans="1:16" s="8" customFormat="1" ht="15.75" thickBot="1">
      <c r="A70" s="42" t="s">
        <v>116</v>
      </c>
      <c r="B70" s="29" t="s">
        <v>62</v>
      </c>
      <c r="C70" s="29" t="s">
        <v>79</v>
      </c>
      <c r="D70" s="1" t="s">
        <v>115</v>
      </c>
      <c r="E70" s="1" t="s">
        <v>115</v>
      </c>
      <c r="F70" s="1"/>
      <c r="G70" s="1"/>
      <c r="H70" s="1" t="s">
        <v>115</v>
      </c>
      <c r="I70" s="1" t="s">
        <v>115</v>
      </c>
      <c r="J70" s="1" t="s">
        <v>115</v>
      </c>
      <c r="K70" s="1" t="s">
        <v>115</v>
      </c>
      <c r="L70" s="1"/>
      <c r="M70" s="1"/>
      <c r="N70" s="1" t="s">
        <v>115</v>
      </c>
      <c r="O70" s="1" t="s">
        <v>115</v>
      </c>
      <c r="P70" s="1"/>
    </row>
    <row r="71" spans="1:16" s="8" customFormat="1" ht="65.25" thickBot="1">
      <c r="A71" s="25" t="s">
        <v>117</v>
      </c>
      <c r="B71" s="29" t="s">
        <v>62</v>
      </c>
      <c r="C71" s="43">
        <v>1000</v>
      </c>
      <c r="D71" s="1" t="s">
        <v>115</v>
      </c>
      <c r="E71" s="1" t="s">
        <v>115</v>
      </c>
      <c r="F71" s="1"/>
      <c r="G71" s="1"/>
      <c r="H71" s="1" t="s">
        <v>115</v>
      </c>
      <c r="I71" s="1" t="s">
        <v>115</v>
      </c>
      <c r="J71" s="1" t="s">
        <v>115</v>
      </c>
      <c r="K71" s="1" t="s">
        <v>115</v>
      </c>
      <c r="L71" s="1"/>
      <c r="M71" s="1"/>
      <c r="N71" s="1" t="s">
        <v>115</v>
      </c>
      <c r="O71" s="1" t="s">
        <v>115</v>
      </c>
      <c r="P71" s="3"/>
    </row>
    <row r="72" spans="1:16" s="8" customFormat="1" ht="65.25" thickBot="1">
      <c r="A72" s="25" t="s">
        <v>118</v>
      </c>
      <c r="B72" s="29" t="s">
        <v>62</v>
      </c>
      <c r="C72" s="43">
        <v>1100</v>
      </c>
      <c r="D72" s="1" t="s">
        <v>115</v>
      </c>
      <c r="E72" s="1" t="s">
        <v>115</v>
      </c>
      <c r="F72" s="1"/>
      <c r="G72" s="1"/>
      <c r="H72" s="1" t="s">
        <v>115</v>
      </c>
      <c r="I72" s="1" t="s">
        <v>115</v>
      </c>
      <c r="J72" s="1" t="s">
        <v>115</v>
      </c>
      <c r="K72" s="1" t="s">
        <v>115</v>
      </c>
      <c r="L72" s="1"/>
      <c r="M72" s="1"/>
      <c r="N72" s="1" t="s">
        <v>115</v>
      </c>
      <c r="O72" s="1" t="s">
        <v>115</v>
      </c>
      <c r="P72" s="3"/>
    </row>
    <row r="73" spans="1:16" s="8" customFormat="1" ht="15.75" thickBot="1">
      <c r="A73" s="41" t="s">
        <v>119</v>
      </c>
      <c r="B73" s="29" t="s">
        <v>62</v>
      </c>
      <c r="C73" s="44">
        <v>1200</v>
      </c>
      <c r="D73" s="1">
        <v>42820</v>
      </c>
      <c r="E73" s="1">
        <v>42820</v>
      </c>
      <c r="F73" s="1">
        <v>42820</v>
      </c>
      <c r="G73" s="1" t="s">
        <v>115</v>
      </c>
      <c r="H73" s="1"/>
      <c r="I73" s="1"/>
      <c r="J73" s="1">
        <v>54553</v>
      </c>
      <c r="K73" s="1">
        <v>54553</v>
      </c>
      <c r="L73" s="1">
        <v>54553</v>
      </c>
      <c r="M73" s="1" t="s">
        <v>115</v>
      </c>
      <c r="N73" s="1"/>
      <c r="O73" s="1"/>
      <c r="P73" s="1"/>
    </row>
    <row r="74" spans="1:16" s="8" customFormat="1" ht="15.75" thickBot="1">
      <c r="A74" s="41" t="s">
        <v>120</v>
      </c>
      <c r="B74" s="29" t="s">
        <v>62</v>
      </c>
      <c r="C74" s="44">
        <v>1300</v>
      </c>
      <c r="D74" s="1" t="s">
        <v>121</v>
      </c>
      <c r="E74" s="1" t="s">
        <v>122</v>
      </c>
      <c r="F74" s="1">
        <v>3786</v>
      </c>
      <c r="G74" s="1" t="s">
        <v>115</v>
      </c>
      <c r="H74" s="1"/>
      <c r="I74" s="1"/>
      <c r="J74" s="1" t="s">
        <v>123</v>
      </c>
      <c r="K74" s="3" t="s">
        <v>124</v>
      </c>
      <c r="L74" s="1">
        <v>4791</v>
      </c>
      <c r="M74" s="1" t="s">
        <v>115</v>
      </c>
      <c r="N74" s="1"/>
      <c r="O74" s="1"/>
      <c r="P74" s="1"/>
    </row>
    <row r="75" spans="1:16" s="8" customFormat="1" ht="15.75" thickBot="1">
      <c r="A75" s="41" t="s">
        <v>125</v>
      </c>
      <c r="B75" s="29" t="s">
        <v>62</v>
      </c>
      <c r="C75" s="44">
        <v>1400</v>
      </c>
      <c r="D75" s="1">
        <v>1979</v>
      </c>
      <c r="E75" s="1">
        <v>1979</v>
      </c>
      <c r="F75" s="1">
        <v>1979</v>
      </c>
      <c r="G75" s="1" t="s">
        <v>115</v>
      </c>
      <c r="H75" s="1"/>
      <c r="I75" s="1"/>
      <c r="J75" s="1">
        <v>1900</v>
      </c>
      <c r="K75" s="1">
        <v>1900</v>
      </c>
      <c r="L75" s="1">
        <v>1900</v>
      </c>
      <c r="M75" s="1" t="s">
        <v>115</v>
      </c>
      <c r="N75" s="1"/>
      <c r="O75" s="1"/>
      <c r="P75" s="1"/>
    </row>
    <row r="76" s="8" customFormat="1" ht="18.75">
      <c r="A76" s="18"/>
    </row>
    <row r="77" s="8" customFormat="1" ht="15.75">
      <c r="A77" s="17"/>
    </row>
    <row r="78" s="8" customFormat="1" ht="15"/>
    <row r="79" s="8" customFormat="1" ht="15"/>
    <row r="80" s="8" customFormat="1" ht="15"/>
    <row r="81" s="8" customFormat="1" ht="15"/>
    <row r="82" s="8" customFormat="1" ht="15"/>
    <row r="83" s="8" customFormat="1" ht="15"/>
    <row r="84" s="8" customFormat="1" ht="15"/>
    <row r="85" s="8" customFormat="1" ht="15"/>
    <row r="86" s="8" customFormat="1" ht="15"/>
    <row r="87" s="8" customFormat="1" ht="15"/>
    <row r="88" s="8" customFormat="1" ht="15"/>
    <row r="89" s="8" customFormat="1" ht="15"/>
    <row r="90" s="8" customFormat="1" ht="15"/>
    <row r="91" s="8" customFormat="1" ht="15"/>
    <row r="92" s="8" customFormat="1" ht="15"/>
    <row r="93" s="8" customFormat="1" ht="15"/>
    <row r="94" s="8" customFormat="1" ht="15"/>
    <row r="95" s="8" customFormat="1" ht="15"/>
    <row r="96" s="8" customFormat="1" ht="15"/>
    <row r="97" s="8" customFormat="1" ht="15"/>
    <row r="98" s="8" customFormat="1" ht="15"/>
    <row r="99" s="8" customFormat="1" ht="15"/>
    <row r="100" s="8" customFormat="1" ht="15"/>
    <row r="101" s="8" customFormat="1" ht="15"/>
    <row r="102" s="8" customFormat="1" ht="15"/>
    <row r="103" s="8" customFormat="1" ht="15"/>
    <row r="104" s="8" customFormat="1" ht="15"/>
    <row r="105" s="8" customFormat="1" ht="15"/>
    <row r="106" s="8" customFormat="1" ht="15"/>
    <row r="107" s="8" customFormat="1" ht="15"/>
    <row r="108" s="8" customFormat="1" ht="15"/>
  </sheetData>
  <sheetProtection/>
  <mergeCells count="106">
    <mergeCell ref="D66:D67"/>
    <mergeCell ref="E66:E67"/>
    <mergeCell ref="H46:H47"/>
    <mergeCell ref="K66:K67"/>
    <mergeCell ref="L66:O66"/>
    <mergeCell ref="P66:P67"/>
    <mergeCell ref="O46:O47"/>
    <mergeCell ref="P46:P47"/>
    <mergeCell ref="A65:P65"/>
    <mergeCell ref="A66:A67"/>
    <mergeCell ref="B66:B67"/>
    <mergeCell ref="C66:C67"/>
    <mergeCell ref="M46:M47"/>
    <mergeCell ref="N46:N47"/>
    <mergeCell ref="N39:N40"/>
    <mergeCell ref="O39:O40"/>
    <mergeCell ref="P39:P40"/>
    <mergeCell ref="F66:I66"/>
    <mergeCell ref="J66:J67"/>
    <mergeCell ref="I46:I47"/>
    <mergeCell ref="J46:J47"/>
    <mergeCell ref="K46:K47"/>
    <mergeCell ref="K39:K40"/>
    <mergeCell ref="L39:L40"/>
    <mergeCell ref="M39:M40"/>
    <mergeCell ref="B46:B47"/>
    <mergeCell ref="C46:C47"/>
    <mergeCell ref="D46:D47"/>
    <mergeCell ref="E46:E47"/>
    <mergeCell ref="F46:F47"/>
    <mergeCell ref="G46:G47"/>
    <mergeCell ref="L46:L47"/>
    <mergeCell ref="P29:P30"/>
    <mergeCell ref="B39:B40"/>
    <mergeCell ref="C39:C40"/>
    <mergeCell ref="D39:D40"/>
    <mergeCell ref="E39:E40"/>
    <mergeCell ref="F39:F40"/>
    <mergeCell ref="G39:G40"/>
    <mergeCell ref="H39:H40"/>
    <mergeCell ref="I39:I40"/>
    <mergeCell ref="J39:J40"/>
    <mergeCell ref="J29:J30"/>
    <mergeCell ref="K29:K30"/>
    <mergeCell ref="L29:L30"/>
    <mergeCell ref="M29:M30"/>
    <mergeCell ref="N29:N30"/>
    <mergeCell ref="O29:O30"/>
    <mergeCell ref="O20:O21"/>
    <mergeCell ref="P20:P21"/>
    <mergeCell ref="B29:B30"/>
    <mergeCell ref="C29:C30"/>
    <mergeCell ref="D29:D30"/>
    <mergeCell ref="E29:E30"/>
    <mergeCell ref="F29:F30"/>
    <mergeCell ref="G29:G30"/>
    <mergeCell ref="H29:H30"/>
    <mergeCell ref="I29:I30"/>
    <mergeCell ref="I20:I21"/>
    <mergeCell ref="J20:J21"/>
    <mergeCell ref="K20:K21"/>
    <mergeCell ref="L20:L21"/>
    <mergeCell ref="M20:M21"/>
    <mergeCell ref="N20:N21"/>
    <mergeCell ref="N18:N19"/>
    <mergeCell ref="O18:O19"/>
    <mergeCell ref="P18:P19"/>
    <mergeCell ref="B20:B21"/>
    <mergeCell ref="C20:C21"/>
    <mergeCell ref="D20:D21"/>
    <mergeCell ref="E20:E21"/>
    <mergeCell ref="F20:F21"/>
    <mergeCell ref="G20:G21"/>
    <mergeCell ref="H20:H21"/>
    <mergeCell ref="H18:H19"/>
    <mergeCell ref="I18:I19"/>
    <mergeCell ref="J18:J19"/>
    <mergeCell ref="K18:K19"/>
    <mergeCell ref="L18:L19"/>
    <mergeCell ref="M18:M19"/>
    <mergeCell ref="F12:I15"/>
    <mergeCell ref="J12:J16"/>
    <mergeCell ref="K12:K16"/>
    <mergeCell ref="L12:O15"/>
    <mergeCell ref="B18:B19"/>
    <mergeCell ref="C18:C19"/>
    <mergeCell ref="D18:D19"/>
    <mergeCell ref="E18:E19"/>
    <mergeCell ref="F18:F19"/>
    <mergeCell ref="G18:G19"/>
    <mergeCell ref="B7:P7"/>
    <mergeCell ref="B8:P8"/>
    <mergeCell ref="B9:P9"/>
    <mergeCell ref="B10:P10"/>
    <mergeCell ref="B11:P11"/>
    <mergeCell ref="A12:A16"/>
    <mergeCell ref="B12:B16"/>
    <mergeCell ref="C12:C16"/>
    <mergeCell ref="D12:D16"/>
    <mergeCell ref="E12:E16"/>
    <mergeCell ref="A1:P1"/>
    <mergeCell ref="B2:P2"/>
    <mergeCell ref="B3:P3"/>
    <mergeCell ref="B4:P4"/>
    <mergeCell ref="B5:P5"/>
    <mergeCell ref="B6:P6"/>
  </mergeCells>
  <printOptions/>
  <pageMargins left="0.7086614173228347" right="0.1968503937007874" top="0.1968503937007874" bottom="0.1968503937007874" header="0.15748031496062992" footer="0.15748031496062992"/>
  <pageSetup orientation="landscape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Economist</dc:creator>
  <cp:keywords/>
  <dc:description/>
  <cp:lastModifiedBy>Urist</cp:lastModifiedBy>
  <cp:lastPrinted>2018-07-13T05:57:10Z</cp:lastPrinted>
  <dcterms:created xsi:type="dcterms:W3CDTF">2018-07-12T08:02:44Z</dcterms:created>
  <dcterms:modified xsi:type="dcterms:W3CDTF">2018-07-16T07:06:27Z</dcterms:modified>
  <cp:category/>
  <cp:version/>
  <cp:contentType/>
  <cp:contentStatus/>
</cp:coreProperties>
</file>