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05" windowWidth="13200" windowHeight="11325" activeTab="16"/>
  </bookViews>
  <sheets>
    <sheet name="1(год)" sheetId="1" r:id="rId1"/>
    <sheet name="2(год)" sheetId="2" r:id="rId2"/>
    <sheet name="3(год)" sheetId="3" r:id="rId3"/>
    <sheet name="4" sheetId="4" state="hidden" r:id="rId4"/>
    <sheet name="5" sheetId="5" state="hidden" r:id="rId5"/>
    <sheet name="6(год)" sheetId="6" r:id="rId6"/>
    <sheet name="8" sheetId="7" state="hidden" r:id="rId7"/>
    <sheet name="7(год)" sheetId="8" r:id="rId8"/>
    <sheet name="9 (годовая)" sheetId="9" r:id="rId9"/>
    <sheet name="10(год)" sheetId="10" r:id="rId10"/>
    <sheet name="11(кварт)" sheetId="11" state="hidden" r:id="rId11"/>
    <sheet name="12(год)" sheetId="12" r:id="rId12"/>
    <sheet name="13 (кварт)" sheetId="13" r:id="rId13"/>
    <sheet name="14" sheetId="14" state="hidden" r:id="rId14"/>
    <sheet name="15" sheetId="15" state="hidden" r:id="rId15"/>
    <sheet name="16(год)" sheetId="16" r:id="rId16"/>
    <sheet name="17(год)" sheetId="17" r:id="rId17"/>
    <sheet name="18(год)" sheetId="18" state="hidden" r:id="rId18"/>
    <sheet name="19" sheetId="19" state="hidden" r:id="rId19"/>
    <sheet name="20(кварт)" sheetId="20" state="hidden" r:id="rId20"/>
  </sheets>
  <externalReferences>
    <externalReference r:id="rId23"/>
  </externalReferences>
  <definedNames/>
  <calcPr fullCalcOnLoad="1"/>
</workbook>
</file>

<file path=xl/comments1.xml><?xml version="1.0" encoding="utf-8"?>
<comments xmlns="http://schemas.openxmlformats.org/spreadsheetml/2006/main">
  <authors>
    <author>Economist</author>
  </authors>
  <commentList>
    <comment ref="H42" authorId="0">
      <text>
        <r>
          <rPr>
            <b/>
            <sz val="9"/>
            <rFont val="Tahoma"/>
            <family val="2"/>
          </rPr>
          <t>Economist:</t>
        </r>
        <r>
          <rPr>
            <sz val="9"/>
            <rFont val="Tahoma"/>
            <family val="2"/>
          </rPr>
          <t xml:space="preserve">
кио бонго 847,457+газ 1033,66094 куплены в 2014г.</t>
        </r>
      </text>
    </comment>
  </commentList>
</comments>
</file>

<file path=xl/sharedStrings.xml><?xml version="1.0" encoding="utf-8"?>
<sst xmlns="http://schemas.openxmlformats.org/spreadsheetml/2006/main" count="16967" uniqueCount="880">
  <si>
    <t xml:space="preserve">             Форма 1. Отчет об исполнении плана финансирования</t>
  </si>
  <si>
    <t xml:space="preserve">     капитальных вложений по источникам финансирования инвестиционных</t>
  </si>
  <si>
    <t xml:space="preserve">                     проектов инвестиционной программы</t>
  </si>
  <si>
    <t xml:space="preserve">                                за год ____</t>
  </si>
  <si>
    <t xml:space="preserve">    Отчет о реализации инвестиционной программы _______________________</t>
  </si>
  <si>
    <t xml:space="preserve">                                                  полное наименование</t>
  </si>
  <si>
    <t xml:space="preserve">                                                       субъекта</t>
  </si>
  <si>
    <t xml:space="preserve">                                                   электроэнергетики</t>
  </si>
  <si>
    <t xml:space="preserve">                    Год раскрытия информации: ____ год</t>
  </si>
  <si>
    <t xml:space="preserve">           Утвержденные плановые значения показателей приведены</t>
  </si>
  <si>
    <t xml:space="preserve">     в соответствии с ________________________________________________</t>
  </si>
  <si>
    <t xml:space="preserve">                      реквизиты решения органа исполнительной власти,</t>
  </si>
  <si>
    <t xml:space="preserve">                           утвердившего инвестиционную программу</t>
  </si>
  <si>
    <t>Номер группы инвестиционных проектов</t>
  </si>
  <si>
    <t>Наименование инвестиционного проекта (группы инвестиционных проектов)</t>
  </si>
  <si>
    <t>Идентификатор инвестиционного проекта</t>
  </si>
  <si>
    <t>Оценка полной стоимости инвестиционного проекта в прогнозных ценах соответствующих лет, млн. рублей (с НДС)</t>
  </si>
  <si>
    <t>Оценка полной стоимости инвестиционного проекта в соответствии с укрупненными нормативами цены типовых технологических решений капитального строительства объектов электроэнергетики, млн. рублей (с НДС)</t>
  </si>
  <si>
    <t>Причины отклонений</t>
  </si>
  <si>
    <t>План</t>
  </si>
  <si>
    <t>Факт</t>
  </si>
  <si>
    <t>Общий объем финансирования, в том числе за счет:</t>
  </si>
  <si>
    <t>федерального бюджета</t>
  </si>
  <si>
    <t>бюджетов субъектов Российской Федерации и муниципальных образований</t>
  </si>
  <si>
    <t>средств, полученных от оказания услуг, реализации товаров по регулируемым государством ценам (тарифам)</t>
  </si>
  <si>
    <t>иных источников финансирования</t>
  </si>
  <si>
    <t>Общий фактический объем финансирования, в том числе за счет:</t>
  </si>
  <si>
    <t>млн. рублей (с НДС)</t>
  </si>
  <si>
    <t>%</t>
  </si>
  <si>
    <t>ВСЕГО по инвестиционной программе, в том числе:</t>
  </si>
  <si>
    <t xml:space="preserve">          Форма 2. Отчет об исполнении плана освоения капитальных</t>
  </si>
  <si>
    <t xml:space="preserve">       вложений по инвестиционным проектам инвестиционной программы</t>
  </si>
  <si>
    <t>Полная сметная стоимость инвестиционного проекта в соответствии с утвержденной проектной документацией в базисном уровне цен, млн. рублей (без НДС)</t>
  </si>
  <si>
    <t>Оценка полной стоимости инвестиционного проекта в прогнозных ценах соответствующих лет, млн. рублей (без НДС)</t>
  </si>
  <si>
    <t>млн. рублей (без НДС)</t>
  </si>
  <si>
    <t>в базисном уровне цен</t>
  </si>
  <si>
    <t>в прогнозных ценах соответствующих лет</t>
  </si>
  <si>
    <t>в прогнозных ценах</t>
  </si>
  <si>
    <t>в текущих ценах</t>
  </si>
  <si>
    <t xml:space="preserve">             Форма 3. Отчет об исполнении плана ввода основных</t>
  </si>
  <si>
    <t xml:space="preserve">        средств по инвестиционным проектам инвестиционной программы</t>
  </si>
  <si>
    <t>Первоначальная стоимость принимаемых к учету основных средств и нематериальных активов, млн. рублей (без НДС)</t>
  </si>
  <si>
    <t>нематериальные активы</t>
  </si>
  <si>
    <t>основные средства</t>
  </si>
  <si>
    <t>МВxА</t>
  </si>
  <si>
    <t>Мвар</t>
  </si>
  <si>
    <t>км ЛЭП</t>
  </si>
  <si>
    <t>МВт</t>
  </si>
  <si>
    <t>Другое</t>
  </si>
  <si>
    <t xml:space="preserve">           Форма 4. Отчет о постановке объектов электросетевого</t>
  </si>
  <si>
    <t xml:space="preserve">     хозяйства под напряжение и (или) включении объектов капитального</t>
  </si>
  <si>
    <t xml:space="preserve">            строительства для проведения пусконаладочных работ</t>
  </si>
  <si>
    <t>Наименование присоединяемого объекта генерации, который будет осуществлять поставки электроэнергии и мощности в соответствии с договором о предоставлении мощности &lt;*&gt;</t>
  </si>
  <si>
    <t>Постановка объектов электросетевого хозяйства под напряжение и (или) включение объектов капитального строительства для проведения пусконаладочных работ в год N</t>
  </si>
  <si>
    <t>Отклонения от плановых показателей года N</t>
  </si>
  <si>
    <t>Квартал</t>
  </si>
  <si>
    <t>&lt;*&gt; Заполняется в случае, если сетевой объект будет использован для выдачи мощности генерирующего объекта, который будет осуществлять поставки электроэнергии и мощности в соответствии с договором о предоставлении мощности.</t>
  </si>
  <si>
    <t xml:space="preserve">             Форма 5. Отчет об исполнении плана ввода объектов</t>
  </si>
  <si>
    <t xml:space="preserve">          инвестиционной деятельности (мощностей) в эксплуатацию</t>
  </si>
  <si>
    <t>Ввод объектов инвестиционной деятельности (мощностей) в эксплуатацию в год N</t>
  </si>
  <si>
    <t>км ВЛ 1-цеп</t>
  </si>
  <si>
    <t>км ВЛ 2-цеп</t>
  </si>
  <si>
    <t>км КЛ</t>
  </si>
  <si>
    <t>Дата ввода объекта, дд.мм.гггг</t>
  </si>
  <si>
    <t>--------------------------------</t>
  </si>
  <si>
    <t xml:space="preserve">            Форма 6. Отчет об исполнении плана вывода объектов</t>
  </si>
  <si>
    <t xml:space="preserve">          инвестиционной деятельности (мощностей) из эксплуатации</t>
  </si>
  <si>
    <t>Наименование объекта, выводимого из эксплуатации</t>
  </si>
  <si>
    <t>Дата вывода объекта, дд.мм.гггг</t>
  </si>
  <si>
    <t xml:space="preserve">           Форма 7. Отчет о фактических значениях количественных</t>
  </si>
  <si>
    <t xml:space="preserve">      показателей по инвестиционным проектам инвестиционной программы</t>
  </si>
  <si>
    <t>Цели реализации инвестиционных проектов и плановые (фактические) значения количественных показателей, характеризующие достижение таких целей, года N</t>
  </si>
  <si>
    <t>Развитие электрической сети/усиление существующей электрической сети, связанное с подключением новых потребителей</t>
  </si>
  <si>
    <t>Замещение (обновление) электрической сети/повышение экономической эффективности (мероприятия, направленные на снижение эксплуатационных затрат) оказания услуг в сфере электроэнергетики</t>
  </si>
  <si>
    <t>Повышение надежности оказываемых услуг в сфере электроэнергетики</t>
  </si>
  <si>
    <t>Повышение качества оказываемых услуг в сфере электроэнергетики</t>
  </si>
  <si>
    <t>Выполнение требований законодательства Российской Федерации, предписаний органов исполнительной власти, регламентов рынков электрической энергии</t>
  </si>
  <si>
    <t>Обеспечение текущей деятельности в сфере электроэнергетики, в том числе развитие информационной инфраструктуры, хозяйственное обеспечение деятельности</t>
  </si>
  <si>
    <t>Инвестиции, связанные с деятельностью, не относящейся к сфере электроэнергетики</t>
  </si>
  <si>
    <t>Наименование количественного показателя, соответствующего цели</t>
  </si>
  <si>
    <t>...</t>
  </si>
  <si>
    <t>4. ...</t>
  </si>
  <si>
    <t xml:space="preserve">             Форма 8. Отчет о достигнутых результатах в части,</t>
  </si>
  <si>
    <t xml:space="preserve">       касающейся расширения пропускной способности, снижения потерь</t>
  </si>
  <si>
    <t xml:space="preserve">        в сетях и увеличения резерва для присоединения потребителей</t>
  </si>
  <si>
    <t xml:space="preserve">        отдельно по каждому центру питания напряжением 35 кВ и выше</t>
  </si>
  <si>
    <t>Наименование центра питания</t>
  </si>
  <si>
    <t>Место расположения центра питания: субъект Российской Федерации, район, ближайший населенный пункт</t>
  </si>
  <si>
    <t>Установленная мощность центра питания, МВА</t>
  </si>
  <si>
    <t>Фактический резерв мощности для присоединения потребителей, кВт</t>
  </si>
  <si>
    <t>Фактическое расширение пропускной способности, кВт</t>
  </si>
  <si>
    <t>Фактическое снижение потерь, кВтxч/год</t>
  </si>
  <si>
    <t>факт на 01.01. года N</t>
  </si>
  <si>
    <t>факт на 01.01. года N+1</t>
  </si>
  <si>
    <t>факт года N-1 (на 01.01. года N)</t>
  </si>
  <si>
    <t>факт года N (на 01.01. года N+1)</t>
  </si>
  <si>
    <t>Примечание: Словосочетания вида "год N", "год (N-1)", "год (N+1)" в различных падежах заменяются указанием года (четыре цифры и слово "год" в соответствующем падеже), который определяется как отчетный год плюс или минус количество лет, равных числу, указанному в словосочетании соответственно после знака "+" или "-".</t>
  </si>
  <si>
    <t xml:space="preserve">              Форма 9. Отчет об исполнении финансового плана</t>
  </si>
  <si>
    <t xml:space="preserve">                        субъекта электроэнергетики</t>
  </si>
  <si>
    <t xml:space="preserve">              1. Финансово-экономическая модель деятельности</t>
  </si>
  <si>
    <t>N п/п</t>
  </si>
  <si>
    <t>Показатель</t>
  </si>
  <si>
    <t>Ед. изм.</t>
  </si>
  <si>
    <t>Отчетный год N</t>
  </si>
  <si>
    <t>Отклонение от плановых значений года N</t>
  </si>
  <si>
    <t>в ед. измерений</t>
  </si>
  <si>
    <t>в процентах, %</t>
  </si>
  <si>
    <t>БЮДЖЕТ ДОХОДОВ И РАСХОДОВ</t>
  </si>
  <si>
    <t>I</t>
  </si>
  <si>
    <t>Выручка от реализации товаров (работ, услуг) всего, в том числе &lt;*&gt;:</t>
  </si>
  <si>
    <t>млн. рублей</t>
  </si>
  <si>
    <t>Производство и поставка электрической энергии и мощности всего, в том числе:</t>
  </si>
  <si>
    <t>производство и поставка электрической энергии на оптовом рынке электрической энергии и мощности</t>
  </si>
  <si>
    <t>производство и поставка электрической мощности на оптовом рынке электрической энергии и мощности</t>
  </si>
  <si>
    <t>производство и поставка электрической энергии (мощности) на розничных рынках электрической энергии</t>
  </si>
  <si>
    <t>Производство и поставка тепловой энергии (мощности)</t>
  </si>
  <si>
    <t>Оказание услуг по передаче электрической энергии</t>
  </si>
  <si>
    <t>Оказание услуг по передаче тепловой энергии, теплоносителя</t>
  </si>
  <si>
    <t>Оказание услуг по технологическому присоединению</t>
  </si>
  <si>
    <t>Реализация электрической энергии и мощности</t>
  </si>
  <si>
    <t>Реализации тепловой энергии (мощности)</t>
  </si>
  <si>
    <t>Оказание услуг по оперативно-диспетчерскому управлению в электроэнергетике всего, в том числе:</t>
  </si>
  <si>
    <t>в части управления технологическими режимами</t>
  </si>
  <si>
    <t>в части обеспечения надежности</t>
  </si>
  <si>
    <t>Прочая деятельность</t>
  </si>
  <si>
    <t>II</t>
  </si>
  <si>
    <t>Себестоимость товаров (работ, услуг), коммерческие и управленческие расходы всего, в том числе:</t>
  </si>
  <si>
    <t>II.I</t>
  </si>
  <si>
    <t>Материальные расходы всего, в том числе:</t>
  </si>
  <si>
    <t>расходы на топливо на технологические цели</t>
  </si>
  <si>
    <t>покупная энергия, в том числе:</t>
  </si>
  <si>
    <t>2.1.2.1</t>
  </si>
  <si>
    <t>покупная электрическая энергия (мощность) всего, в том числе:</t>
  </si>
  <si>
    <t>2.1.2.1.1</t>
  </si>
  <si>
    <t>на технологические цели, включая энергию на компенсацию потерь при ее передаче</t>
  </si>
  <si>
    <t>2.1.2.1.2</t>
  </si>
  <si>
    <t>для последующей перепродажи</t>
  </si>
  <si>
    <t>2.1.2.2</t>
  </si>
  <si>
    <t>покупная тепловая энергия (мощность)</t>
  </si>
  <si>
    <t>сырье, материалы, запасные части, инструменты</t>
  </si>
  <si>
    <t>прочие материальные расходы</t>
  </si>
  <si>
    <t>II.II</t>
  </si>
  <si>
    <t>Работы и услуги производственного характера всего, в том числе:</t>
  </si>
  <si>
    <t>услуги по передаче электрической энергии по единой (национальной) общероссийской электрической сети</t>
  </si>
  <si>
    <t>услуги по передаче электрической энергии по сетям территориальной сетевой организации</t>
  </si>
  <si>
    <t>услуги по передаче тепловой энергии, теплоносителя</t>
  </si>
  <si>
    <t>услуги инфраструктурных организаций &lt;*****&gt;</t>
  </si>
  <si>
    <t>прочие услуги производственного характера</t>
  </si>
  <si>
    <t>II.III</t>
  </si>
  <si>
    <t>Расходы на оплату труда с учетом страховых взносов</t>
  </si>
  <si>
    <t>II.IV</t>
  </si>
  <si>
    <t>Амортизация основных средств и нематериальных активов</t>
  </si>
  <si>
    <t>II.V</t>
  </si>
  <si>
    <t>Налоги и сборы всего, в том числе:</t>
  </si>
  <si>
    <t>налог на имущество организации</t>
  </si>
  <si>
    <t>прочие налоги и сборы</t>
  </si>
  <si>
    <t>II.VI</t>
  </si>
  <si>
    <t>Прочие расходы всего, в том числе:</t>
  </si>
  <si>
    <t>работы и услуги непроизводственного характера</t>
  </si>
  <si>
    <t>арендная плата, лизинговые платежи</t>
  </si>
  <si>
    <t>иные прочие расходы</t>
  </si>
  <si>
    <t>II.VII</t>
  </si>
  <si>
    <t>Иные сведения:</t>
  </si>
  <si>
    <t>Расходы на ремонт</t>
  </si>
  <si>
    <t>Коммерческие расходы</t>
  </si>
  <si>
    <t>Управленческие расходы</t>
  </si>
  <si>
    <t>III</t>
  </si>
  <si>
    <t>Прибыль (убыток) от продаж (строка I - строка II) всего, в том числе:</t>
  </si>
  <si>
    <t>IV</t>
  </si>
  <si>
    <t>Прочие доходы и расходы (сальдо) (строка 4.1 - строка 4.2)</t>
  </si>
  <si>
    <t>Прочие доходы всего, в том числе:</t>
  </si>
  <si>
    <t>доходы от участия в других организациях</t>
  </si>
  <si>
    <t>проценты к получению</t>
  </si>
  <si>
    <t>восстановление резервов всего, в том числе:</t>
  </si>
  <si>
    <t>4.1.3.1</t>
  </si>
  <si>
    <t>по сомнительным долгам</t>
  </si>
  <si>
    <t>прочие внереализационные доходы</t>
  </si>
  <si>
    <t>расходы, связанные с персоналом</t>
  </si>
  <si>
    <t>проценты к уплате</t>
  </si>
  <si>
    <t>создание резервов всего, в том числе:</t>
  </si>
  <si>
    <t>4.2.3.1</t>
  </si>
  <si>
    <t>прочие внереализационные расходы</t>
  </si>
  <si>
    <t>V</t>
  </si>
  <si>
    <t>Прибыль (убыток) до налогообложения (строка III + строка IV) всего, в том числе:</t>
  </si>
  <si>
    <t>Производство и поставка электрической энергии на оптовом рынке электрической энергии и мощности</t>
  </si>
  <si>
    <t>VI</t>
  </si>
  <si>
    <t>Налог на прибыль всего, в том числе:</t>
  </si>
  <si>
    <t>Производство и поставка тепловой энергии (мощности);</t>
  </si>
  <si>
    <t>Оказание услуг по передаче электрической энергии;</t>
  </si>
  <si>
    <t>Оказание услуг по передаче тепловой энергии, теплоносителя;</t>
  </si>
  <si>
    <t>Оказание услуг по технологическому присоединению;</t>
  </si>
  <si>
    <t>Реализация электрической энергии и мощности;</t>
  </si>
  <si>
    <t>Реализации тепловой энергии (мощности);</t>
  </si>
  <si>
    <t>Прочая деятельность;</t>
  </si>
  <si>
    <t>VII</t>
  </si>
  <si>
    <t>Чистая прибыль (убыток) всего, в том числе:</t>
  </si>
  <si>
    <t>VIII</t>
  </si>
  <si>
    <t>Направления использования чистой прибыли</t>
  </si>
  <si>
    <t>на рефинансирование кредитов и займов</t>
  </si>
  <si>
    <t>Выплата дивидендов</t>
  </si>
  <si>
    <t>Прочие выплаты по финансовым операциям</t>
  </si>
  <si>
    <t>XVI</t>
  </si>
  <si>
    <t>Сальдо денежных средств по операционной деятельности (строка X - строка XI) всего, в том числе:</t>
  </si>
  <si>
    <t>XVII</t>
  </si>
  <si>
    <t>Сальдо денежных средств по инвестиционным операциям всего (строка XII - строка XIII) всего, в том числе</t>
  </si>
  <si>
    <t>Сальдо денежных средств по инвестиционным операциям</t>
  </si>
  <si>
    <t>Сальдо денежных средств по прочей деятельности</t>
  </si>
  <si>
    <t>XVIII</t>
  </si>
  <si>
    <t>Сальдо денежных средств по финансовым операциям всего (строка XIV - строка XV), в том числе</t>
  </si>
  <si>
    <t>Сальдо денежных средств по привлечению и погашению кредитов и займов</t>
  </si>
  <si>
    <t>Сальдо денежных средств по прочей финансовой деятельности</t>
  </si>
  <si>
    <t>XIX</t>
  </si>
  <si>
    <t>Сальдо денежных средств от транзитных операций</t>
  </si>
  <si>
    <t>XX</t>
  </si>
  <si>
    <t>Итого сальдо денежных средств (строка XVI + строка XVII + строка XVIII + строка XIX)</t>
  </si>
  <si>
    <t>XXI</t>
  </si>
  <si>
    <t>Остаток денежных средств на начало периода</t>
  </si>
  <si>
    <t>XXII</t>
  </si>
  <si>
    <t>Остаток денежных средств на конец периода</t>
  </si>
  <si>
    <t>XXIII</t>
  </si>
  <si>
    <t>-</t>
  </si>
  <si>
    <t>Дебиторская задолженность на конец периода всего, в том числе:</t>
  </si>
  <si>
    <t>производство и поставка электрической энергии и мощности всего, в том числе:</t>
  </si>
  <si>
    <t>23.1.1.а</t>
  </si>
  <si>
    <t>из нее просроченная</t>
  </si>
  <si>
    <t>23.1.1.1</t>
  </si>
  <si>
    <t>23.1.1.1.а</t>
  </si>
  <si>
    <t>23.1.1.2</t>
  </si>
  <si>
    <t>23.1.1.2.а</t>
  </si>
  <si>
    <t>23.1.1.3</t>
  </si>
  <si>
    <t>23.1.1.3.а</t>
  </si>
  <si>
    <t>производство и поставка тепловой энергии (мощности)</t>
  </si>
  <si>
    <t>23.1.2.а</t>
  </si>
  <si>
    <t>оказание услуг по передаче электрической энергии</t>
  </si>
  <si>
    <t>23.1.3.а</t>
  </si>
  <si>
    <t>оказание услуг по передаче тепловой энергии, теплоносителя</t>
  </si>
  <si>
    <t>23.1.4.а</t>
  </si>
  <si>
    <t>оказание услуг по технологическому присоединению</t>
  </si>
  <si>
    <t>23.1.5.а</t>
  </si>
  <si>
    <t>реализация электрической энергии и мощности</t>
  </si>
  <si>
    <t>23.1.6.а</t>
  </si>
  <si>
    <t>реализации тепловой энергии (мощности)</t>
  </si>
  <si>
    <t>23.1.7.а</t>
  </si>
  <si>
    <t>оказание услуг по оперативно-диспетчерскому управлению в электроэнергетике всего, в том числе:</t>
  </si>
  <si>
    <t>23.1.8.а</t>
  </si>
  <si>
    <t>23.1.8.1</t>
  </si>
  <si>
    <t>23.1.8.1.а</t>
  </si>
  <si>
    <t>23.1.8.2</t>
  </si>
  <si>
    <t>23.1.8.2.а</t>
  </si>
  <si>
    <t>прочая деятельность</t>
  </si>
  <si>
    <t>23.1.9.а</t>
  </si>
  <si>
    <t>Кредиторская задолженность на конец периода всего, в том числе:</t>
  </si>
  <si>
    <t>поставщикам топлива на технологические цели</t>
  </si>
  <si>
    <t>23.2.1.а</t>
  </si>
  <si>
    <t>поставщикам покупной энергии всего, в том числе:</t>
  </si>
  <si>
    <t>23.2.2.1</t>
  </si>
  <si>
    <t>на оптовом рынке электрической энергии и мощности</t>
  </si>
  <si>
    <t>23.2.2.1.а</t>
  </si>
  <si>
    <t>23.2.2.2</t>
  </si>
  <si>
    <t>на розничных рынках</t>
  </si>
  <si>
    <t>23.2.2.2.а</t>
  </si>
  <si>
    <t>по оплате услуг на передачу электрической энергии по единой (национальной) общероссийской электрической сети</t>
  </si>
  <si>
    <t>23.2.3.а</t>
  </si>
  <si>
    <t>по оплате услуг территориальных сетевых организаций</t>
  </si>
  <si>
    <t>23.2.4.а</t>
  </si>
  <si>
    <t>перед персоналом по оплате труда</t>
  </si>
  <si>
    <t>23.2.5.а</t>
  </si>
  <si>
    <t>перед бюджетами и внебюджетными фондами</t>
  </si>
  <si>
    <t>23.2.6.а</t>
  </si>
  <si>
    <t>по договорам технологического присоединения</t>
  </si>
  <si>
    <t>23.2.7.а</t>
  </si>
  <si>
    <t>по обязательствам перед поставщиками и подрядчиками по исполнению инвестиционной программы</t>
  </si>
  <si>
    <t>23.2.8.а</t>
  </si>
  <si>
    <t>прочая кредиторская задолженность</t>
  </si>
  <si>
    <t>23.2.9.а</t>
  </si>
  <si>
    <t>Отношение поступлений денежных средств к выручке от реализованных товаров и оказанных услуг (с учетом НДС) всего, в том числе:</t>
  </si>
  <si>
    <t>от производства и поставки электрической энергии и мощности</t>
  </si>
  <si>
    <t>23.3.1.1</t>
  </si>
  <si>
    <t>от производства и поставки электрической энергии на оптовом рынке электрической энергии и мощности</t>
  </si>
  <si>
    <t>23.3.1.2</t>
  </si>
  <si>
    <t>от производства и поставки электрической мощности на оптовом рынке электрической энергии и мощности</t>
  </si>
  <si>
    <t>23.3.1.3</t>
  </si>
  <si>
    <t>от производства и поставки электрической энергии (мощности) на розничных рынках электрической энергии</t>
  </si>
  <si>
    <t>от производства и поставки тепловой энергии (мощности)</t>
  </si>
  <si>
    <t>от оказания услуг по передаче электрической энергии</t>
  </si>
  <si>
    <t>от оказания услуг по передаче тепловой энергии, теплоносителя</t>
  </si>
  <si>
    <t>от реализации электрической энергии и мощности</t>
  </si>
  <si>
    <t>от реализации тепловой энергии (мощности)</t>
  </si>
  <si>
    <t>от оказания услуг по оперативно-диспетчерскому управлению в электроэнергетике всего, в том числе:</t>
  </si>
  <si>
    <t>23.3.7.1</t>
  </si>
  <si>
    <t>23.3.7.2</t>
  </si>
  <si>
    <t>ТЕХНИКО-ЭКОНОМИЧЕСКИЕ ПОКАЗАТЕЛИ</t>
  </si>
  <si>
    <t>XXIV</t>
  </si>
  <si>
    <t>В отношении деятельности по производству электрической, тепловой энергии (мощности)</t>
  </si>
  <si>
    <t>X</t>
  </si>
  <si>
    <t>Установленная электрическая мощность</t>
  </si>
  <si>
    <t>Установленная тепловая мощность</t>
  </si>
  <si>
    <t>Гкал/час</t>
  </si>
  <si>
    <t>Располагаемая электрическая мощность</t>
  </si>
  <si>
    <t>Присоединенная тепловая мощность</t>
  </si>
  <si>
    <t>Объем выработанной электрической энергии</t>
  </si>
  <si>
    <t>млн.кВт.ч</t>
  </si>
  <si>
    <t>Объем продукции отпущенной с шин (коллекторов)</t>
  </si>
  <si>
    <t>электрической энергии</t>
  </si>
  <si>
    <t>тепловой энергии</t>
  </si>
  <si>
    <t>тыс.Гкал</t>
  </si>
  <si>
    <t>Объем покупной продукции для последующей продажи</t>
  </si>
  <si>
    <t>электрической мощности</t>
  </si>
  <si>
    <t>Объем покупной продукции на технологические цели</t>
  </si>
  <si>
    <t>Объем продукции отпущенной (проданной) потребителям</t>
  </si>
  <si>
    <t>XXV</t>
  </si>
  <si>
    <t>В отношении деятельности по передаче электрической энергии</t>
  </si>
  <si>
    <t>Объем отпуска электрической энергии из сети (полезный отпуск) всего, в том числе:</t>
  </si>
  <si>
    <t>потребителям, присоединенным к единой (национальной) общероссийской электрической сети всего, в том числе:</t>
  </si>
  <si>
    <t>25.1.1.1</t>
  </si>
  <si>
    <t>территориальные сетевые организации</t>
  </si>
  <si>
    <t>25.1.1.2</t>
  </si>
  <si>
    <t>потребители, не являющиеся территориальными сетевыми организациями</t>
  </si>
  <si>
    <t>Объем технологического расхода (потерь) при передаче электрической энергии</t>
  </si>
  <si>
    <t>Заявленная мощность &lt;***&gt;/фактическая мощность всего, в том числе:</t>
  </si>
  <si>
    <t>потребителей, присоединенных к единой (национальной) общероссийской электрической сети всего, в том числе:</t>
  </si>
  <si>
    <t>25.3.1.1</t>
  </si>
  <si>
    <t>25.3.1.2</t>
  </si>
  <si>
    <t>Количество условных единиц обслуживаемого электросетевого оборудования</t>
  </si>
  <si>
    <t>у.е.</t>
  </si>
  <si>
    <t>Необходимая валовая выручка сетевой организации в части содержания (строка 1.3 - строка 2.2.1 - строка 2.2.2 - строка 2.1.2.1.1)</t>
  </si>
  <si>
    <t>XXVI</t>
  </si>
  <si>
    <t>В отношении сбытовой деятельности</t>
  </si>
  <si>
    <t>Полезный отпуск электрической энергии потребителям</t>
  </si>
  <si>
    <t>Отпуск тепловой энергии потребителям</t>
  </si>
  <si>
    <t>Необходимая валовая выручка сбытовой организации без учета покупной электрической энергии (мощности) для последующей перепродажи и оплаты услуг по передаче электрической энергии</t>
  </si>
  <si>
    <t>Необходимая валовая выручка сбытовой организации без учета затрат на покупку тепловой энергии и оплаты услуг по ее передаче</t>
  </si>
  <si>
    <t>XXVII</t>
  </si>
  <si>
    <t>В отношении деятельности по оперативно-диспетчерскому управлению</t>
  </si>
  <si>
    <t>Установленная мощность в Единой энергетической системе России, в том числе</t>
  </si>
  <si>
    <t>установленная электрическая мощность электростанций, входящих в Единую энергетическую систему России, осуществляющих деятельность по производству электрической энергии и продаваемой на оптовом рынке</t>
  </si>
  <si>
    <t>установленная электрическая мощность электростанций, входящих в Единую энергетическую систему России, осуществляющих деятельность по производству электрической энергии и продаваемой на розничном рынке</t>
  </si>
  <si>
    <t>средняя мощность поставки электрической энергии по группам точек поставки импорта на оптовом рынке</t>
  </si>
  <si>
    <t>Объем потребления в Единой энергетической системе России, в том числе</t>
  </si>
  <si>
    <t>суммарный объем потребления (покупки) электрической энергии по всем группам точек поставки, зарегистрированным на оптовом рынке</t>
  </si>
  <si>
    <t>суммарный объем поставки электрической энергии на экспорт из России</t>
  </si>
  <si>
    <t>XXVIII</t>
  </si>
  <si>
    <t>Среднесписочная численность работников</t>
  </si>
  <si>
    <t>чел.</t>
  </si>
  <si>
    <t>2 Источники финансирования инвестиционной программы субъекта электроэнергетики</t>
  </si>
  <si>
    <t>Отклонения от плановых значений года N</t>
  </si>
  <si>
    <t>Источники финансирования инвестиционной программы всего (строка I + строка II) всего, в том числе:</t>
  </si>
  <si>
    <t>Собственные средства всего, в том числе:</t>
  </si>
  <si>
    <t>Прибыль, направляемая на инвестиции, в том числе:</t>
  </si>
  <si>
    <t>полученная от реализации продукции и оказанных услуг по регулируемым ценам (тарифам):</t>
  </si>
  <si>
    <t>1.1.1.1</t>
  </si>
  <si>
    <t>производства и поставки электрической энергии и мощности</t>
  </si>
  <si>
    <t>1.1.1.1.1</t>
  </si>
  <si>
    <t>1.1.1.1.2</t>
  </si>
  <si>
    <t>1.1.1.1.3</t>
  </si>
  <si>
    <t>1.1.1.2</t>
  </si>
  <si>
    <t>производства и поставки тепловой энергии (мощности)</t>
  </si>
  <si>
    <t>1.1.1.3</t>
  </si>
  <si>
    <t>оказания услуг по передаче электрической энергии</t>
  </si>
  <si>
    <t>1.1.1.4</t>
  </si>
  <si>
    <t>оказания услуг по передаче тепловой энергии, теплоносителя</t>
  </si>
  <si>
    <t>1.1.1.5</t>
  </si>
  <si>
    <t>от технологического присоединения, в том числе</t>
  </si>
  <si>
    <t>1.1.1.5.1</t>
  </si>
  <si>
    <t>от технологического присоединения объектов по производству электрической и тепловой энергии</t>
  </si>
  <si>
    <t>1.1.1.5.1.а</t>
  </si>
  <si>
    <t>авансовое использование прибыли</t>
  </si>
  <si>
    <t>1.1.1.5.2</t>
  </si>
  <si>
    <t>от технологического присоединения потребителей</t>
  </si>
  <si>
    <t>1.1.1.5.2.а</t>
  </si>
  <si>
    <t>1.1.1.6</t>
  </si>
  <si>
    <t>реализации электрической энергии и мощности</t>
  </si>
  <si>
    <t>1.1.1.7</t>
  </si>
  <si>
    <t>1.1.1.8</t>
  </si>
  <si>
    <t>оказания услуг по оперативно-диспетчерскому управлению в электроэнергетике всего, в том числе:</t>
  </si>
  <si>
    <t>1.1.1.8.1</t>
  </si>
  <si>
    <t>1.1.1.8.2</t>
  </si>
  <si>
    <t>прибыль от продажи электрической энергии (мощности) по нерегулируемым ценам, всего в том числе:</t>
  </si>
  <si>
    <t>1.1.2.1</t>
  </si>
  <si>
    <t>1.1.2.2</t>
  </si>
  <si>
    <t>1.1.2.3</t>
  </si>
  <si>
    <t>прочая прибыль</t>
  </si>
  <si>
    <t>Амортизация основных средств всего, в том числе:</t>
  </si>
  <si>
    <t>текущая амортизация, учтенная в ценах (тарифах) всего, в том числе:</t>
  </si>
  <si>
    <t>1.2.1.1</t>
  </si>
  <si>
    <t>производство и поставка электрической энергии и мощности</t>
  </si>
  <si>
    <t>1.2.1.1.1</t>
  </si>
  <si>
    <t>1.2.1.1.2</t>
  </si>
  <si>
    <t>1.2.1.1.3</t>
  </si>
  <si>
    <t>1.2.1.2</t>
  </si>
  <si>
    <t>1.2.1.3</t>
  </si>
  <si>
    <t>1.2.1.4</t>
  </si>
  <si>
    <t>1.2.1.5</t>
  </si>
  <si>
    <t>1.2.1.6</t>
  </si>
  <si>
    <t>1.2.1.7</t>
  </si>
  <si>
    <t>1.2.1.7.1</t>
  </si>
  <si>
    <t>1.2.1.7.2</t>
  </si>
  <si>
    <t>прочая текущая амортизация</t>
  </si>
  <si>
    <t>недоиспользованная амортизация прошлых лет всего, в том числе:</t>
  </si>
  <si>
    <t>1.2.3.1</t>
  </si>
  <si>
    <t>1.2.3.1.1</t>
  </si>
  <si>
    <t>1.2.3.1.2</t>
  </si>
  <si>
    <t>1.2.3.2</t>
  </si>
  <si>
    <t>1.2.3.3</t>
  </si>
  <si>
    <t>1.2.3.4</t>
  </si>
  <si>
    <t>1.2.3.5</t>
  </si>
  <si>
    <t>1.2.3.6</t>
  </si>
  <si>
    <t>1.2.3.7</t>
  </si>
  <si>
    <t>1.2.3.7.1</t>
  </si>
  <si>
    <t>1.2.3.7.2</t>
  </si>
  <si>
    <t>Возврат налога на добавленную стоимость &lt;****&gt;</t>
  </si>
  <si>
    <t>Прочие собственные средства всего, в том числе:</t>
  </si>
  <si>
    <t>средства от эмиссии акций</t>
  </si>
  <si>
    <t>остаток собственных средств на начало года</t>
  </si>
  <si>
    <t>Привлеченные средства всего, в том числе:</t>
  </si>
  <si>
    <t>Кредиты</t>
  </si>
  <si>
    <t>Облигационные займы</t>
  </si>
  <si>
    <t>Вексели</t>
  </si>
  <si>
    <t>Займы организаций</t>
  </si>
  <si>
    <t>Бюджетное финансирование</t>
  </si>
  <si>
    <t>средства федерального бюджета</t>
  </si>
  <si>
    <t>2.5.1.1</t>
  </si>
  <si>
    <t>в том числе средства федерального бюджета, недоиспользованные в прошлых периодах</t>
  </si>
  <si>
    <t>средства консолидированного бюджета субъекта Российской Федерации</t>
  </si>
  <si>
    <t>2.5.2.1</t>
  </si>
  <si>
    <t>в том числе средства консолидированного бюджета субъекта Российской Федерации, недоиспользованные в прошлых периодах</t>
  </si>
  <si>
    <t>Использование лизинга</t>
  </si>
  <si>
    <t>Прочие привлеченные средства</t>
  </si>
  <si>
    <t>Объем финансирования мероприятий по технологическому присоединению льготных категорий заявителей максимальной присоединяемой мощностью до 150 кВт, в том числе за счет:</t>
  </si>
  <si>
    <t>цен (тарифов) на услуги по передаче электрической энергии;</t>
  </si>
  <si>
    <t>амортизации, учтенной в ценах (тарифах) на услуги по передаче электрической энергии;</t>
  </si>
  <si>
    <t>кредитов</t>
  </si>
  <si>
    <t>Для субъектов электроэнергетики, осуществляющих регулируемые виды деятельности с использованием метода доходности инвестированного капитала</t>
  </si>
  <si>
    <t>возврат инвестированного капитала, направляемый на инвестиции</t>
  </si>
  <si>
    <t>доход на инвестированный капитал, направляемый на инвестиции</t>
  </si>
  <si>
    <t>заемные средства, направляемые на инвестиции</t>
  </si>
  <si>
    <t>Примечание:</t>
  </si>
  <si>
    <t>&lt;*&gt; В строках, содержащих слова "всего, в том числе" указывается сумма нижерасположенных строк соответствующего раздела (подраздела).</t>
  </si>
  <si>
    <t>&lt;**&gt; Строка заполняется в объеме притока денежных средств от эмиссии акций. В случае оплаты эмиссии акций с использованием не денежных операций, данная строка не заполняется.</t>
  </si>
  <si>
    <t>&lt;***&gt; Указывается на основании заключенных договоров на оказание услуг по передаче электрической энергии.</t>
  </si>
  <si>
    <t>&lt;****&gt; Указываются денежные средства в виде положительного сальдо от налога на добавленную стоимость к уплате и налога на добавленную стоимость к возврату, рассчитанные с учетом налогового вычета, в том числе.</t>
  </si>
  <si>
    <t>&lt;*****&gt; Указывается суммарно стоимость оказанных субъекту электроэнергетики услуг.</t>
  </si>
  <si>
    <t xml:space="preserve">            Форма 10. Отчет об исполнении плана финансирования</t>
  </si>
  <si>
    <t xml:space="preserve">      капитальных вложений по инвестиционным проектам инвестиционной</t>
  </si>
  <si>
    <t xml:space="preserve">                          программы (квартальный)</t>
  </si>
  <si>
    <t>Остаток финансирования капитальных вложений на конец отчетного периода в прогнозных ценах соответствующих лет, млн. рублей (с НДС)</t>
  </si>
  <si>
    <t>Отклонение от плана финансирования по итогам отчетного периода</t>
  </si>
  <si>
    <t>Всего</t>
  </si>
  <si>
    <t>I квартал</t>
  </si>
  <si>
    <t>II квартал</t>
  </si>
  <si>
    <t>III квартал</t>
  </si>
  <si>
    <t>IV квартал</t>
  </si>
  <si>
    <t xml:space="preserve">            Форма 11. Отчет об исполнении плана финансирования</t>
  </si>
  <si>
    <t xml:space="preserve">              проектов инвестиционной программы (квартальный)</t>
  </si>
  <si>
    <t>Финансирование капитальных вложений, млн. рублей (с НДС)</t>
  </si>
  <si>
    <t xml:space="preserve">    Форма 12. Отчет об исполнении плана освоения капитальных вложений</t>
  </si>
  <si>
    <t xml:space="preserve">    по инвестиционным проектам инвестиционной программы (квартальный)</t>
  </si>
  <si>
    <t xml:space="preserve">                         за ___ квартал ____ года</t>
  </si>
  <si>
    <t>Остаток освоения капитальных вложений на конец отчетного периода, млн. рублей (без НДС)</t>
  </si>
  <si>
    <t>Отклонение от плана освоения по итогам отчетного периода</t>
  </si>
  <si>
    <t xml:space="preserve">        Форма 13. Отчет об исполнении плана ввода основных средств</t>
  </si>
  <si>
    <t xml:space="preserve">     по инвестиционным проектам инвестиционной программы (квартальный)</t>
  </si>
  <si>
    <t>Принятие основных средств и нематер</t>
  </si>
  <si>
    <t>5.1.</t>
  </si>
  <si>
    <t>5.2.</t>
  </si>
  <si>
    <t>5.3.</t>
  </si>
  <si>
    <t>5.4.</t>
  </si>
  <si>
    <t>5.5.</t>
  </si>
  <si>
    <t>5.6.</t>
  </si>
  <si>
    <t>5.7.</t>
  </si>
  <si>
    <t>5.1.1.</t>
  </si>
  <si>
    <t>5.1.2.</t>
  </si>
  <si>
    <t>5.1.3.</t>
  </si>
  <si>
    <t>5.1.4.</t>
  </si>
  <si>
    <t>5.1.5.</t>
  </si>
  <si>
    <t>5.1.6.</t>
  </si>
  <si>
    <t>5.1.7.</t>
  </si>
  <si>
    <t>5.2.1.</t>
  </si>
  <si>
    <t>5.2.2.</t>
  </si>
  <si>
    <t>5.2.3.</t>
  </si>
  <si>
    <t>5.2.4.</t>
  </si>
  <si>
    <t>5.2.5.</t>
  </si>
  <si>
    <t>5.2.6.</t>
  </si>
  <si>
    <t>5.2.7.</t>
  </si>
  <si>
    <t>5.3.1.</t>
  </si>
  <si>
    <t>5.3.2.</t>
  </si>
  <si>
    <t>5.3.3.</t>
  </si>
  <si>
    <t>5.3.4.</t>
  </si>
  <si>
    <t>5.3.5.</t>
  </si>
  <si>
    <t>5.3.6.</t>
  </si>
  <si>
    <t>5.3.7.</t>
  </si>
  <si>
    <t>5.4.1.</t>
  </si>
  <si>
    <t>5.4.2.</t>
  </si>
  <si>
    <t>5.4.3.</t>
  </si>
  <si>
    <t>5.4.4.</t>
  </si>
  <si>
    <t>5.4.5.</t>
  </si>
  <si>
    <t>5.4.6.</t>
  </si>
  <si>
    <t>5.4.7.</t>
  </si>
  <si>
    <t>6.1.</t>
  </si>
  <si>
    <t>6.2.</t>
  </si>
  <si>
    <t>6.3.</t>
  </si>
  <si>
    <t>6.4.</t>
  </si>
  <si>
    <t>6.5.</t>
  </si>
  <si>
    <t>6.6.</t>
  </si>
  <si>
    <t>6.7.</t>
  </si>
  <si>
    <t>6.1.1.</t>
  </si>
  <si>
    <t>6.1.2.</t>
  </si>
  <si>
    <t>6.1.3.</t>
  </si>
  <si>
    <t>6.1.4.</t>
  </si>
  <si>
    <t>6.1.5.</t>
  </si>
  <si>
    <t>6.1.6.</t>
  </si>
  <si>
    <t>6.1.7.</t>
  </si>
  <si>
    <t>6.2.1.</t>
  </si>
  <si>
    <t>6.2.2.</t>
  </si>
  <si>
    <t>6.2.3.</t>
  </si>
  <si>
    <t>6.2.4.</t>
  </si>
  <si>
    <t>6.2.5.</t>
  </si>
  <si>
    <t>6.2.6.</t>
  </si>
  <si>
    <t>6.2.7.</t>
  </si>
  <si>
    <t>6.3.1.</t>
  </si>
  <si>
    <t>6.3.2.</t>
  </si>
  <si>
    <t>6.3.3.</t>
  </si>
  <si>
    <t>6.3.4.</t>
  </si>
  <si>
    <t>6.3.5.</t>
  </si>
  <si>
    <t>6.3.6.</t>
  </si>
  <si>
    <t>6.3.7.</t>
  </si>
  <si>
    <t>6.4.1.</t>
  </si>
  <si>
    <t>6.4.2.</t>
  </si>
  <si>
    <t>6.4.3.</t>
  </si>
  <si>
    <t>6.4.4.</t>
  </si>
  <si>
    <t>6.4.5.</t>
  </si>
  <si>
    <t>6.4.6.</t>
  </si>
  <si>
    <t>6.4.7.</t>
  </si>
  <si>
    <t xml:space="preserve">           Форма 14. Отчет о постановке объектов электросетевого</t>
  </si>
  <si>
    <t xml:space="preserve">     строительства для проведения пусконаладочных работ (квартальный)</t>
  </si>
  <si>
    <t>7.1.</t>
  </si>
  <si>
    <t>7.2.</t>
  </si>
  <si>
    <t>7.3.</t>
  </si>
  <si>
    <t>7.4.</t>
  </si>
  <si>
    <t>7.5.</t>
  </si>
  <si>
    <t>8.1.</t>
  </si>
  <si>
    <t>8.2.</t>
  </si>
  <si>
    <t>8.3.</t>
  </si>
  <si>
    <t>8.4.</t>
  </si>
  <si>
    <t>8.5.</t>
  </si>
  <si>
    <t>9.1.</t>
  </si>
  <si>
    <t>9.2.</t>
  </si>
  <si>
    <t>9.3.</t>
  </si>
  <si>
    <t>9.4.</t>
  </si>
  <si>
    <t>9.5.</t>
  </si>
  <si>
    <t>10.1.</t>
  </si>
  <si>
    <t>10.2.</t>
  </si>
  <si>
    <t>10.3.</t>
  </si>
  <si>
    <t>10.4.</t>
  </si>
  <si>
    <t>10.5.</t>
  </si>
  <si>
    <t xml:space="preserve">     Форма 15. Отчет об исполнении плана ввода объектов инвестиционной</t>
  </si>
  <si>
    <t xml:space="preserve">           деятельности (мощностей) в эксплуатацию (квартальный)</t>
  </si>
  <si>
    <t>Ввод объектов инвестицион</t>
  </si>
  <si>
    <t>ной деятельности (мощностей) в эксплуатацию в год N</t>
  </si>
  <si>
    <t>Отклонения от плановых показателей по итогам отчетного периода</t>
  </si>
  <si>
    <t>7.6.</t>
  </si>
  <si>
    <t>7.7.</t>
  </si>
  <si>
    <t xml:space="preserve">    Форма 16. Отчет об исполнении плана вывода объектов инвестиционной</t>
  </si>
  <si>
    <t xml:space="preserve">          деятельности (мощностей) из эксплуатации (квартальный)</t>
  </si>
  <si>
    <t xml:space="preserve">   Форма 17. Отчет об исполнении основных этапов работ по инвестиционным</t>
  </si>
  <si>
    <t xml:space="preserve">              проектам инвестиционной программы (квартальный)</t>
  </si>
  <si>
    <t>Всего, в том числе:</t>
  </si>
  <si>
    <t>проектно-изыскательские работы</t>
  </si>
  <si>
    <t>строительные работы, реконструкция, монтаж оборудования</t>
  </si>
  <si>
    <t>оборудование и материалы</t>
  </si>
  <si>
    <t>прочие затраты</t>
  </si>
  <si>
    <t>7.1.1.</t>
  </si>
  <si>
    <t>7.1.2.</t>
  </si>
  <si>
    <t>7.1.3.</t>
  </si>
  <si>
    <t>7.1.4.</t>
  </si>
  <si>
    <t>7.1.5.</t>
  </si>
  <si>
    <t>7.2.1.</t>
  </si>
  <si>
    <t>7.2.2.</t>
  </si>
  <si>
    <t>7.2.3.</t>
  </si>
  <si>
    <t>7.2.4.</t>
  </si>
  <si>
    <t>7.2.5.</t>
  </si>
  <si>
    <t>7.3.2.</t>
  </si>
  <si>
    <t>7.3.3.</t>
  </si>
  <si>
    <t>7.3.4.</t>
  </si>
  <si>
    <t>7.3.5.</t>
  </si>
  <si>
    <t>7.4.1.</t>
  </si>
  <si>
    <t>7.4.2.</t>
  </si>
  <si>
    <t>7.4.3.</t>
  </si>
  <si>
    <t>7.4.4.</t>
  </si>
  <si>
    <t>7.4.5.</t>
  </si>
  <si>
    <t xml:space="preserve">    Форма 18. Отчет о фактических значениях количественных показателей</t>
  </si>
  <si>
    <t>Цели реализации инвестиционных проектов и плановые (фактические) значения количественных показателей, характеризующие достижение таких целей по итогам отчетного периода</t>
  </si>
  <si>
    <t>5. ...</t>
  </si>
  <si>
    <t>6. ...</t>
  </si>
  <si>
    <t>7. ...</t>
  </si>
  <si>
    <t>8. ...</t>
  </si>
  <si>
    <t>9. ...</t>
  </si>
  <si>
    <t>10. ...</t>
  </si>
  <si>
    <t xml:space="preserve">            Форма 19. Отчет о достигнутых результатах в части,</t>
  </si>
  <si>
    <t xml:space="preserve">              отдельно по каждому центру питания напряжением</t>
  </si>
  <si>
    <t xml:space="preserve">                        35 кВ и выше (квартальный)</t>
  </si>
  <si>
    <t>Фактическое снижение потерь, кВт x ч/год</t>
  </si>
  <si>
    <t>факт на 01.01.года N</t>
  </si>
  <si>
    <t>факт на конец отчетного периода</t>
  </si>
  <si>
    <t>факт года N-1 (на 01.01.года N)</t>
  </si>
  <si>
    <t xml:space="preserve">                 Форма 20. Отчет об исполнении финансового</t>
  </si>
  <si>
    <t xml:space="preserve">              плана субъекта электроэнергетики (квартальный)</t>
  </si>
  <si>
    <t>Отклонение от плановых значений по итогам отчетного периода</t>
  </si>
  <si>
    <t>Сальдо денежных средств по инвестиционным операциям всего (строка XII - строка XIII), всего в том числе</t>
  </si>
  <si>
    <t>млн. кВт.ч</t>
  </si>
  <si>
    <t>Объем продукции, отпущенной с шин (коллекторов)</t>
  </si>
  <si>
    <t>тыс. Гкал</t>
  </si>
  <si>
    <t>Объем продукции, отпущенной (проданной) потребителям</t>
  </si>
  <si>
    <t>Собственная необходимая валовая выручка субъекта оперативно-диспетчерского управления, всего, в том числе</t>
  </si>
  <si>
    <t>прибыль от продажи электрической энергии (мощности) по нерегулируемым ценам, всего, в том числе:</t>
  </si>
  <si>
    <t>3.1.</t>
  </si>
  <si>
    <t>На инвестиции</t>
  </si>
  <si>
    <t>Резервный фонд</t>
  </si>
  <si>
    <t>Остаток на развитие</t>
  </si>
  <si>
    <t>IX</t>
  </si>
  <si>
    <t>Прибыль до налогообложения без учета процентов к уплате и амортизации (строка V + строка 4.2.2 + строка II.IV)</t>
  </si>
  <si>
    <t>Долг (кредиты и займы) на начало периода всего, в том числе:</t>
  </si>
  <si>
    <t>краткосрочные кредиты и займы на начало периода</t>
  </si>
  <si>
    <t>Долг (кредиты и займы) на конец периода, в том числе</t>
  </si>
  <si>
    <t>краткосрочные кредиты и займы на конец периода</t>
  </si>
  <si>
    <t>Отношение долга (кредиты и займы) на конец периода (строка 9.3) к прибыли до налогообложения без учета процентов к уплате и амортизации (строка 9.1)</t>
  </si>
  <si>
    <t>БЮДЖЕТ ДВИЖЕНИЯ ДЕНЕЖНЫХ СРЕДСТВ</t>
  </si>
  <si>
    <t>Поступления от текущих операций всего, в том числе:</t>
  </si>
  <si>
    <t>Поступления денежных средств за счет средств бюджетов бюджетной системы Российской Федерации (субсидия) всего, в том числе:</t>
  </si>
  <si>
    <t>за счет средств федерального бюджета</t>
  </si>
  <si>
    <t>за счет средств консолидированного бюджета субъекта Российской Федерации</t>
  </si>
  <si>
    <t>XI</t>
  </si>
  <si>
    <t>Платежи по текущим операциям всего, в том числе:</t>
  </si>
  <si>
    <t>Оплата поставщикам топлива</t>
  </si>
  <si>
    <t>Оплата покупной энергии всего, в том числе:</t>
  </si>
  <si>
    <t>на розничных рынках электрической энергии</t>
  </si>
  <si>
    <t>на компенсацию потерь</t>
  </si>
  <si>
    <t>Оплата услуг по передаче электрической энергии по единой (национальной) общероссийской электрической сети</t>
  </si>
  <si>
    <t>Оплата услуг по передаче электрической энергии по сетям территориальных сетевых организаций</t>
  </si>
  <si>
    <t>Оплата услуг по передаче тепловой энергии, теплоносителя</t>
  </si>
  <si>
    <t>Оплата труда</t>
  </si>
  <si>
    <t>Страховые взносы</t>
  </si>
  <si>
    <t>Оплата налогов и сборов всего, в том числе:</t>
  </si>
  <si>
    <t>налог на прибыль</t>
  </si>
  <si>
    <t>Оплата сырья, материалов, запасных частей, инструментов</t>
  </si>
  <si>
    <t>Оплата прочих услуг производственного характера</t>
  </si>
  <si>
    <t>Арендная плата и лизинговые платежи</t>
  </si>
  <si>
    <t>Проценты по долговым обязательствам (за исключением процентов по долговым обязательствам, включаемым в стоимость инвестиционного актива)</t>
  </si>
  <si>
    <t>Прочие платежи по текущей деятельности</t>
  </si>
  <si>
    <t>XII</t>
  </si>
  <si>
    <t>Поступления от инвестиционных операций всего, в том числе:</t>
  </si>
  <si>
    <t>Поступления от реализации имущества и имущественных прав</t>
  </si>
  <si>
    <t>Поступления по заключенным инвестиционным соглашениям, в том числе</t>
  </si>
  <si>
    <t>по использованию средств бюджетов бюджетной системы Российской Федерации всего, в том числе:</t>
  </si>
  <si>
    <t>12.2.1.1</t>
  </si>
  <si>
    <t>12.2.1.2</t>
  </si>
  <si>
    <t>Прочие поступления по инвестиционным операциям</t>
  </si>
  <si>
    <t>XIII</t>
  </si>
  <si>
    <t>Платежи по инвестиционным операциям всего, в том числе:</t>
  </si>
  <si>
    <t>Инвестиции в основной капитал всего, в том числе:</t>
  </si>
  <si>
    <t>техническое перевооружение и реконструкция</t>
  </si>
  <si>
    <t>новое строительство и расширение</t>
  </si>
  <si>
    <t>проектно-изыскательные работы для объектов нового строительства будущих лет</t>
  </si>
  <si>
    <t>приобретение объектов основных средств, земельных участков</t>
  </si>
  <si>
    <t>проведение научно-исследовательских и опытно-конструкторских разработок</t>
  </si>
  <si>
    <t>прочие выплаты, связанные с инвестициями в основной капитал</t>
  </si>
  <si>
    <t>Приобретение нематериальных активов</t>
  </si>
  <si>
    <t>Прочие платежи по инвестиционным операциям всего, в том числе:</t>
  </si>
  <si>
    <t>проценты по долговым обязательствам, включаемым в стоимость инвестиционного актива</t>
  </si>
  <si>
    <t>XIV</t>
  </si>
  <si>
    <t>Поступления от финансовых операций всего, в том числе:</t>
  </si>
  <si>
    <t>Процентные поступления</t>
  </si>
  <si>
    <t>Поступления по полученным кредитам всего, в том числе:</t>
  </si>
  <si>
    <t>на текущую деятельность</t>
  </si>
  <si>
    <t>на инвестиционные операции</t>
  </si>
  <si>
    <t>Поступления от эмиссии акций &lt;**&gt;</t>
  </si>
  <si>
    <t>Поступления от реализации финансовых инструментов всего, в том числе:</t>
  </si>
  <si>
    <t>облигационные займы</t>
  </si>
  <si>
    <t>вексели</t>
  </si>
  <si>
    <t>Поступления от займов организаций</t>
  </si>
  <si>
    <t>Поступления за счет средств инвесторов</t>
  </si>
  <si>
    <t>Прочие поступления по финансовым операциям</t>
  </si>
  <si>
    <t>XV</t>
  </si>
  <si>
    <t>Платежи по финансовым операциям всего, в том числе:</t>
  </si>
  <si>
    <t>Погашение кредитов и займов всего всего, в том числе:</t>
  </si>
  <si>
    <t>&lt;**&gt; Строка заполняется в объеме притока денежных средств от эмиссии акций. В случае оплаты эмиссии акций с использованием не денежных операций данная строка не заполняется.</t>
  </si>
  <si>
    <t>&lt;****&gt; Указываются денежные средства в виде положительного сальдо от налога на добавленную стоимость к уплате и налога на добавленную стоимость к возврату, рассчитанные с учетом налогового вычета, в том числе связанного с капитальными вложениями.</t>
  </si>
  <si>
    <t>2.1.1.</t>
  </si>
  <si>
    <t>2.1.2.</t>
  </si>
  <si>
    <r>
      <t xml:space="preserve">     в соответствии с </t>
    </r>
    <r>
      <rPr>
        <b/>
        <u val="single"/>
        <sz val="10"/>
        <color indexed="8"/>
        <rFont val="Arial Unicode MS"/>
        <family val="2"/>
      </rPr>
      <t xml:space="preserve">Инвестиционной программой Открытого акционерного общества «Спасскэлектросеть» по реконструкции, модернизации и развитию  распределительных электрических сетей 10/0,4кВ  на 2015-2019 годы </t>
    </r>
  </si>
  <si>
    <r>
      <t xml:space="preserve">                                за год </t>
    </r>
    <r>
      <rPr>
        <b/>
        <sz val="10"/>
        <color indexed="8"/>
        <rFont val="Arial Unicode MS"/>
        <family val="2"/>
      </rPr>
      <t>2018г</t>
    </r>
  </si>
  <si>
    <r>
      <t xml:space="preserve">                    Год раскрытия информации: </t>
    </r>
    <r>
      <rPr>
        <b/>
        <sz val="10"/>
        <color indexed="8"/>
        <rFont val="Arial Unicode MS"/>
        <family val="2"/>
      </rPr>
      <t xml:space="preserve"> 2018 </t>
    </r>
    <r>
      <rPr>
        <sz val="10"/>
        <color indexed="8"/>
        <rFont val="Arial Unicode MS"/>
        <family val="2"/>
      </rPr>
      <t xml:space="preserve"> год</t>
    </r>
  </si>
  <si>
    <r>
      <t xml:space="preserve">    Отчет о реализации инвестиционной программы </t>
    </r>
    <r>
      <rPr>
        <b/>
        <sz val="10"/>
        <color indexed="8"/>
        <rFont val="Arial Unicode MS"/>
        <family val="2"/>
      </rPr>
      <t xml:space="preserve">Открытого акционерного общества «Спасскэлектросеть» 
</t>
    </r>
  </si>
  <si>
    <t xml:space="preserve">Постановка объектов электросетевого хозяйства под напряжение и (или) включение объектов капитального строительства для проведения пусконаладочных работ в 2018 год </t>
  </si>
  <si>
    <t xml:space="preserve">Отклонения от плановых показателей года </t>
  </si>
  <si>
    <t>1,1,2,</t>
  </si>
  <si>
    <t>1,1,1</t>
  </si>
  <si>
    <t>1,1,3</t>
  </si>
  <si>
    <t>1,2,1</t>
  </si>
  <si>
    <t>1,2,2</t>
  </si>
  <si>
    <t>1,2,3</t>
  </si>
  <si>
    <t>1,4,1</t>
  </si>
  <si>
    <t>1,4,2</t>
  </si>
  <si>
    <t>2,5,1</t>
  </si>
  <si>
    <t>2,5,2</t>
  </si>
  <si>
    <t>3,1,1</t>
  </si>
  <si>
    <t>3,1,2</t>
  </si>
  <si>
    <t>3,1,3</t>
  </si>
  <si>
    <t>5,1,1</t>
  </si>
  <si>
    <t>5,1,2</t>
  </si>
  <si>
    <t>5,1,3</t>
  </si>
  <si>
    <t xml:space="preserve">Отчетный 2018 год </t>
  </si>
  <si>
    <r>
      <t xml:space="preserve">                    Год раскрытия информации: </t>
    </r>
    <r>
      <rPr>
        <b/>
        <sz val="10"/>
        <color indexed="8"/>
        <rFont val="Arial Unicode MS"/>
        <family val="2"/>
      </rPr>
      <t xml:space="preserve"> 2019 </t>
    </r>
    <r>
      <rPr>
        <sz val="10"/>
        <color indexed="8"/>
        <rFont val="Arial Unicode MS"/>
        <family val="2"/>
      </rPr>
      <t xml:space="preserve"> год</t>
    </r>
  </si>
  <si>
    <t xml:space="preserve">      Субъект Российской Федерации: ДВФО, Приморский край </t>
  </si>
  <si>
    <t xml:space="preserve">                                за год 4 квартал 2018г</t>
  </si>
  <si>
    <t>факт</t>
  </si>
  <si>
    <t>2.1.2.3</t>
  </si>
  <si>
    <t>2.1.2.4</t>
  </si>
  <si>
    <t>2.2.1.</t>
  </si>
  <si>
    <t>2.2.2.</t>
  </si>
  <si>
    <t>2.2.3.</t>
  </si>
  <si>
    <t>2.2.4.</t>
  </si>
  <si>
    <t>2.2.5.</t>
  </si>
  <si>
    <t>2.5.1.</t>
  </si>
  <si>
    <t>2.5.2.</t>
  </si>
  <si>
    <t>2.6.1.</t>
  </si>
  <si>
    <t>2.6.2.</t>
  </si>
  <si>
    <t>2.6.3.</t>
  </si>
  <si>
    <t>2.7.1.</t>
  </si>
  <si>
    <t>2.7.2.</t>
  </si>
  <si>
    <t>2.7.3.</t>
  </si>
  <si>
    <t>3,10,2</t>
  </si>
  <si>
    <t>3,10,1</t>
  </si>
  <si>
    <t>3,10,3</t>
  </si>
  <si>
    <t>6,10,1</t>
  </si>
  <si>
    <t>6,10,2</t>
  </si>
  <si>
    <t>6,10,3</t>
  </si>
  <si>
    <t>6,80,1</t>
  </si>
  <si>
    <t>6,80,2</t>
  </si>
  <si>
    <t>7,10,1</t>
  </si>
  <si>
    <t>7,10,2</t>
  </si>
  <si>
    <t>7,10,3</t>
  </si>
  <si>
    <t>7,80,1</t>
  </si>
  <si>
    <t>7,80,2</t>
  </si>
  <si>
    <t>прибыль на социальное развитие</t>
  </si>
  <si>
    <t>прибыль на капитальные вложения</t>
  </si>
  <si>
    <t>4,1,1</t>
  </si>
  <si>
    <t>4,1,2</t>
  </si>
  <si>
    <t>4,1,3</t>
  </si>
  <si>
    <t>4.1.3.2</t>
  </si>
  <si>
    <t>4,2,1</t>
  </si>
  <si>
    <t>4,2,2</t>
  </si>
  <si>
    <t>4,2,3</t>
  </si>
  <si>
    <t>4.2.3.2</t>
  </si>
  <si>
    <t>8,3,1</t>
  </si>
  <si>
    <t>8,3,2</t>
  </si>
  <si>
    <t>23,1,1</t>
  </si>
  <si>
    <t>23.1.2.</t>
  </si>
  <si>
    <t>23.1.3.</t>
  </si>
  <si>
    <t>23.1.4.</t>
  </si>
  <si>
    <t>23.1.6.</t>
  </si>
  <si>
    <t>23.1.5.</t>
  </si>
  <si>
    <t>23.1.7.</t>
  </si>
  <si>
    <t>23.1.8.</t>
  </si>
  <si>
    <t>23.1.9.</t>
  </si>
  <si>
    <t>23,2,1</t>
  </si>
  <si>
    <t>23,2,2</t>
  </si>
  <si>
    <t>23,2,3</t>
  </si>
  <si>
    <t>23,2,4</t>
  </si>
  <si>
    <t>23,2,5</t>
  </si>
  <si>
    <t>23,2,6</t>
  </si>
  <si>
    <t>23,2,7</t>
  </si>
  <si>
    <t>23,2,8</t>
  </si>
  <si>
    <t>23,2,9</t>
  </si>
  <si>
    <t>23,3,1</t>
  </si>
  <si>
    <t>23,3,2</t>
  </si>
  <si>
    <t>23,3,3</t>
  </si>
  <si>
    <t>23,3,4</t>
  </si>
  <si>
    <t>23,3,5</t>
  </si>
  <si>
    <t>23,3,6</t>
  </si>
  <si>
    <t>23,3,7</t>
  </si>
  <si>
    <t>23,3,8</t>
  </si>
  <si>
    <t>23,3,9</t>
  </si>
  <si>
    <t>23,3,10</t>
  </si>
  <si>
    <t>23,3,11</t>
  </si>
  <si>
    <t>23,3,12</t>
  </si>
  <si>
    <t>7.3.1.</t>
  </si>
  <si>
    <t>Причины отклонений,</t>
  </si>
  <si>
    <t xml:space="preserve">Вывод объектов инвестиционной деятельности (мощностей) из эксплуатации в 2019 год </t>
  </si>
  <si>
    <t>Остаток финансирования капитальных вложений на 01.01.2020  года в прогнозных ценах соответствующих лет, млн. рублей (с НДС)</t>
  </si>
  <si>
    <t>Остаток освоения капитальных вложений на 01.01.2020 года, млн. рублей (без НДС)</t>
  </si>
  <si>
    <t>нд</t>
  </si>
  <si>
    <r>
      <t xml:space="preserve">                                за год </t>
    </r>
    <r>
      <rPr>
        <b/>
        <sz val="10"/>
        <color indexed="8"/>
        <rFont val="Arial Unicode MS"/>
        <family val="2"/>
      </rPr>
      <t>2020г</t>
    </r>
  </si>
  <si>
    <r>
      <t xml:space="preserve">                    Год раскрытия информации: </t>
    </r>
    <r>
      <rPr>
        <b/>
        <sz val="10"/>
        <color indexed="8"/>
        <rFont val="Arial Unicode MS"/>
        <family val="2"/>
      </rPr>
      <t xml:space="preserve"> 2021 </t>
    </r>
    <r>
      <rPr>
        <sz val="10"/>
        <color indexed="8"/>
        <rFont val="Arial Unicode MS"/>
        <family val="2"/>
      </rPr>
      <t>год</t>
    </r>
  </si>
  <si>
    <r>
      <t xml:space="preserve">в соответствии с </t>
    </r>
    <r>
      <rPr>
        <b/>
        <u val="single"/>
        <sz val="10"/>
        <color indexed="8"/>
        <rFont val="Arial Unicode MS"/>
        <family val="2"/>
      </rPr>
      <t xml:space="preserve">Инвестиционной программой Открытого акционерного общества «Спасскэлектросеть» по реконструкции, модернизации и развитию  распределительных электрических сетей 10/0,4кВ  на 2020-2024 гг </t>
    </r>
  </si>
  <si>
    <t>Постановление Департамента энергетики  ПК от 19.06.2019г. №45пр-82, Приказ Агентства газоснабжения и энергетики ПК №45 ПР-78 от 02.06.2020г.</t>
  </si>
  <si>
    <t>Финансирование капитальных вложений 2020г., млн. рублей (с НДС)</t>
  </si>
  <si>
    <t>Отклонение от плана финансирования капитальных вложений 2020года</t>
  </si>
  <si>
    <t>Фактический объем финансирования капитальных вложений на 01.01. 2020г, млн. рублей (с НДС)</t>
  </si>
  <si>
    <t>Остаток финансирования капитальных вложений на 01.01. 2020 года в прогнозных ценах соответствующих лет, млн. рублей (с НДС)</t>
  </si>
  <si>
    <t>год начало выполнения программы</t>
  </si>
  <si>
    <t>год окончания выполнения программы</t>
  </si>
  <si>
    <r>
      <t xml:space="preserve">                                за год </t>
    </r>
    <r>
      <rPr>
        <b/>
        <sz val="12"/>
        <color indexed="8"/>
        <rFont val="Arial Unicode MS"/>
        <family val="2"/>
      </rPr>
      <t>2020г</t>
    </r>
  </si>
  <si>
    <r>
      <t xml:space="preserve">                    Год раскрытия информации: </t>
    </r>
    <r>
      <rPr>
        <b/>
        <sz val="10"/>
        <color indexed="8"/>
        <rFont val="Arial Unicode MS"/>
        <family val="2"/>
      </rPr>
      <t xml:space="preserve"> 2021</t>
    </r>
    <r>
      <rPr>
        <sz val="10"/>
        <color indexed="8"/>
        <rFont val="Arial Unicode MS"/>
        <family val="2"/>
      </rPr>
      <t>год</t>
    </r>
  </si>
  <si>
    <t>Фактический объем освоения капитальных вложений на 01.01.2020 года , млн. рублей (без НДС)</t>
  </si>
  <si>
    <t>Освоение капитальных вложений 2020года, млн. рублей (без НДС)</t>
  </si>
  <si>
    <t xml:space="preserve">Принятие основных средств и нематериальных активов к бухгалтерскому учету в 2020 год </t>
  </si>
  <si>
    <t xml:space="preserve">Вывод объектов инвестиционной деятельности (мощностей) из эксплуатации в 2020 год </t>
  </si>
  <si>
    <t xml:space="preserve">Отклонения от плановых показателей 2020 года </t>
  </si>
  <si>
    <t xml:space="preserve">в соответствии с Инвестиционной программой Открытого акционерного общества «Спасскэлектросеть» по реконструкции, модернизации и развитию  распределительных электрических сетей 10/0,4кВ  на 2020-2024 гг </t>
  </si>
  <si>
    <r>
      <t xml:space="preserve">            Год раскрытия (предоставления) информации:  </t>
    </r>
    <r>
      <rPr>
        <b/>
        <sz val="10"/>
        <color indexed="8"/>
        <rFont val="Arial Unicode MS"/>
        <family val="2"/>
      </rPr>
      <t>2021 год</t>
    </r>
  </si>
  <si>
    <t xml:space="preserve">Утвержденные плановые значения показателей приведены в соответствии с Инвестиционной программой Открытого акционерного общества «Спасскэлектросеть» по реконструкции, модернизации и развитию  распределительных электрических сетей 10/0,4кВ  на 2010-2024 годы </t>
  </si>
  <si>
    <t>Отчетный 2020г.</t>
  </si>
  <si>
    <t>Фактический объем финансирования капитальных вложений на 01.01. 2020года , млн. рублей (с НДС)</t>
  </si>
  <si>
    <t>Остаток финансирования капитальных вложений на 01.01. 2020года  в прогнозных ценах соответствующих лет, млн. рублей (с НДС)</t>
  </si>
  <si>
    <t>Финансирование капитальных вложений 2020года , млн. рублей (с НДС)</t>
  </si>
  <si>
    <t xml:space="preserve">                         за  2020 года</t>
  </si>
  <si>
    <t xml:space="preserve">                         за 4 квартал 2020 года</t>
  </si>
  <si>
    <t>Всего  4 квартал 2020год</t>
  </si>
  <si>
    <t xml:space="preserve">                         за  2020  года</t>
  </si>
  <si>
    <t>Фактический объем освоения капитальных вложений на 01.01.2020 года в прогнозных ценах соответствующих лет, млн. рублей (без НДС)</t>
  </si>
  <si>
    <t>Остаток освоения капитальных вложений на 01.01. 2020года, млн. рублей (без НДС)</t>
  </si>
  <si>
    <t>Освоение капитальных вложений 2020 года, млн. рублей (без НДС)</t>
  </si>
  <si>
    <t xml:space="preserve">                         за 2020 года</t>
  </si>
  <si>
    <t>Финансирование капитальных вложений 2020года  млн. рублей (с НДС)</t>
  </si>
  <si>
    <t>Освоение капитальных вложений 2020 года N, млн. рублей (без НДС)</t>
  </si>
  <si>
    <t xml:space="preserve">                         за   2020 года</t>
  </si>
  <si>
    <t xml:space="preserve">                                за год 2020г</t>
  </si>
  <si>
    <t xml:space="preserve">    Отчет о реализации инвестиционной программы Открытого акционерного общества «Спасскэлектросеть» 
</t>
  </si>
  <si>
    <t xml:space="preserve">                    Год раскрытия информации:  2021 год</t>
  </si>
  <si>
    <t>4 квартал</t>
  </si>
  <si>
    <t xml:space="preserve">Отклонение от плана освоения капитальных вложений 2020года </t>
  </si>
  <si>
    <t>Отклонение от плана ввода основных средств 2020 года</t>
  </si>
  <si>
    <t>J_1.2.1.2.1.M</t>
  </si>
  <si>
    <t>J_1.2.1.2.2.K</t>
  </si>
  <si>
    <t>J_1.2.3.5.1.N</t>
  </si>
  <si>
    <t>J_1.6.1.K</t>
  </si>
  <si>
    <t>J_1.6.2.L</t>
  </si>
  <si>
    <t>J_1.6.3.L</t>
  </si>
  <si>
    <t>J_1.6.4.M</t>
  </si>
  <si>
    <t>J_1.6.5.L</t>
  </si>
  <si>
    <t>J_1.6.6.K</t>
  </si>
  <si>
    <t>J_1.6.7.L</t>
  </si>
  <si>
    <t>J_1.2.1.2.3.O</t>
  </si>
  <si>
    <t>J_1.2.3.5.2.O</t>
  </si>
  <si>
    <t>J_1.4.1.O</t>
  </si>
  <si>
    <t>J_1.4.2.K</t>
  </si>
  <si>
    <t>J_1.4.3.M</t>
  </si>
  <si>
    <t>J_1.2.1.2.4.O</t>
  </si>
  <si>
    <t>J_1.2.1.2.5.O</t>
  </si>
  <si>
    <t>J_1.2.1.2.6.O</t>
  </si>
  <si>
    <t>J_1.2.1.2.7.K</t>
  </si>
  <si>
    <t>J_1.2.1.2.8.O</t>
  </si>
  <si>
    <t>J_1.2.1.2.9.N</t>
  </si>
  <si>
    <t>J_1.2.1.2.10.N</t>
  </si>
  <si>
    <t>J_1.2.1.2.11.L</t>
  </si>
  <si>
    <t>J_1.2.2.2.1.M</t>
  </si>
  <si>
    <t>J_1.2.2.2.2.L</t>
  </si>
  <si>
    <t>J_1.2.2.2.3.N</t>
  </si>
  <si>
    <t>J_1.2.2.2.4.L</t>
  </si>
  <si>
    <t>J_1.2.2.2.5.L</t>
  </si>
  <si>
    <t>J_1.2.2.2.6.L</t>
  </si>
  <si>
    <t>J_1.2.2.2.7.L</t>
  </si>
  <si>
    <t>J_1.2.2.2.8.L</t>
  </si>
  <si>
    <t>J_1.2.2.2.9.L</t>
  </si>
  <si>
    <t>J_1.2.3.5.3.N</t>
  </si>
  <si>
    <t>J_1.2.3.6.1.N</t>
  </si>
  <si>
    <t>J_1.4.4.N</t>
  </si>
  <si>
    <t>J_1.4.5.K</t>
  </si>
  <si>
    <t>J_1.6.8.O</t>
  </si>
  <si>
    <t>J_1.6.9.K</t>
  </si>
  <si>
    <t>J_1.6.10.M</t>
  </si>
  <si>
    <t>J_1.6.11.L</t>
  </si>
  <si>
    <t>J_1.6.12.M</t>
  </si>
  <si>
    <t>J_1.6.13.N</t>
  </si>
  <si>
    <t>J_1.6.14.M</t>
  </si>
  <si>
    <t>J_1.6.15.K</t>
  </si>
  <si>
    <t>J_1.6.16.L</t>
  </si>
  <si>
    <t>J_1.6.17.N</t>
  </si>
  <si>
    <t>нн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</si>
</sst>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00"/>
    <numFmt numFmtId="174" formatCode="0.0000"/>
    <numFmt numFmtId="175" formatCode="0.0000000"/>
    <numFmt numFmtId="176" formatCode="0.000000"/>
    <numFmt numFmtId="177" formatCode="0.00000000"/>
    <numFmt numFmtId="178" formatCode="0.0"/>
    <numFmt numFmtId="179" formatCode="0.000000000"/>
    <numFmt numFmtId="180" formatCode="0.0000000000"/>
    <numFmt numFmtId="181" formatCode="0.0E+00"/>
    <numFmt numFmtId="182" formatCode="0.00000000000"/>
    <numFmt numFmtId="183" formatCode="0.000000000000"/>
    <numFmt numFmtId="184" formatCode="0.0000000000000"/>
    <numFmt numFmtId="185" formatCode="0.00000000000000"/>
    <numFmt numFmtId="186" formatCode="0.000000000000000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8"/>
      <name val="Arial Unicode MS"/>
      <family val="2"/>
    </font>
    <font>
      <b/>
      <sz val="10"/>
      <color indexed="8"/>
      <name val="Arial Unicode MS"/>
      <family val="2"/>
    </font>
    <font>
      <b/>
      <u val="single"/>
      <sz val="10"/>
      <color indexed="8"/>
      <name val="Arial Unicode MS"/>
      <family val="2"/>
    </font>
    <font>
      <sz val="9"/>
      <name val="Tahoma"/>
      <family val="2"/>
    </font>
    <font>
      <b/>
      <sz val="9"/>
      <name val="Tahoma"/>
      <family val="2"/>
    </font>
    <font>
      <b/>
      <sz val="12"/>
      <color indexed="8"/>
      <name val="Arial Unicode MS"/>
      <family val="2"/>
    </font>
    <font>
      <b/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1"/>
      <color indexed="30"/>
      <name val="Calibri"/>
      <family val="2"/>
    </font>
    <font>
      <b/>
      <sz val="10"/>
      <color indexed="30"/>
      <name val="Arial Unicode MS"/>
      <family val="2"/>
    </font>
    <font>
      <b/>
      <sz val="11"/>
      <color indexed="30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i/>
      <sz val="11"/>
      <color indexed="8"/>
      <name val="Calibri"/>
      <family val="2"/>
    </font>
    <font>
      <b/>
      <sz val="12"/>
      <color indexed="10"/>
      <name val="Calibri"/>
      <family val="2"/>
    </font>
    <font>
      <b/>
      <i/>
      <sz val="11"/>
      <color indexed="30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b/>
      <i/>
      <sz val="11"/>
      <name val="Calibri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Unicode MS"/>
      <family val="2"/>
    </font>
    <font>
      <b/>
      <sz val="12"/>
      <color theme="1"/>
      <name val="Calibri"/>
      <family val="2"/>
    </font>
    <font>
      <sz val="11"/>
      <color rgb="FF0070C0"/>
      <name val="Calibri"/>
      <family val="2"/>
    </font>
    <font>
      <b/>
      <sz val="10"/>
      <color rgb="FF0070C0"/>
      <name val="Arial Unicode MS"/>
      <family val="2"/>
    </font>
    <font>
      <b/>
      <sz val="11"/>
      <color rgb="FF0070C0"/>
      <name val="Calibri"/>
      <family val="2"/>
    </font>
    <font>
      <b/>
      <sz val="12"/>
      <color theme="1"/>
      <name val="Arial Unicode MS"/>
      <family val="2"/>
    </font>
    <font>
      <b/>
      <i/>
      <sz val="11"/>
      <color theme="1"/>
      <name val="Calibri"/>
      <family val="2"/>
    </font>
    <font>
      <b/>
      <sz val="12"/>
      <color rgb="FFFF0000"/>
      <name val="Calibri"/>
      <family val="2"/>
    </font>
    <font>
      <b/>
      <i/>
      <sz val="11"/>
      <color rgb="FF0070C0"/>
      <name val="Calibri"/>
      <family val="2"/>
    </font>
    <font>
      <b/>
      <sz val="10"/>
      <color theme="1"/>
      <name val="Arial Unicode MS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2" fillId="0" borderId="0">
      <alignment/>
      <protection/>
    </xf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42">
    <xf numFmtId="0" fontId="0" fillId="0" borderId="0" xfId="0" applyFont="1" applyAlignment="1">
      <alignment/>
    </xf>
    <xf numFmtId="0" fontId="58" fillId="0" borderId="0" xfId="0" applyFont="1" applyAlignment="1">
      <alignment/>
    </xf>
    <xf numFmtId="0" fontId="0" fillId="0" borderId="0" xfId="0" applyAlignment="1">
      <alignment horizontal="left" vertical="top" wrapText="1"/>
    </xf>
    <xf numFmtId="0" fontId="0" fillId="0" borderId="10" xfId="0" applyBorder="1" applyAlignment="1">
      <alignment/>
    </xf>
    <xf numFmtId="0" fontId="3" fillId="33" borderId="10" xfId="52" applyFont="1" applyFill="1" applyBorder="1" applyAlignment="1">
      <alignment horizontal="center" vertical="center" wrapText="1"/>
      <protection/>
    </xf>
    <xf numFmtId="0" fontId="3" fillId="33" borderId="10" xfId="52" applyFont="1" applyFill="1" applyBorder="1" applyAlignment="1">
      <alignment horizontal="left" vertical="center" wrapText="1"/>
      <protection/>
    </xf>
    <xf numFmtId="0" fontId="0" fillId="0" borderId="10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56" fillId="0" borderId="10" xfId="0" applyFont="1" applyBorder="1" applyAlignment="1">
      <alignment horizontal="left" vertical="top" wrapText="1"/>
    </xf>
    <xf numFmtId="0" fontId="49" fillId="0" borderId="10" xfId="0" applyFont="1" applyBorder="1" applyAlignment="1">
      <alignment horizontal="left" vertical="top" wrapText="1"/>
    </xf>
    <xf numFmtId="0" fontId="59" fillId="0" borderId="0" xfId="0" applyFont="1" applyAlignment="1">
      <alignment/>
    </xf>
    <xf numFmtId="0" fontId="2" fillId="34" borderId="10" xfId="52" applyFont="1" applyFill="1" applyBorder="1" applyAlignment="1">
      <alignment horizontal="center" vertical="center" wrapText="1"/>
      <protection/>
    </xf>
    <xf numFmtId="0" fontId="0" fillId="34" borderId="0" xfId="0" applyFont="1" applyFill="1" applyAlignment="1">
      <alignment/>
    </xf>
    <xf numFmtId="0" fontId="0" fillId="34" borderId="10" xfId="0" applyFont="1" applyFill="1" applyBorder="1" applyAlignment="1">
      <alignment horizontal="left" vertical="top" wrapText="1"/>
    </xf>
    <xf numFmtId="0" fontId="0" fillId="34" borderId="10" xfId="0" applyFont="1" applyFill="1" applyBorder="1" applyAlignment="1">
      <alignment/>
    </xf>
    <xf numFmtId="0" fontId="2" fillId="34" borderId="10" xfId="52" applyFont="1" applyFill="1" applyBorder="1" applyAlignment="1">
      <alignment horizontal="left" vertical="center" wrapText="1"/>
      <protection/>
    </xf>
    <xf numFmtId="0" fontId="0" fillId="34" borderId="0" xfId="0" applyFill="1" applyAlignment="1">
      <alignment/>
    </xf>
    <xf numFmtId="0" fontId="0" fillId="34" borderId="10" xfId="0" applyFill="1" applyBorder="1" applyAlignment="1">
      <alignment/>
    </xf>
    <xf numFmtId="14" fontId="0" fillId="0" borderId="10" xfId="0" applyNumberFormat="1" applyBorder="1" applyAlignment="1">
      <alignment horizontal="left" vertical="top" wrapText="1"/>
    </xf>
    <xf numFmtId="14" fontId="56" fillId="0" borderId="10" xfId="0" applyNumberFormat="1" applyFont="1" applyBorder="1" applyAlignment="1">
      <alignment horizontal="left" vertical="top" wrapText="1"/>
    </xf>
    <xf numFmtId="0" fontId="60" fillId="0" borderId="10" xfId="0" applyFont="1" applyBorder="1" applyAlignment="1">
      <alignment horizontal="left" vertical="top" wrapText="1"/>
    </xf>
    <xf numFmtId="14" fontId="60" fillId="0" borderId="10" xfId="0" applyNumberFormat="1" applyFont="1" applyBorder="1" applyAlignment="1">
      <alignment horizontal="left" vertical="top" wrapText="1"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2" fontId="0" fillId="0" borderId="10" xfId="0" applyNumberFormat="1" applyBorder="1" applyAlignment="1">
      <alignment horizontal="left" vertical="top" wrapText="1"/>
    </xf>
    <xf numFmtId="178" fontId="0" fillId="0" borderId="10" xfId="0" applyNumberFormat="1" applyBorder="1" applyAlignment="1">
      <alignment horizontal="left" vertical="top" wrapText="1"/>
    </xf>
    <xf numFmtId="2" fontId="0" fillId="0" borderId="10" xfId="0" applyNumberFormat="1" applyBorder="1" applyAlignment="1">
      <alignment horizontal="left" vertical="top" wrapText="1"/>
    </xf>
    <xf numFmtId="0" fontId="58" fillId="0" borderId="0" xfId="0" applyFont="1" applyAlignment="1">
      <alignment vertical="top"/>
    </xf>
    <xf numFmtId="0" fontId="58" fillId="34" borderId="0" xfId="0" applyFont="1" applyFill="1" applyAlignment="1">
      <alignment/>
    </xf>
    <xf numFmtId="0" fontId="0" fillId="0" borderId="10" xfId="0" applyBorder="1" applyAlignment="1">
      <alignment horizontal="left" vertical="top" wrapText="1"/>
    </xf>
    <xf numFmtId="0" fontId="31" fillId="0" borderId="10" xfId="0" applyFont="1" applyBorder="1" applyAlignment="1">
      <alignment horizontal="left" vertical="top" wrapText="1"/>
    </xf>
    <xf numFmtId="2" fontId="0" fillId="34" borderId="10" xfId="0" applyNumberFormat="1" applyFill="1" applyBorder="1" applyAlignment="1">
      <alignment horizontal="left" vertical="top" wrapText="1"/>
    </xf>
    <xf numFmtId="14" fontId="31" fillId="0" borderId="10" xfId="0" applyNumberFormat="1" applyFont="1" applyBorder="1" applyAlignment="1">
      <alignment horizontal="left" vertical="top" wrapText="1"/>
    </xf>
    <xf numFmtId="0" fontId="31" fillId="0" borderId="0" xfId="0" applyFont="1" applyAlignment="1">
      <alignment/>
    </xf>
    <xf numFmtId="172" fontId="31" fillId="34" borderId="10" xfId="0" applyNumberFormat="1" applyFont="1" applyFill="1" applyBorder="1" applyAlignment="1">
      <alignment horizontal="left" vertical="top" wrapText="1"/>
    </xf>
    <xf numFmtId="0" fontId="32" fillId="34" borderId="0" xfId="0" applyFont="1" applyFill="1" applyAlignment="1">
      <alignment/>
    </xf>
    <xf numFmtId="0" fontId="31" fillId="34" borderId="0" xfId="0" applyFont="1" applyFill="1" applyAlignment="1">
      <alignment/>
    </xf>
    <xf numFmtId="0" fontId="31" fillId="34" borderId="10" xfId="0" applyFont="1" applyFill="1" applyBorder="1" applyAlignment="1">
      <alignment horizontal="left" vertical="top" wrapText="1"/>
    </xf>
    <xf numFmtId="2" fontId="31" fillId="34" borderId="10" xfId="0" applyNumberFormat="1" applyFont="1" applyFill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31" fillId="34" borderId="10" xfId="0" applyFont="1" applyFill="1" applyBorder="1" applyAlignment="1">
      <alignment horizontal="left" vertical="top" wrapText="1"/>
    </xf>
    <xf numFmtId="0" fontId="59" fillId="34" borderId="0" xfId="0" applyFont="1" applyFill="1" applyAlignment="1">
      <alignment/>
    </xf>
    <xf numFmtId="0" fontId="0" fillId="34" borderId="10" xfId="0" applyFill="1" applyBorder="1" applyAlignment="1">
      <alignment horizontal="left" vertical="top" wrapText="1"/>
    </xf>
    <xf numFmtId="0" fontId="0" fillId="34" borderId="10" xfId="0" applyFill="1" applyBorder="1" applyAlignment="1">
      <alignment horizontal="left" vertical="top" wrapText="1"/>
    </xf>
    <xf numFmtId="0" fontId="63" fillId="34" borderId="0" xfId="0" applyFont="1" applyFill="1" applyAlignment="1">
      <alignment/>
    </xf>
    <xf numFmtId="0" fontId="3" fillId="34" borderId="10" xfId="52" applyFont="1" applyFill="1" applyBorder="1" applyAlignment="1">
      <alignment horizontal="left" vertical="center" wrapText="1"/>
      <protection/>
    </xf>
    <xf numFmtId="0" fontId="60" fillId="34" borderId="0" xfId="0" applyFont="1" applyFill="1" applyAlignment="1">
      <alignment/>
    </xf>
    <xf numFmtId="0" fontId="49" fillId="34" borderId="0" xfId="0" applyFont="1" applyFill="1" applyAlignment="1">
      <alignment/>
    </xf>
    <xf numFmtId="0" fontId="2" fillId="34" borderId="0" xfId="52" applyFont="1" applyFill="1" applyBorder="1">
      <alignment/>
      <protection/>
    </xf>
    <xf numFmtId="172" fontId="2" fillId="34" borderId="0" xfId="52" applyNumberFormat="1" applyFont="1" applyFill="1" applyBorder="1">
      <alignment/>
      <protection/>
    </xf>
    <xf numFmtId="0" fontId="0" fillId="34" borderId="0" xfId="0" applyFont="1" applyFill="1" applyBorder="1" applyAlignment="1">
      <alignment/>
    </xf>
    <xf numFmtId="172" fontId="2" fillId="34" borderId="0" xfId="52" applyNumberFormat="1" applyFont="1" applyFill="1" applyBorder="1" applyAlignment="1">
      <alignment horizontal="center" vertical="center" wrapText="1"/>
      <protection/>
    </xf>
    <xf numFmtId="0" fontId="0" fillId="34" borderId="0" xfId="0" applyFont="1" applyFill="1" applyBorder="1" applyAlignment="1">
      <alignment horizontal="left" vertical="top" wrapText="1"/>
    </xf>
    <xf numFmtId="172" fontId="2" fillId="34" borderId="0" xfId="52" applyNumberFormat="1" applyFont="1" applyFill="1" applyBorder="1" applyAlignment="1">
      <alignment/>
      <protection/>
    </xf>
    <xf numFmtId="0" fontId="62" fillId="34" borderId="0" xfId="0" applyFont="1" applyFill="1" applyAlignment="1">
      <alignment/>
    </xf>
    <xf numFmtId="0" fontId="64" fillId="34" borderId="0" xfId="0" applyFont="1" applyFill="1" applyAlignment="1">
      <alignment/>
    </xf>
    <xf numFmtId="0" fontId="65" fillId="34" borderId="0" xfId="0" applyFont="1" applyFill="1" applyAlignment="1">
      <alignment/>
    </xf>
    <xf numFmtId="0" fontId="56" fillId="34" borderId="0" xfId="0" applyFont="1" applyFill="1" applyAlignment="1">
      <alignment/>
    </xf>
    <xf numFmtId="0" fontId="56" fillId="34" borderId="10" xfId="0" applyFont="1" applyFill="1" applyBorder="1" applyAlignment="1">
      <alignment horizontal="left" vertical="top" wrapText="1"/>
    </xf>
    <xf numFmtId="0" fontId="66" fillId="34" borderId="0" xfId="0" applyFont="1" applyFill="1" applyAlignment="1">
      <alignment/>
    </xf>
    <xf numFmtId="0" fontId="10" fillId="34" borderId="10" xfId="52" applyFont="1" applyFill="1" applyBorder="1" applyAlignment="1">
      <alignment horizontal="left" vertical="center" wrapText="1"/>
      <protection/>
    </xf>
    <xf numFmtId="0" fontId="36" fillId="34" borderId="0" xfId="0" applyFont="1" applyFill="1" applyAlignment="1">
      <alignment/>
    </xf>
    <xf numFmtId="172" fontId="2" fillId="34" borderId="10" xfId="52" applyNumberFormat="1" applyFont="1" applyFill="1" applyBorder="1" applyAlignment="1">
      <alignment horizontal="left" vertical="center" wrapText="1"/>
      <protection/>
    </xf>
    <xf numFmtId="178" fontId="2" fillId="34" borderId="10" xfId="52" applyNumberFormat="1" applyFont="1" applyFill="1" applyBorder="1" applyAlignment="1">
      <alignment horizontal="left" vertical="center" wrapText="1"/>
      <protection/>
    </xf>
    <xf numFmtId="0" fontId="37" fillId="34" borderId="0" xfId="0" applyFont="1" applyFill="1" applyAlignment="1">
      <alignment/>
    </xf>
    <xf numFmtId="0" fontId="31" fillId="34" borderId="0" xfId="0" applyFont="1" applyFill="1" applyBorder="1" applyAlignment="1">
      <alignment/>
    </xf>
    <xf numFmtId="0" fontId="38" fillId="34" borderId="0" xfId="0" applyFont="1" applyFill="1" applyAlignment="1">
      <alignment/>
    </xf>
    <xf numFmtId="0" fontId="58" fillId="34" borderId="0" xfId="0" applyFont="1" applyFill="1" applyAlignment="1">
      <alignment vertical="top"/>
    </xf>
    <xf numFmtId="0" fontId="58" fillId="34" borderId="0" xfId="0" applyFont="1" applyFill="1" applyAlignment="1">
      <alignment wrapText="1"/>
    </xf>
    <xf numFmtId="0" fontId="10" fillId="7" borderId="10" xfId="52" applyFont="1" applyFill="1" applyBorder="1" applyAlignment="1">
      <alignment horizontal="center" vertical="center" wrapText="1"/>
      <protection/>
    </xf>
    <xf numFmtId="0" fontId="10" fillId="7" borderId="10" xfId="52" applyFont="1" applyFill="1" applyBorder="1" applyAlignment="1">
      <alignment horizontal="left" vertical="center" wrapText="1"/>
      <protection/>
    </xf>
    <xf numFmtId="0" fontId="3" fillId="4" borderId="10" xfId="52" applyFont="1" applyFill="1" applyBorder="1" applyAlignment="1">
      <alignment horizontal="center" vertical="center" wrapText="1"/>
      <protection/>
    </xf>
    <xf numFmtId="0" fontId="3" fillId="4" borderId="10" xfId="52" applyFont="1" applyFill="1" applyBorder="1" applyAlignment="1">
      <alignment horizontal="left" vertical="center" wrapText="1"/>
      <protection/>
    </xf>
    <xf numFmtId="172" fontId="56" fillId="34" borderId="10" xfId="0" applyNumberFormat="1" applyFont="1" applyFill="1" applyBorder="1" applyAlignment="1">
      <alignment horizontal="left" vertical="top" wrapText="1"/>
    </xf>
    <xf numFmtId="2" fontId="56" fillId="34" borderId="10" xfId="0" applyNumberFormat="1" applyFont="1" applyFill="1" applyBorder="1" applyAlignment="1">
      <alignment horizontal="left" vertical="top" wrapText="1"/>
    </xf>
    <xf numFmtId="0" fontId="61" fillId="34" borderId="0" xfId="0" applyFont="1" applyFill="1" applyAlignment="1">
      <alignment/>
    </xf>
    <xf numFmtId="0" fontId="67" fillId="34" borderId="0" xfId="0" applyFont="1" applyFill="1" applyAlignment="1">
      <alignment/>
    </xf>
    <xf numFmtId="0" fontId="0" fillId="34" borderId="0" xfId="0" applyFill="1" applyAlignment="1">
      <alignment horizontal="left" vertical="top" wrapText="1"/>
    </xf>
    <xf numFmtId="0" fontId="0" fillId="34" borderId="11" xfId="0" applyFill="1" applyBorder="1" applyAlignment="1">
      <alignment horizontal="left" vertical="top" wrapText="1"/>
    </xf>
    <xf numFmtId="172" fontId="3" fillId="4" borderId="10" xfId="52" applyNumberFormat="1" applyFont="1" applyFill="1" applyBorder="1" applyAlignment="1">
      <alignment horizontal="left" vertical="center" wrapText="1"/>
      <protection/>
    </xf>
    <xf numFmtId="172" fontId="10" fillId="7" borderId="10" xfId="52" applyNumberFormat="1" applyFont="1" applyFill="1" applyBorder="1" applyAlignment="1">
      <alignment horizontal="left" vertical="center" wrapText="1"/>
      <protection/>
    </xf>
    <xf numFmtId="178" fontId="3" fillId="4" borderId="10" xfId="52" applyNumberFormat="1" applyFont="1" applyFill="1" applyBorder="1" applyAlignment="1">
      <alignment horizontal="left" vertical="center" wrapText="1"/>
      <protection/>
    </xf>
    <xf numFmtId="178" fontId="10" fillId="7" borderId="10" xfId="52" applyNumberFormat="1" applyFont="1" applyFill="1" applyBorder="1" applyAlignment="1">
      <alignment horizontal="left" vertical="center" wrapText="1"/>
      <protection/>
    </xf>
    <xf numFmtId="1" fontId="2" fillId="34" borderId="10" xfId="52" applyNumberFormat="1" applyFont="1" applyFill="1" applyBorder="1" applyAlignment="1">
      <alignment horizontal="left" vertical="center" wrapText="1"/>
      <protection/>
    </xf>
    <xf numFmtId="0" fontId="31" fillId="34" borderId="10" xfId="0" applyFont="1" applyFill="1" applyBorder="1" applyAlignment="1">
      <alignment horizontal="left" vertical="top" wrapText="1"/>
    </xf>
    <xf numFmtId="0" fontId="3" fillId="34" borderId="10" xfId="52" applyFont="1" applyFill="1" applyBorder="1" applyAlignment="1">
      <alignment horizontal="center" vertical="center" wrapText="1"/>
      <protection/>
    </xf>
    <xf numFmtId="172" fontId="0" fillId="0" borderId="0" xfId="0" applyNumberFormat="1" applyAlignment="1">
      <alignment/>
    </xf>
    <xf numFmtId="0" fontId="31" fillId="34" borderId="10" xfId="0" applyFont="1" applyFill="1" applyBorder="1" applyAlignment="1">
      <alignment horizontal="left" vertical="top" wrapText="1"/>
    </xf>
    <xf numFmtId="0" fontId="0" fillId="34" borderId="10" xfId="0" applyFill="1" applyBorder="1" applyAlignment="1">
      <alignment horizontal="left" vertical="top" wrapText="1"/>
    </xf>
    <xf numFmtId="0" fontId="10" fillId="3" borderId="10" xfId="52" applyFont="1" applyFill="1" applyBorder="1" applyAlignment="1">
      <alignment horizontal="center" vertical="center" wrapText="1"/>
      <protection/>
    </xf>
    <xf numFmtId="0" fontId="10" fillId="3" borderId="10" xfId="52" applyFont="1" applyFill="1" applyBorder="1" applyAlignment="1">
      <alignment horizontal="left" vertical="center" wrapText="1"/>
      <protection/>
    </xf>
    <xf numFmtId="0" fontId="10" fillId="34" borderId="10" xfId="52" applyFont="1" applyFill="1" applyBorder="1" applyAlignment="1">
      <alignment horizontal="center" vertical="center" wrapText="1"/>
      <protection/>
    </xf>
    <xf numFmtId="0" fontId="2" fillId="3" borderId="10" xfId="52" applyFont="1" applyFill="1" applyBorder="1" applyAlignment="1">
      <alignment horizontal="center" vertical="center" wrapText="1"/>
      <protection/>
    </xf>
    <xf numFmtId="0" fontId="2" fillId="3" borderId="10" xfId="52" applyFont="1" applyFill="1" applyBorder="1" applyAlignment="1">
      <alignment horizontal="left" vertical="center" wrapText="1"/>
      <protection/>
    </xf>
    <xf numFmtId="2" fontId="0" fillId="0" borderId="10" xfId="0" applyNumberFormat="1" applyBorder="1" applyAlignment="1">
      <alignment horizontal="left" vertical="top" wrapText="1"/>
    </xf>
    <xf numFmtId="0" fontId="58" fillId="34" borderId="0" xfId="0" applyFont="1" applyFill="1" applyAlignment="1">
      <alignment horizontal="left" vertical="top" wrapText="1"/>
    </xf>
    <xf numFmtId="0" fontId="58" fillId="34" borderId="0" xfId="0" applyFont="1" applyFill="1" applyAlignment="1">
      <alignment horizontal="left" vertical="top"/>
    </xf>
    <xf numFmtId="0" fontId="31" fillId="34" borderId="10" xfId="0" applyFont="1" applyFill="1" applyBorder="1" applyAlignment="1">
      <alignment horizontal="left" vertical="top" wrapText="1"/>
    </xf>
    <xf numFmtId="0" fontId="0" fillId="34" borderId="10" xfId="0" applyFill="1" applyBorder="1" applyAlignment="1">
      <alignment horizontal="left" vertical="top" wrapText="1"/>
    </xf>
    <xf numFmtId="0" fontId="0" fillId="34" borderId="10" xfId="0" applyFill="1" applyBorder="1" applyAlignment="1">
      <alignment horizontal="center" vertical="top" wrapText="1"/>
    </xf>
    <xf numFmtId="0" fontId="31" fillId="34" borderId="10" xfId="0" applyFont="1" applyFill="1" applyBorder="1" applyAlignment="1">
      <alignment horizontal="center" vertical="top" wrapText="1"/>
    </xf>
    <xf numFmtId="0" fontId="58" fillId="0" borderId="0" xfId="0" applyFont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58" fillId="34" borderId="0" xfId="0" applyFont="1" applyFill="1" applyAlignment="1">
      <alignment horizontal="center" wrapTex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left" vertical="top" wrapText="1"/>
    </xf>
    <xf numFmtId="0" fontId="58" fillId="0" borderId="0" xfId="0" applyFont="1" applyAlignment="1">
      <alignment horizontal="left" vertical="top"/>
    </xf>
    <xf numFmtId="0" fontId="31" fillId="34" borderId="16" xfId="0" applyFont="1" applyFill="1" applyBorder="1" applyAlignment="1">
      <alignment horizontal="center" vertical="center" wrapText="1"/>
    </xf>
    <xf numFmtId="0" fontId="31" fillId="34" borderId="17" xfId="0" applyFont="1" applyFill="1" applyBorder="1" applyAlignment="1">
      <alignment horizontal="center" vertical="center" wrapText="1"/>
    </xf>
    <xf numFmtId="0" fontId="31" fillId="34" borderId="18" xfId="0" applyFont="1" applyFill="1" applyBorder="1" applyAlignment="1">
      <alignment horizontal="center" vertical="center" wrapText="1"/>
    </xf>
    <xf numFmtId="0" fontId="31" fillId="34" borderId="12" xfId="0" applyFont="1" applyFill="1" applyBorder="1" applyAlignment="1">
      <alignment horizontal="center" vertical="center" wrapText="1"/>
    </xf>
    <xf numFmtId="0" fontId="31" fillId="34" borderId="21" xfId="0" applyFont="1" applyFill="1" applyBorder="1" applyAlignment="1">
      <alignment horizontal="center" vertical="center" wrapText="1"/>
    </xf>
    <xf numFmtId="0" fontId="31" fillId="34" borderId="13" xfId="0" applyFont="1" applyFill="1" applyBorder="1" applyAlignment="1">
      <alignment horizontal="center" vertical="center" wrapText="1"/>
    </xf>
    <xf numFmtId="0" fontId="31" fillId="34" borderId="14" xfId="0" applyFont="1" applyFill="1" applyBorder="1" applyAlignment="1">
      <alignment horizontal="center" vertical="center" wrapText="1"/>
    </xf>
    <xf numFmtId="0" fontId="31" fillId="34" borderId="22" xfId="0" applyFont="1" applyFill="1" applyBorder="1" applyAlignment="1">
      <alignment horizontal="center" vertical="center" wrapText="1"/>
    </xf>
    <xf numFmtId="0" fontId="31" fillId="34" borderId="15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58" fillId="0" borderId="0" xfId="0" applyFont="1" applyAlignment="1">
      <alignment horizontal="left" wrapText="1"/>
    </xf>
    <xf numFmtId="0" fontId="58" fillId="0" borderId="0" xfId="0" applyFont="1" applyAlignment="1">
      <alignment horizontal="center" wrapText="1"/>
    </xf>
    <xf numFmtId="0" fontId="58" fillId="0" borderId="0" xfId="0" applyFont="1" applyAlignment="1">
      <alignment wrapText="1" shrinkToFit="1"/>
    </xf>
    <xf numFmtId="0" fontId="0" fillId="0" borderId="0" xfId="0" applyAlignment="1">
      <alignment wrapText="1" shrinkToFit="1"/>
    </xf>
    <xf numFmtId="0" fontId="31" fillId="0" borderId="10" xfId="0" applyFont="1" applyBorder="1" applyAlignment="1">
      <alignment horizontal="left" vertical="top" wrapText="1"/>
    </xf>
    <xf numFmtId="2" fontId="0" fillId="0" borderId="10" xfId="0" applyNumberFormat="1" applyBorder="1" applyAlignment="1">
      <alignment horizontal="left" vertical="top" wrapText="1"/>
    </xf>
    <xf numFmtId="0" fontId="0" fillId="34" borderId="16" xfId="0" applyFill="1" applyBorder="1" applyAlignment="1">
      <alignment horizontal="center" vertical="top" wrapText="1"/>
    </xf>
    <xf numFmtId="0" fontId="0" fillId="34" borderId="17" xfId="0" applyFill="1" applyBorder="1" applyAlignment="1">
      <alignment horizontal="center" vertical="top" wrapText="1"/>
    </xf>
    <xf numFmtId="0" fontId="0" fillId="34" borderId="18" xfId="0" applyFill="1" applyBorder="1" applyAlignment="1">
      <alignment horizontal="center" vertical="top" wrapText="1"/>
    </xf>
    <xf numFmtId="0" fontId="0" fillId="34" borderId="10" xfId="0" applyFill="1" applyBorder="1" applyAlignment="1">
      <alignment horizontal="center" vertical="center" wrapText="1"/>
    </xf>
    <xf numFmtId="0" fontId="58" fillId="0" borderId="0" xfId="0" applyFont="1" applyAlignment="1">
      <alignment horizontal="center" wrapText="1" shrinkToFit="1"/>
    </xf>
    <xf numFmtId="172" fontId="0" fillId="0" borderId="10" xfId="0" applyNumberFormat="1" applyBorder="1" applyAlignment="1">
      <alignment horizontal="left" vertical="top" wrapText="1"/>
    </xf>
    <xf numFmtId="0" fontId="39" fillId="34" borderId="10" xfId="52" applyFont="1" applyFill="1" applyBorder="1" applyAlignment="1">
      <alignment horizontal="center" vertical="center" wrapText="1"/>
      <protection/>
    </xf>
    <xf numFmtId="0" fontId="40" fillId="34" borderId="10" xfId="52" applyFont="1" applyFill="1" applyBorder="1" applyAlignment="1">
      <alignment horizontal="center" vertical="center" wrapText="1"/>
      <protection/>
    </xf>
    <xf numFmtId="0" fontId="41" fillId="34" borderId="10" xfId="52" applyFont="1" applyFill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DATA\Public\&#1045;.&#1040;\&#1048;&#1085;&#1074;&#1077;&#1089;&#1090;&#1080;&#1094;&#1080;&#1080;\&#1048;&#1085;&#1074;.%20&#1087;&#1088;.%202020-2024\&#1050;&#1086;&#1088;&#1088;&#1077;&#1082;&#1090;&#1080;&#1088;&#1086;&#1074;&#1082;&#1072;%202020&#1075;\2.%20&#1060;&#1086;&#1088;&#1084;&#1099;%20&#1088;&#1077;&#1096;&#1077;&#1085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-2020 г. "/>
      <sheetName val="3-2021"/>
      <sheetName val="3-2022"/>
      <sheetName val="3-2023"/>
      <sheetName val="3-2024"/>
      <sheetName val="4"/>
      <sheetName val="5"/>
      <sheetName val="6"/>
      <sheetName val="7"/>
      <sheetName val="8"/>
    </sheetNames>
    <sheetDataSet>
      <sheetData sheetId="0">
        <row r="12">
          <cell r="A12">
            <v>0</v>
          </cell>
          <cell r="B12" t="str">
            <v>ВСЕГО по инвестиционной программе, в том числе:</v>
          </cell>
        </row>
        <row r="13">
          <cell r="A13" t="str">
            <v>0.2</v>
          </cell>
          <cell r="B13" t="str">
            <v>Реконструкция, модернизация, техническое перевооружение, всего</v>
          </cell>
        </row>
        <row r="14">
          <cell r="A14" t="str">
            <v>0.4</v>
          </cell>
          <cell r="B14" t="str">
            <v>Прочее новое строительство объектов электросетевого хозяйства, всего</v>
          </cell>
        </row>
        <row r="15">
          <cell r="A15" t="str">
            <v>0.6</v>
          </cell>
          <cell r="B15" t="str">
            <v>Прочие инвестиционные проекты, всего</v>
          </cell>
        </row>
        <row r="16">
          <cell r="A16">
            <v>1</v>
          </cell>
          <cell r="B16" t="str">
            <v>Приморский край</v>
          </cell>
        </row>
        <row r="17">
          <cell r="A17" t="str">
            <v>1.2</v>
          </cell>
          <cell r="B17" t="str">
            <v>Реконструкция, модернизация, техническое перевооружение всего, в том числе:</v>
          </cell>
        </row>
        <row r="18">
          <cell r="A18" t="str">
            <v>1.2.1.2</v>
          </cell>
          <cell r="B18" t="str">
            <v>Модернизация, техническое перевооружение трансформаторных и иных подстанций, распределительных пунктов, всего, в том числе:</v>
          </cell>
        </row>
        <row r="19">
          <cell r="A19" t="str">
            <v>1.2.1.2.1</v>
          </cell>
          <cell r="B19" t="str">
            <v>ТМ-63 кВА ТП-122 ул.Хабаровская; ТП-133 ул. Мельничная АЗС</v>
          </cell>
          <cell r="C19" t="str">
            <v>J_1.2.1.2.1.M</v>
          </cell>
          <cell r="D19">
            <v>2021</v>
          </cell>
          <cell r="E19">
            <v>2022</v>
          </cell>
          <cell r="F19">
            <v>0.36771297669152536</v>
          </cell>
          <cell r="G19">
            <v>0.36771297669152536</v>
          </cell>
          <cell r="N19">
            <v>0</v>
          </cell>
          <cell r="O19">
            <v>0</v>
          </cell>
        </row>
        <row r="20">
          <cell r="A20" t="str">
            <v>1.2.1.2.2</v>
          </cell>
          <cell r="B20" t="str">
            <v>ТМ-100 кВА ТП-22 ул.Приморская  43/7</v>
          </cell>
          <cell r="C20" t="str">
            <v>J_1.2.1.2.2.K</v>
          </cell>
          <cell r="D20">
            <v>2020</v>
          </cell>
          <cell r="E20">
            <v>2020</v>
          </cell>
          <cell r="F20">
            <v>0.19953163236610172</v>
          </cell>
          <cell r="G20">
            <v>0.19953163236610172</v>
          </cell>
          <cell r="N20">
            <v>0.2181386</v>
          </cell>
          <cell r="O20">
            <v>0</v>
          </cell>
        </row>
        <row r="21">
          <cell r="A21" t="str">
            <v>1.2.1.2.3</v>
          </cell>
          <cell r="B21" t="str">
            <v>ТМ-160 кВА ТП-34 ул. Горького 31а  (203 склад); ТП-53 пер. Студенческий; ТП-81 ул. Горовая( скважина); ТП-88 ул. Мельничная ( АЗС ); ТП-127 ул.Московская; ТП-159 ул.Мельничная; ТП-179 ул. Подгорная; </v>
          </cell>
          <cell r="C21" t="str">
            <v>J_1.2.1.2.3.O</v>
          </cell>
          <cell r="D21">
            <v>2020</v>
          </cell>
          <cell r="E21">
            <v>2024</v>
          </cell>
          <cell r="F21">
            <v>1.6659538376033893</v>
          </cell>
          <cell r="G21">
            <v>1.6659538376033893</v>
          </cell>
          <cell r="N21">
            <v>1.004554</v>
          </cell>
          <cell r="O21">
            <v>0</v>
          </cell>
        </row>
        <row r="22">
          <cell r="A22" t="str">
            <v>1.2.1.2.4</v>
          </cell>
          <cell r="B22" t="str">
            <v>ТМ-250 кВА ТП-14 ул.Артиллерийская 3;ТП-16 ул.Краснознаменная 2в;ТП-74 Нефтебаза;ТП-77 ул.  Урожайная;ТП-113 ул.Полевая 2а;ТП-117 ул.Красногвардейская 114/4;ТП-120 ул.Хрещатинская-Николаевская.;ТП-121 ул.Парковая  66а;ТП-121 ул.Парковая  66а;ТП-128 ул. Гр</v>
          </cell>
          <cell r="C22" t="str">
            <v>J_1.2.1.2.4.O</v>
          </cell>
          <cell r="D22">
            <v>2020</v>
          </cell>
          <cell r="E22">
            <v>2024</v>
          </cell>
          <cell r="F22">
            <v>3.666704781797132</v>
          </cell>
          <cell r="G22">
            <v>3.666704781797132</v>
          </cell>
          <cell r="N22">
            <v>0.5780511</v>
          </cell>
          <cell r="O22">
            <v>0</v>
          </cell>
        </row>
        <row r="23">
          <cell r="A23" t="str">
            <v>1.2.1.2.5</v>
          </cell>
          <cell r="B23" t="str">
            <v>ТМ-400кВА ТП-1 ул.Ленинская 116 корп.3 (детский дом); ТП-2 ул.Борисова 41 корп.1; ТП-9 ул.Мельничная; ТП-12 ул.Кустовиновская 1а; ТП-29 Лесхоз; ТП-40 ул. Парковая 17а; ТП-50 ул. Ипподромная 1а.; ТП-52 ул. Ханкайская-Хрещатинская;ТП-64 ул.Красногвардейская</v>
          </cell>
          <cell r="C23" t="str">
            <v>J_1.2.1.2.5.O</v>
          </cell>
          <cell r="D23">
            <v>2020</v>
          </cell>
          <cell r="E23">
            <v>2024</v>
          </cell>
          <cell r="F23">
            <v>9.486473689311863</v>
          </cell>
          <cell r="G23">
            <v>9.486473689311863</v>
          </cell>
          <cell r="N23">
            <v>2.920824</v>
          </cell>
          <cell r="O23">
            <v>0</v>
          </cell>
        </row>
        <row r="24">
          <cell r="A24" t="str">
            <v>1.2.1.2.6</v>
          </cell>
          <cell r="B24" t="str">
            <v>ТМ-630 кВА ТП-100 ул. Советская  70а; ТП-101ул.Красногвардейская 69/3; ТП-113 ул.Полевая 2а.; ТП-125 ул Парковая 31 а;ТП-149 ул.Красногвардейская 128 корп.5;  ТП-165 ул.Мира  3; ТП-166 ул.Мира 2 а; ТП-169 ул.Коммунаров 33а; ТП-63А ул.Красногвардейская 104</v>
          </cell>
          <cell r="C24" t="str">
            <v>J_1.2.1.2.6.O</v>
          </cell>
          <cell r="D24">
            <v>2020</v>
          </cell>
          <cell r="E24">
            <v>2024</v>
          </cell>
          <cell r="F24">
            <v>5.657538215932199</v>
          </cell>
          <cell r="G24">
            <v>5.657538215932199</v>
          </cell>
          <cell r="N24">
            <v>0.8598291</v>
          </cell>
          <cell r="O24">
            <v>0</v>
          </cell>
        </row>
        <row r="25">
          <cell r="A25" t="str">
            <v>1.2.1.2.7</v>
          </cell>
          <cell r="B25" t="str">
            <v>ТМ-1000 кВА ТП-11 ул.Покуса    1а. </v>
          </cell>
          <cell r="C25" t="str">
            <v>J_1.2.1.2.7.K</v>
          </cell>
          <cell r="D25">
            <v>2020</v>
          </cell>
          <cell r="E25">
            <v>2020</v>
          </cell>
          <cell r="F25">
            <v>1.1773360248000002</v>
          </cell>
          <cell r="G25">
            <v>1.1773360248000002</v>
          </cell>
          <cell r="N25">
            <v>1.206629</v>
          </cell>
          <cell r="O25">
            <v>0</v>
          </cell>
        </row>
        <row r="26">
          <cell r="A26" t="str">
            <v>1.2.1.2.8</v>
          </cell>
          <cell r="B26" t="str">
            <v>ТМ- 10000кВА ПС ЗСМ</v>
          </cell>
          <cell r="C26" t="str">
            <v>J_1.2.1.2.8.O</v>
          </cell>
          <cell r="D26">
            <v>2024</v>
          </cell>
          <cell r="E26">
            <v>2024</v>
          </cell>
          <cell r="F26">
            <v>18.151359</v>
          </cell>
          <cell r="G26">
            <v>18.151359</v>
          </cell>
          <cell r="N26">
            <v>0</v>
          </cell>
          <cell r="O26">
            <v>0</v>
          </cell>
        </row>
        <row r="27">
          <cell r="A27" t="str">
            <v>1.2.1.2.9</v>
          </cell>
          <cell r="B27" t="str">
            <v>КТПБ -31 ул. Комсомольская 114   </v>
          </cell>
          <cell r="C27" t="str">
            <v>J_1.2.1.2.9.N</v>
          </cell>
          <cell r="D27">
            <v>2023</v>
          </cell>
          <cell r="E27">
            <v>2023</v>
          </cell>
          <cell r="F27">
            <v>3.445863</v>
          </cell>
          <cell r="G27">
            <v>3.445863</v>
          </cell>
          <cell r="N27">
            <v>0</v>
          </cell>
          <cell r="O27">
            <v>0</v>
          </cell>
        </row>
        <row r="28">
          <cell r="A28" t="str">
            <v>1.2.1.2.10</v>
          </cell>
          <cell r="B28" t="str">
            <v>РУ 10кВ замена МВ на ВВ:  РП-8 (5 шт.)-Советская 114А; ТП-149 (2 шт.)-Красногвардейская 128/5</v>
          </cell>
          <cell r="C28" t="str">
            <v>J_1.2.1.2.10.N</v>
          </cell>
          <cell r="D28">
            <v>2023</v>
          </cell>
          <cell r="E28">
            <v>2023</v>
          </cell>
          <cell r="F28">
            <v>1.859863</v>
          </cell>
          <cell r="G28">
            <v>1.859863</v>
          </cell>
          <cell r="N28">
            <v>0</v>
          </cell>
          <cell r="O28">
            <v>0</v>
          </cell>
        </row>
        <row r="29">
          <cell r="A29" t="str">
            <v>1.2.1.2.11</v>
          </cell>
          <cell r="B29" t="str">
            <v> П/С ЗСМ замена МВ на ВВ, ул. Силикатная 5</v>
          </cell>
          <cell r="C29" t="str">
            <v>J_1.2.1.2.11.L</v>
          </cell>
          <cell r="D29">
            <v>2021</v>
          </cell>
          <cell r="E29">
            <v>2021</v>
          </cell>
          <cell r="F29">
            <v>3.065096</v>
          </cell>
          <cell r="G29">
            <v>3.065096</v>
          </cell>
          <cell r="N29">
            <v>0</v>
          </cell>
          <cell r="O29">
            <v>0</v>
          </cell>
        </row>
        <row r="30">
          <cell r="A30" t="str">
            <v>1.2.2.2</v>
          </cell>
          <cell r="B30" t="str">
            <v>Модернизация, техническое перевооружение линий электропередачи, всего, в том числе:</v>
          </cell>
          <cell r="C30" t="str">
            <v>нд</v>
          </cell>
          <cell r="D30" t="str">
            <v>нд</v>
          </cell>
          <cell r="E30" t="str">
            <v>нд</v>
          </cell>
        </row>
        <row r="31">
          <cell r="A31" t="str">
            <v>1.2.2.2.1</v>
          </cell>
          <cell r="B31" t="str">
            <v>Вл-10 кв Ф-3"С" L-8209м (реконструкция участка 4 км), ул. Краснознамённая (№22-№18),ул. Краснознамённая 6а-пер. Пригородный 7, ул. Краснознамённая 2в-ул. Фабричная 3, ул. Складская(2-17), ул. Ключевая(3-11), ул. Калиновская( ул. Лазо 5-ул. Партизанская 50</v>
          </cell>
          <cell r="C31" t="str">
            <v>J_1.2.2.2.1.M</v>
          </cell>
          <cell r="D31">
            <v>2022</v>
          </cell>
          <cell r="E31">
            <v>2022</v>
          </cell>
          <cell r="F31">
            <v>6.33357</v>
          </cell>
          <cell r="G31">
            <v>6.33357</v>
          </cell>
          <cell r="N31">
            <v>0</v>
          </cell>
          <cell r="O31">
            <v>0</v>
          </cell>
        </row>
        <row r="32">
          <cell r="A32" t="str">
            <v>1.2.2.2.2</v>
          </cell>
          <cell r="B32" t="str">
            <v>Вл-10 кв Ф-9"С" L-2252м  ул Горького(1-60), тер-я в/части(Горького 1-Суворовская 11а), ТП-152 - ТП-6 (ул. Пограничная 31-ул. Госпитальная 10), ТП-152 - ТП-173(ул. Пограничная 31-Приморская 10/1), КЛ-45м</v>
          </cell>
          <cell r="C32" t="str">
            <v>J_1.2.2.2.2.L</v>
          </cell>
          <cell r="D32">
            <v>2021</v>
          </cell>
          <cell r="E32">
            <v>2021</v>
          </cell>
          <cell r="F32">
            <v>3.372487</v>
          </cell>
          <cell r="G32">
            <v>3.372487</v>
          </cell>
          <cell r="N32">
            <v>0</v>
          </cell>
          <cell r="O32">
            <v>0</v>
          </cell>
        </row>
        <row r="33">
          <cell r="A33" t="str">
            <v>1.2.2.2.3</v>
          </cell>
          <cell r="B33" t="str">
            <v>Вл-10 кв Ф-20"С" L-4111 м, ул. Набережная(30-ориентир 30 м на восток от ж/д ул. 1-я Загордная 55), ул.Тараса Шевченко(ориентир 30 м на восток от ж/д ул. 1-я Загордная 55-т. Шевч. 210-150), пер. Крестьянский (т. Шевч. 150-Мельничн. 120), ул.Мельничная(120-</v>
          </cell>
          <cell r="C33" t="str">
            <v>J_1.2.2.2.3.N</v>
          </cell>
          <cell r="D33">
            <v>2023</v>
          </cell>
          <cell r="E33">
            <v>2023</v>
          </cell>
          <cell r="F33">
            <v>7.174834</v>
          </cell>
          <cell r="G33">
            <v>7.174834</v>
          </cell>
          <cell r="N33">
            <v>0</v>
          </cell>
          <cell r="O33">
            <v>0</v>
          </cell>
        </row>
        <row r="34">
          <cell r="A34" t="str">
            <v>1.2.2.2.4</v>
          </cell>
          <cell r="B34" t="str">
            <v>установка реклоузеров на ВЛ-10кВ фидер №9 п/с "Спасск" в районе ж/д ул. Горького, д. 19</v>
          </cell>
          <cell r="C34" t="str">
            <v>J_1.2.2.2.4.L</v>
          </cell>
          <cell r="D34">
            <v>2021</v>
          </cell>
          <cell r="E34">
            <v>2021</v>
          </cell>
          <cell r="F34">
            <v>0.984668</v>
          </cell>
          <cell r="G34">
            <v>0.984668</v>
          </cell>
          <cell r="N34">
            <v>0</v>
          </cell>
          <cell r="O34">
            <v>0</v>
          </cell>
        </row>
        <row r="35">
          <cell r="A35" t="str">
            <v>1.2.2.2.5</v>
          </cell>
          <cell r="B35" t="str">
            <v>установка реклоузеров на ВЛ-10кВ фидер №17 п/с "Спасск" в районе ж/д ул. Халтурина, д. 7</v>
          </cell>
          <cell r="C35" t="str">
            <v>J_1.2.2.2.5.L</v>
          </cell>
          <cell r="D35">
            <v>2021</v>
          </cell>
          <cell r="E35">
            <v>2021</v>
          </cell>
          <cell r="F35">
            <v>0.984668</v>
          </cell>
          <cell r="G35">
            <v>0.984668</v>
          </cell>
          <cell r="N35">
            <v>0</v>
          </cell>
          <cell r="O35">
            <v>0</v>
          </cell>
        </row>
        <row r="36">
          <cell r="A36" t="str">
            <v>1.2.2.2.6</v>
          </cell>
          <cell r="B36" t="str">
            <v>установка реклоузеров на ВЛ-10кВ фидер №6 п/с "Спасск" в районе ж/д ул. Халтурина, д. 7</v>
          </cell>
          <cell r="C36" t="str">
            <v>J_1.2.2.2.6.L</v>
          </cell>
          <cell r="D36">
            <v>2021</v>
          </cell>
          <cell r="E36">
            <v>2021</v>
          </cell>
          <cell r="F36">
            <v>0.984668</v>
          </cell>
          <cell r="G36">
            <v>0.984668</v>
          </cell>
          <cell r="N36">
            <v>0</v>
          </cell>
          <cell r="O36">
            <v>0</v>
          </cell>
        </row>
        <row r="37">
          <cell r="A37" t="str">
            <v>1.2.2.2.7</v>
          </cell>
          <cell r="B37" t="str">
            <v>установка реклоузеров на ВЛ-10кВ фидер №25 п/с "Спасск" в районе ж/д ул. Ангарская, д. 2б</v>
          </cell>
          <cell r="C37" t="str">
            <v>J_1.2.2.2.7.L</v>
          </cell>
          <cell r="D37">
            <v>2021</v>
          </cell>
          <cell r="E37">
            <v>2021</v>
          </cell>
          <cell r="F37">
            <v>0.938665</v>
          </cell>
          <cell r="G37">
            <v>0.938665</v>
          </cell>
          <cell r="N37">
            <v>0</v>
          </cell>
          <cell r="O37">
            <v>0</v>
          </cell>
        </row>
        <row r="38">
          <cell r="A38" t="str">
            <v>1.2.2.2.8</v>
          </cell>
          <cell r="B38" t="str">
            <v>установка реклоузеров на ВЛ-10кВ фидер №3 п/с "Евгеньевка" в районе ж/д ул. Хрещатинская, д. 82</v>
          </cell>
          <cell r="C38" t="str">
            <v>J_1.2.2.2.8.L</v>
          </cell>
          <cell r="D38">
            <v>2021</v>
          </cell>
          <cell r="E38">
            <v>2021</v>
          </cell>
          <cell r="F38">
            <v>0.938665</v>
          </cell>
          <cell r="G38">
            <v>0.938665</v>
          </cell>
          <cell r="N38">
            <v>0</v>
          </cell>
          <cell r="O38">
            <v>0</v>
          </cell>
        </row>
        <row r="39">
          <cell r="A39" t="str">
            <v>1.2.2.2.9</v>
          </cell>
          <cell r="B39" t="str">
            <v>установка реклоузеров на ВЛ-10кВ фидер №13 п/с "ЗСМ" в районе ж/д ул. Кировская, д. 8</v>
          </cell>
          <cell r="C39" t="str">
            <v>J_1.2.2.2.9.L</v>
          </cell>
          <cell r="D39">
            <v>2021</v>
          </cell>
          <cell r="E39">
            <v>2021</v>
          </cell>
          <cell r="F39">
            <v>0.984668</v>
          </cell>
          <cell r="G39">
            <v>0.984668</v>
          </cell>
          <cell r="N39">
            <v>0</v>
          </cell>
          <cell r="O39">
            <v>0</v>
          </cell>
        </row>
        <row r="40">
          <cell r="A40" t="str">
            <v>1.2.3</v>
          </cell>
          <cell r="B40" t="str">
            <v>Развитие и модернизация учета электрической энергии (мощности), всего, в том числе:</v>
          </cell>
          <cell r="C40" t="str">
            <v>нд</v>
          </cell>
          <cell r="D40" t="str">
            <v>нд</v>
          </cell>
          <cell r="E40" t="str">
            <v>нд</v>
          </cell>
        </row>
        <row r="41">
          <cell r="A41" t="str">
            <v>1.2.3.5</v>
          </cell>
          <cell r="B41" t="str">
            <v>"Включение приборов учета в систему сбора и передачи данных, класс напряжения 0,22 (0,4) кВ, всего, в том числе:"</v>
          </cell>
          <cell r="C41" t="str">
            <v>нд</v>
          </cell>
          <cell r="D41" t="str">
            <v>нд</v>
          </cell>
          <cell r="E41" t="str">
            <v>нд</v>
          </cell>
        </row>
        <row r="42">
          <cell r="A42" t="str">
            <v>1.2.3.5.1</v>
          </cell>
          <cell r="B42" t="str">
            <v>Установка АСКУЭ в частном секторе, ул.Горького 14-74д, ул.Советская 77-280-248-278 ул. 1я Загородная 15-55, ул. 1я Набережная 2-38,  ул. 2я Набережная 2-8, ул.Перелетная 12-20, ул. Тараса Шевченко 48-80, ул.Комсомольская 45-138, ул.Мельничная 40-108, ул.Т</v>
          </cell>
          <cell r="C42" t="str">
            <v>J_1.2.3.5.1.N</v>
          </cell>
          <cell r="D42">
            <v>2020</v>
          </cell>
          <cell r="E42">
            <v>2023</v>
          </cell>
          <cell r="F42">
            <v>12.509140374221069</v>
          </cell>
          <cell r="G42">
            <v>12.509140374221069</v>
          </cell>
          <cell r="N42">
            <v>3.578861</v>
          </cell>
          <cell r="O42">
            <v>0.1396</v>
          </cell>
        </row>
        <row r="43">
          <cell r="A43" t="str">
            <v>1.2.3.5.2</v>
          </cell>
          <cell r="B43" t="str">
            <v>Установка АСКУЭ физ.лица ул. Цементная 10-19, ул.Советская 2-46, ул. Комсомольская 16-20-30,  ул.Красноармейская 18-25-48, ул. Коммунаров 5-11, ул.Береговая 44-50, ул. Вокзальная 4-18, ул. Советская, ул.Юбилейная, ул.Красногвардейская, ул.Парковая</v>
          </cell>
          <cell r="C43" t="str">
            <v>J_1.2.3.5.2.O</v>
          </cell>
          <cell r="D43">
            <v>2020</v>
          </cell>
          <cell r="E43">
            <v>2024</v>
          </cell>
          <cell r="F43">
            <v>5.652054078666668</v>
          </cell>
          <cell r="G43">
            <v>5.652054078666668</v>
          </cell>
          <cell r="N43">
            <v>0.250195</v>
          </cell>
          <cell r="O43">
            <v>0</v>
          </cell>
        </row>
        <row r="44">
          <cell r="A44" t="str">
            <v>1.2.3.5.3</v>
          </cell>
          <cell r="B44" t="str">
            <v>Установка АСКУЭ в в точках перетока в смежные сети ТП-81, ТП-141, ТП-111, ТП-13, ТП-34</v>
          </cell>
          <cell r="C44" t="str">
            <v>J_1.2.3.5.3.N</v>
          </cell>
          <cell r="D44">
            <v>2023</v>
          </cell>
          <cell r="E44">
            <v>2023</v>
          </cell>
          <cell r="F44">
            <v>0.10887245999999999</v>
          </cell>
          <cell r="G44">
            <v>0.10887245999999999</v>
          </cell>
          <cell r="N44">
            <v>0</v>
          </cell>
          <cell r="O44">
            <v>0</v>
          </cell>
        </row>
        <row r="45">
          <cell r="A45" t="str">
            <v>1.2.3.6</v>
          </cell>
          <cell r="B45" t="str">
            <v>"Включение приборов учета в систему сбора и передачи данных, класс напряжения 6 (10) кВ, всего, в том числе:"</v>
          </cell>
          <cell r="C45" t="str">
            <v>нд</v>
          </cell>
          <cell r="D45" t="str">
            <v>нд</v>
          </cell>
          <cell r="E45" t="str">
            <v>нд</v>
          </cell>
        </row>
        <row r="46">
          <cell r="A46" t="str">
            <v>1.2.3.6.1</v>
          </cell>
          <cell r="B46" t="str">
            <v>Установка АСКУЭ на п/с 35/10кВ ЗСМ ул.Селикатная</v>
          </cell>
          <cell r="C46" t="str">
            <v>J_1.2.3.6.1.N</v>
          </cell>
          <cell r="D46">
            <v>2023</v>
          </cell>
          <cell r="E46">
            <v>2023</v>
          </cell>
          <cell r="F46">
            <v>0.28234235199999996</v>
          </cell>
          <cell r="G46">
            <v>0.28234235199999996</v>
          </cell>
          <cell r="N46">
            <v>0</v>
          </cell>
          <cell r="O46">
            <v>0</v>
          </cell>
        </row>
        <row r="47">
          <cell r="A47" t="str">
            <v>1.4.</v>
          </cell>
          <cell r="B47" t="str">
            <v>Прочее новое строительство объектов электросетевого хозяйства, всего, в том числе:</v>
          </cell>
          <cell r="C47" t="str">
            <v>нд</v>
          </cell>
          <cell r="D47" t="str">
            <v>нд</v>
          </cell>
          <cell r="E47" t="str">
            <v>нд</v>
          </cell>
        </row>
        <row r="48">
          <cell r="A48" t="str">
            <v>1.4.1.</v>
          </cell>
          <cell r="B48" t="str">
            <v>ВЛЗ-10кВ Ф-31 оп.262 - ТП 164  Техническая дорога АО "Спасскцемент". Пересечение улиц: Павлика Морозова, 25 лет Октября, Пионерской.  ВЛ L-435м, КЛ L-40м</v>
          </cell>
          <cell r="C48" t="str">
            <v>J_1.4.1.O</v>
          </cell>
          <cell r="D48">
            <v>2024</v>
          </cell>
          <cell r="E48">
            <v>2024</v>
          </cell>
          <cell r="F48">
            <v>0.682619</v>
          </cell>
          <cell r="G48">
            <v>0.682619</v>
          </cell>
          <cell r="N48">
            <v>0</v>
          </cell>
          <cell r="O48">
            <v>0</v>
          </cell>
        </row>
        <row r="49">
          <cell r="A49" t="str">
            <v>1.4.2.</v>
          </cell>
          <cell r="B49" t="str">
            <v>ВЛ-10кВ Ф-10"С" L-470м оп.88-94, оп.95-98, КЛ-10кВ Ф-10"С" L-190м оп.94-95   ул. Арсеньева. </v>
          </cell>
          <cell r="C49" t="str">
            <v>J_1.4.2.K</v>
          </cell>
          <cell r="D49">
            <v>2020</v>
          </cell>
          <cell r="E49">
            <v>2020</v>
          </cell>
          <cell r="F49">
            <v>1.058825</v>
          </cell>
          <cell r="G49">
            <v>1.058825</v>
          </cell>
          <cell r="N49">
            <v>0.9621996</v>
          </cell>
          <cell r="O49">
            <v>0</v>
          </cell>
        </row>
        <row r="50">
          <cell r="A50" t="str">
            <v>1.4.3.</v>
          </cell>
          <cell r="B50" t="str">
            <v>КЛ-10кВ Ф-16"М   L-1170м" п/с "межзаводская"- ТП-119, ул. Красногвардейская</v>
          </cell>
          <cell r="C50" t="str">
            <v>J_1.4.3.M</v>
          </cell>
          <cell r="D50">
            <v>2022</v>
          </cell>
          <cell r="E50">
            <v>2022</v>
          </cell>
          <cell r="F50">
            <v>2.328567</v>
          </cell>
          <cell r="G50">
            <v>2.328567</v>
          </cell>
          <cell r="N50">
            <v>0</v>
          </cell>
          <cell r="O50">
            <v>0</v>
          </cell>
        </row>
        <row r="51">
          <cell r="A51" t="str">
            <v>1.4.4.</v>
          </cell>
          <cell r="B51" t="str">
            <v>КЛ-10кВ Ф-17 "С"  (ТП-163 - ТП-168) ул. Калинина(Калинина 8-Цементная 22а), ул. 1-й Западный(1й Западный 5-Калиниа 8), ул. 25 лет Октября(25 лет октября 20-1й Западный 5), 2-й Западный(ул. Пионерская 19а-ул. 25 лет октября 20) 570м. (новое строительство)</v>
          </cell>
          <cell r="C51" t="str">
            <v>J_1.4.4.N</v>
          </cell>
          <cell r="D51">
            <v>2023</v>
          </cell>
          <cell r="E51">
            <v>2023</v>
          </cell>
          <cell r="F51">
            <v>1.870902</v>
          </cell>
          <cell r="G51">
            <v>1.870902</v>
          </cell>
          <cell r="N51">
            <v>0</v>
          </cell>
          <cell r="O51">
            <v>0</v>
          </cell>
        </row>
        <row r="52">
          <cell r="A52" t="str">
            <v>1.4.5.</v>
          </cell>
          <cell r="B52" t="str">
            <v>Установка  2КТПБ  (2*1000) ул.Краснознаменная 4  </v>
          </cell>
          <cell r="C52" t="str">
            <v>J_1.4.5.K</v>
          </cell>
          <cell r="D52">
            <v>2020</v>
          </cell>
          <cell r="E52">
            <v>2020</v>
          </cell>
          <cell r="F52">
            <v>4.860104</v>
          </cell>
          <cell r="G52">
            <v>4.860104</v>
          </cell>
          <cell r="N52">
            <v>3.7807272</v>
          </cell>
          <cell r="O52">
            <v>0</v>
          </cell>
        </row>
        <row r="53">
          <cell r="A53" t="str">
            <v>1.6.</v>
          </cell>
          <cell r="B53" t="str">
            <v>Прочие инвестиционные проекты, всего, в том числе:</v>
          </cell>
          <cell r="C53" t="str">
            <v>нд</v>
          </cell>
          <cell r="D53" t="str">
            <v>нд</v>
          </cell>
          <cell r="E53" t="str">
            <v>нд</v>
          </cell>
        </row>
        <row r="54">
          <cell r="A54" t="str">
            <v>1.6.1.</v>
          </cell>
          <cell r="B54" t="str">
            <v>АГП на базе -ГАЗ-33086 ВИТО 24-21</v>
          </cell>
          <cell r="C54" t="str">
            <v>J_1.6.1.K</v>
          </cell>
          <cell r="D54">
            <v>2020</v>
          </cell>
          <cell r="E54">
            <v>2022</v>
          </cell>
          <cell r="F54">
            <v>4.22786440677966</v>
          </cell>
          <cell r="G54">
            <v>4.22786440677966</v>
          </cell>
          <cell r="N54">
            <v>0</v>
          </cell>
          <cell r="O54">
            <v>0</v>
          </cell>
        </row>
        <row r="55">
          <cell r="A55" t="str">
            <v>1.6.2.</v>
          </cell>
          <cell r="B55" t="str">
            <v>грузовик с манипулятором Хёндай НР-120</v>
          </cell>
          <cell r="C55" t="str">
            <v>J_1.6.2.L</v>
          </cell>
          <cell r="D55">
            <v>2021</v>
          </cell>
          <cell r="E55">
            <v>2021</v>
          </cell>
          <cell r="F55">
            <v>2.32779661016949</v>
          </cell>
          <cell r="G55">
            <v>2.32779661016949</v>
          </cell>
          <cell r="N55">
            <v>0</v>
          </cell>
          <cell r="O55">
            <v>0</v>
          </cell>
        </row>
        <row r="56">
          <cell r="A56" t="str">
            <v>1.6.3.</v>
          </cell>
          <cell r="B56" t="str">
            <v>экскаватор гусеничный САТ-305 SR</v>
          </cell>
          <cell r="C56" t="str">
            <v>J_1.6.3.L</v>
          </cell>
          <cell r="D56">
            <v>2021</v>
          </cell>
          <cell r="E56">
            <v>2020</v>
          </cell>
          <cell r="F56">
            <v>1.66271186440678</v>
          </cell>
          <cell r="G56">
            <v>1.66271186440678</v>
          </cell>
          <cell r="N56">
            <v>0</v>
          </cell>
          <cell r="O56">
            <v>1.5</v>
          </cell>
        </row>
        <row r="57">
          <cell r="A57" t="str">
            <v>1.6.4.</v>
          </cell>
          <cell r="B57" t="str">
            <v>БКМ на базе ГАЗ-33086</v>
          </cell>
          <cell r="C57" t="str">
            <v>J_1.6.4.M</v>
          </cell>
          <cell r="D57">
            <v>2022</v>
          </cell>
          <cell r="E57">
            <v>2020</v>
          </cell>
          <cell r="F57">
            <v>6.1175593220339</v>
          </cell>
          <cell r="G57">
            <v>6.1175593220339</v>
          </cell>
          <cell r="N57">
            <v>0</v>
          </cell>
          <cell r="O57">
            <v>4.75</v>
          </cell>
        </row>
        <row r="58">
          <cell r="A58" t="str">
            <v>1.6.5.</v>
          </cell>
          <cell r="B58" t="str">
            <v>установка управляемого прокола Р20 "PIT"</v>
          </cell>
          <cell r="C58" t="str">
            <v>J_1.6.5.L</v>
          </cell>
          <cell r="D58">
            <v>2021</v>
          </cell>
          <cell r="E58">
            <v>2021</v>
          </cell>
          <cell r="F58">
            <v>1.10847457627119</v>
          </cell>
          <cell r="G58">
            <v>1.10847457627119</v>
          </cell>
          <cell r="N58">
            <v>0</v>
          </cell>
          <cell r="O58">
            <v>0</v>
          </cell>
        </row>
        <row r="59">
          <cell r="A59" t="str">
            <v>1.6.6.</v>
          </cell>
          <cell r="B59" t="str">
            <v>измельчитель веток Skorpion 160R/90</v>
          </cell>
          <cell r="C59" t="str">
            <v>J_1.6.6.K</v>
          </cell>
          <cell r="D59">
            <v>2020</v>
          </cell>
          <cell r="E59">
            <v>2020</v>
          </cell>
          <cell r="F59">
            <v>1.19247457627119</v>
          </cell>
          <cell r="G59">
            <v>1.19247457627119</v>
          </cell>
          <cell r="N59">
            <v>0</v>
          </cell>
          <cell r="O59">
            <v>1.19247</v>
          </cell>
        </row>
        <row r="60">
          <cell r="A60" t="str">
            <v>1.6.7.</v>
          </cell>
          <cell r="B60" t="str">
            <v>УАЗ Патриот</v>
          </cell>
          <cell r="C60" t="str">
            <v>J_1.6.7.L</v>
          </cell>
          <cell r="D60">
            <v>2021</v>
          </cell>
          <cell r="E60">
            <v>2021</v>
          </cell>
          <cell r="F60">
            <v>1.10847457627119</v>
          </cell>
          <cell r="G60">
            <v>1.10847457627119</v>
          </cell>
          <cell r="N60">
            <v>0</v>
          </cell>
          <cell r="O60">
            <v>0</v>
          </cell>
        </row>
        <row r="61">
          <cell r="A61" t="str">
            <v>1.6.8.</v>
          </cell>
          <cell r="B61" t="str">
            <v>Автогидроподъемник АГП на базе ГАЗ-33086</v>
          </cell>
          <cell r="C61" t="str">
            <v>J_1.6.8.O</v>
          </cell>
          <cell r="D61">
            <v>2024</v>
          </cell>
          <cell r="E61">
            <v>2024</v>
          </cell>
          <cell r="F61">
            <v>4.132373</v>
          </cell>
          <cell r="G61">
            <v>4.132373</v>
          </cell>
          <cell r="N61">
            <v>0</v>
          </cell>
          <cell r="O61">
            <v>0</v>
          </cell>
        </row>
        <row r="62">
          <cell r="A62" t="str">
            <v>1.6.9.</v>
          </cell>
          <cell r="B62" t="str">
            <v>ПРМ на базе ГАЗ-33086</v>
          </cell>
          <cell r="C62" t="str">
            <v>J_1.6.9.K</v>
          </cell>
          <cell r="D62">
            <v>2020</v>
          </cell>
          <cell r="E62">
            <v>2021</v>
          </cell>
          <cell r="F62">
            <v>1.95132203389831</v>
          </cell>
          <cell r="G62">
            <v>1.95132203389831</v>
          </cell>
          <cell r="N62">
            <v>0</v>
          </cell>
          <cell r="O62">
            <v>0</v>
          </cell>
        </row>
        <row r="63">
          <cell r="A63" t="str">
            <v>1.6.10.</v>
          </cell>
          <cell r="B63" t="str">
            <v>тракторный -тягач на базе МТЗ-82</v>
          </cell>
          <cell r="C63" t="str">
            <v>J_1.6.10.M</v>
          </cell>
          <cell r="D63">
            <v>2022</v>
          </cell>
          <cell r="E63">
            <v>2022</v>
          </cell>
          <cell r="F63">
            <v>1.47274576271186</v>
          </cell>
          <cell r="G63">
            <v>1.47274576271186</v>
          </cell>
          <cell r="N63">
            <v>0</v>
          </cell>
          <cell r="O63">
            <v>0</v>
          </cell>
        </row>
        <row r="64">
          <cell r="A64" t="str">
            <v>1.6.11.</v>
          </cell>
          <cell r="B64" t="str">
            <v>самосвал Хёндай HP-65</v>
          </cell>
          <cell r="C64" t="str">
            <v>J_1.6.11.L</v>
          </cell>
          <cell r="D64">
            <v>2021</v>
          </cell>
          <cell r="E64">
            <v>2021</v>
          </cell>
          <cell r="F64">
            <v>2.43864406779661</v>
          </cell>
          <cell r="G64">
            <v>2.43864406779661</v>
          </cell>
          <cell r="N64">
            <v>0</v>
          </cell>
          <cell r="O64">
            <v>0</v>
          </cell>
        </row>
        <row r="65">
          <cell r="A65" t="str">
            <v>1.6.12.</v>
          </cell>
          <cell r="B65" t="str">
            <v>УАЗ -390995 (буханка)</v>
          </cell>
          <cell r="C65" t="str">
            <v>J_1.6.12.M</v>
          </cell>
          <cell r="D65">
            <v>2022</v>
          </cell>
          <cell r="E65">
            <v>2022</v>
          </cell>
          <cell r="F65">
            <v>0.906305084745763</v>
          </cell>
          <cell r="G65">
            <v>0.906305084745763</v>
          </cell>
          <cell r="N65">
            <v>0</v>
          </cell>
          <cell r="O65">
            <v>0</v>
          </cell>
        </row>
        <row r="66">
          <cell r="A66" t="str">
            <v>1.6.13.</v>
          </cell>
          <cell r="B66" t="str">
            <v>БКМ-205Д-01 на базе МТЗ-82 (ямобур)</v>
          </cell>
          <cell r="C66" t="str">
            <v>J_1.6.13.N</v>
          </cell>
          <cell r="D66">
            <v>2023</v>
          </cell>
          <cell r="E66">
            <v>2023</v>
          </cell>
          <cell r="F66">
            <v>3.35613559322034</v>
          </cell>
          <cell r="G66">
            <v>3.35613559322034</v>
          </cell>
          <cell r="N66">
            <v>0</v>
          </cell>
          <cell r="O66">
            <v>0</v>
          </cell>
        </row>
        <row r="67">
          <cell r="A67" t="str">
            <v>1.6.14.</v>
          </cell>
          <cell r="B67" t="str">
            <v>измеритель параметров силовых трансформаторов К 540-3 </v>
          </cell>
          <cell r="C67" t="str">
            <v>J_1.6.14.M</v>
          </cell>
          <cell r="D67">
            <v>2022</v>
          </cell>
          <cell r="E67">
            <v>2022</v>
          </cell>
          <cell r="F67">
            <v>0.32626983050847463</v>
          </cell>
          <cell r="G67">
            <v>0.32626983050847463</v>
          </cell>
          <cell r="N67">
            <v>0</v>
          </cell>
          <cell r="O67">
            <v>0</v>
          </cell>
        </row>
        <row r="68">
          <cell r="A68" t="str">
            <v>1.6.15.</v>
          </cell>
          <cell r="B68" t="str">
            <v>СКАТ -70П</v>
          </cell>
          <cell r="C68" t="str">
            <v>J_1.6.15.K</v>
          </cell>
          <cell r="D68">
            <v>2020</v>
          </cell>
          <cell r="E68">
            <v>2020</v>
          </cell>
          <cell r="F68">
            <v>0.20055254237288134</v>
          </cell>
          <cell r="G68">
            <v>0.20055254237288134</v>
          </cell>
          <cell r="N68">
            <v>0</v>
          </cell>
          <cell r="O68">
            <v>0.18504</v>
          </cell>
        </row>
        <row r="69">
          <cell r="A69" t="str">
            <v>1.6.16.</v>
          </cell>
          <cell r="B69" t="str">
            <v>СКАТ М100В</v>
          </cell>
          <cell r="C69" t="str">
            <v>J_1.6.16.L</v>
          </cell>
          <cell r="D69">
            <v>2021</v>
          </cell>
          <cell r="E69">
            <v>2021</v>
          </cell>
          <cell r="F69">
            <v>0.27268474576271184</v>
          </cell>
          <cell r="G69">
            <v>0.27268474576271184</v>
          </cell>
          <cell r="N69">
            <v>0</v>
          </cell>
          <cell r="O69">
            <v>0</v>
          </cell>
        </row>
        <row r="70">
          <cell r="A70" t="str">
            <v>1.6.17.</v>
          </cell>
          <cell r="B70" t="str">
            <v>СВП-10 стенд механических испытаний повреждений для ведения работ на высоте</v>
          </cell>
          <cell r="C70" t="str">
            <v>J_1.6.17.N</v>
          </cell>
          <cell r="D70">
            <v>2023</v>
          </cell>
          <cell r="E70">
            <v>2023</v>
          </cell>
          <cell r="F70">
            <v>0.3159396610169491</v>
          </cell>
          <cell r="G70">
            <v>0.3159396610169491</v>
          </cell>
          <cell r="N70">
            <v>0</v>
          </cell>
          <cell r="O7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50"/>
  <sheetViews>
    <sheetView zoomScale="80" zoomScaleNormal="80" zoomScalePageLayoutView="0" workbookViewId="0" topLeftCell="A1">
      <pane xSplit="2" ySplit="19" topLeftCell="C20" activePane="bottomRight" state="frozen"/>
      <selection pane="topLeft" activeCell="A1" sqref="A1"/>
      <selection pane="topRight" activeCell="C1" sqref="C1"/>
      <selection pane="bottomLeft" activeCell="A20" sqref="A20"/>
      <selection pane="bottomRight" activeCell="S20" sqref="S20"/>
    </sheetView>
  </sheetViews>
  <sheetFormatPr defaultColWidth="9.140625" defaultRowHeight="15"/>
  <cols>
    <col min="1" max="1" width="12.421875" style="16" customWidth="1"/>
    <col min="2" max="2" width="40.00390625" style="16" customWidth="1"/>
    <col min="3" max="3" width="10.00390625" style="16" customWidth="1"/>
    <col min="4" max="4" width="8.140625" style="16" customWidth="1"/>
    <col min="5" max="5" width="9.140625" style="16" customWidth="1"/>
    <col min="6" max="6" width="11.421875" style="16" customWidth="1"/>
    <col min="7" max="7" width="17.57421875" style="16" customWidth="1"/>
    <col min="8" max="8" width="11.421875" style="16" customWidth="1"/>
    <col min="9" max="9" width="11.00390625" style="16" customWidth="1"/>
    <col min="10" max="10" width="10.140625" style="16" customWidth="1"/>
    <col min="11" max="11" width="11.8515625" style="16" customWidth="1"/>
    <col min="12" max="12" width="10.421875" style="16" customWidth="1"/>
    <col min="13" max="13" width="12.8515625" style="16" customWidth="1"/>
    <col min="14" max="14" width="9.7109375" style="16" customWidth="1"/>
    <col min="15" max="16" width="10.7109375" style="37" customWidth="1"/>
    <col min="17" max="17" width="10.140625" style="37" customWidth="1"/>
    <col min="18" max="18" width="11.421875" style="37" customWidth="1"/>
    <col min="19" max="19" width="9.7109375" style="37" customWidth="1"/>
    <col min="20" max="20" width="10.7109375" style="37" customWidth="1"/>
    <col min="21" max="21" width="10.421875" style="37" customWidth="1"/>
    <col min="22" max="22" width="11.28125" style="37" customWidth="1"/>
    <col min="23" max="26" width="9.140625" style="37" hidden="1" customWidth="1"/>
    <col min="27" max="27" width="10.421875" style="37" customWidth="1"/>
    <col min="28" max="28" width="12.57421875" style="37" customWidth="1"/>
    <col min="29" max="30" width="9.140625" style="37" customWidth="1"/>
    <col min="31" max="31" width="18.7109375" style="37" customWidth="1"/>
    <col min="32" max="16384" width="9.140625" style="16" customWidth="1"/>
  </cols>
  <sheetData>
    <row r="1" spans="1:31" s="42" customFormat="1" ht="17.25">
      <c r="A1" s="45" t="s">
        <v>0</v>
      </c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</row>
    <row r="2" spans="1:31" s="42" customFormat="1" ht="17.25">
      <c r="A2" s="45" t="s">
        <v>1</v>
      </c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</row>
    <row r="3" spans="1:31" s="42" customFormat="1" ht="17.25">
      <c r="A3" s="45" t="s">
        <v>2</v>
      </c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</row>
    <row r="4" ht="15">
      <c r="A4" s="29" t="s">
        <v>792</v>
      </c>
    </row>
    <row r="5" ht="19.5" customHeight="1"/>
    <row r="6" spans="1:31" ht="19.5" customHeight="1">
      <c r="A6" s="96" t="s">
        <v>692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  <c r="AE6" s="97"/>
    </row>
    <row r="7" ht="15"/>
    <row r="8" ht="15">
      <c r="A8" s="29" t="s">
        <v>793</v>
      </c>
    </row>
    <row r="9" ht="15"/>
    <row r="10" ht="15">
      <c r="A10" s="29" t="s">
        <v>9</v>
      </c>
    </row>
    <row r="11" ht="15">
      <c r="A11" s="29" t="s">
        <v>794</v>
      </c>
    </row>
    <row r="12" ht="15">
      <c r="A12" s="29" t="s">
        <v>795</v>
      </c>
    </row>
    <row r="13" ht="15">
      <c r="A13" s="29"/>
    </row>
    <row r="14" ht="15">
      <c r="A14" s="29"/>
    </row>
    <row r="15" spans="1:31" ht="31.5" customHeight="1">
      <c r="A15" s="99" t="s">
        <v>13</v>
      </c>
      <c r="B15" s="99" t="s">
        <v>14</v>
      </c>
      <c r="C15" s="99" t="s">
        <v>800</v>
      </c>
      <c r="D15" s="99" t="s">
        <v>801</v>
      </c>
      <c r="E15" s="99" t="s">
        <v>15</v>
      </c>
      <c r="F15" s="99" t="s">
        <v>16</v>
      </c>
      <c r="G15" s="99" t="s">
        <v>17</v>
      </c>
      <c r="H15" s="99" t="s">
        <v>798</v>
      </c>
      <c r="I15" s="99" t="s">
        <v>799</v>
      </c>
      <c r="J15" s="99" t="s">
        <v>796</v>
      </c>
      <c r="K15" s="99"/>
      <c r="L15" s="99"/>
      <c r="M15" s="99"/>
      <c r="N15" s="99"/>
      <c r="O15" s="99"/>
      <c r="P15" s="99"/>
      <c r="Q15" s="99"/>
      <c r="R15" s="99"/>
      <c r="S15" s="99"/>
      <c r="T15" s="98" t="s">
        <v>789</v>
      </c>
      <c r="U15" s="98" t="s">
        <v>797</v>
      </c>
      <c r="V15" s="98"/>
      <c r="W15" s="98"/>
      <c r="X15" s="98"/>
      <c r="Y15" s="98"/>
      <c r="Z15" s="98"/>
      <c r="AA15" s="98"/>
      <c r="AB15" s="98"/>
      <c r="AC15" s="98"/>
      <c r="AD15" s="98"/>
      <c r="AE15" s="98" t="s">
        <v>787</v>
      </c>
    </row>
    <row r="16" spans="1:31" ht="20.25" customHeight="1">
      <c r="A16" s="99"/>
      <c r="B16" s="99"/>
      <c r="C16" s="99"/>
      <c r="D16" s="99"/>
      <c r="E16" s="99"/>
      <c r="F16" s="99"/>
      <c r="G16" s="99"/>
      <c r="H16" s="99"/>
      <c r="I16" s="99"/>
      <c r="J16" s="100" t="s">
        <v>19</v>
      </c>
      <c r="K16" s="100"/>
      <c r="L16" s="100"/>
      <c r="M16" s="100"/>
      <c r="N16" s="100"/>
      <c r="O16" s="101" t="s">
        <v>20</v>
      </c>
      <c r="P16" s="101"/>
      <c r="Q16" s="101"/>
      <c r="R16" s="101"/>
      <c r="S16" s="101"/>
      <c r="T16" s="98"/>
      <c r="U16" s="98" t="s">
        <v>21</v>
      </c>
      <c r="V16" s="98"/>
      <c r="W16" s="98" t="s">
        <v>22</v>
      </c>
      <c r="X16" s="98"/>
      <c r="Y16" s="98" t="s">
        <v>23</v>
      </c>
      <c r="Z16" s="98"/>
      <c r="AA16" s="98" t="s">
        <v>24</v>
      </c>
      <c r="AB16" s="98"/>
      <c r="AC16" s="98" t="s">
        <v>25</v>
      </c>
      <c r="AD16" s="98"/>
      <c r="AE16" s="98"/>
    </row>
    <row r="17" spans="1:31" ht="93" customHeight="1">
      <c r="A17" s="99"/>
      <c r="B17" s="99"/>
      <c r="C17" s="99"/>
      <c r="D17" s="99"/>
      <c r="E17" s="99"/>
      <c r="F17" s="99"/>
      <c r="G17" s="99"/>
      <c r="H17" s="99"/>
      <c r="I17" s="99"/>
      <c r="J17" s="99" t="s">
        <v>21</v>
      </c>
      <c r="K17" s="99" t="s">
        <v>22</v>
      </c>
      <c r="L17" s="99" t="s">
        <v>23</v>
      </c>
      <c r="M17" s="99" t="s">
        <v>24</v>
      </c>
      <c r="N17" s="99" t="s">
        <v>25</v>
      </c>
      <c r="O17" s="98" t="s">
        <v>26</v>
      </c>
      <c r="P17" s="98" t="s">
        <v>22</v>
      </c>
      <c r="Q17" s="98" t="s">
        <v>23</v>
      </c>
      <c r="R17" s="98" t="s">
        <v>24</v>
      </c>
      <c r="S17" s="98" t="s">
        <v>25</v>
      </c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</row>
    <row r="18" spans="1:31" ht="99" customHeight="1">
      <c r="A18" s="99"/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8"/>
      <c r="P18" s="98"/>
      <c r="Q18" s="98"/>
      <c r="R18" s="98"/>
      <c r="S18" s="98"/>
      <c r="T18" s="98"/>
      <c r="U18" s="41" t="s">
        <v>27</v>
      </c>
      <c r="V18" s="41" t="s">
        <v>28</v>
      </c>
      <c r="W18" s="41" t="s">
        <v>27</v>
      </c>
      <c r="X18" s="41" t="s">
        <v>28</v>
      </c>
      <c r="Y18" s="41" t="s">
        <v>27</v>
      </c>
      <c r="Z18" s="41" t="s">
        <v>28</v>
      </c>
      <c r="AA18" s="41" t="s">
        <v>27</v>
      </c>
      <c r="AB18" s="41" t="s">
        <v>28</v>
      </c>
      <c r="AC18" s="41" t="s">
        <v>27</v>
      </c>
      <c r="AD18" s="41" t="s">
        <v>28</v>
      </c>
      <c r="AE18" s="98"/>
    </row>
    <row r="19" spans="1:31" ht="15">
      <c r="A19" s="43">
        <v>1</v>
      </c>
      <c r="B19" s="43">
        <v>2</v>
      </c>
      <c r="C19" s="43"/>
      <c r="D19" s="43"/>
      <c r="E19" s="43">
        <v>3</v>
      </c>
      <c r="F19" s="43">
        <v>4</v>
      </c>
      <c r="G19" s="43">
        <v>5</v>
      </c>
      <c r="H19" s="43">
        <v>6</v>
      </c>
      <c r="I19" s="43">
        <v>7</v>
      </c>
      <c r="J19" s="43">
        <v>8</v>
      </c>
      <c r="K19" s="44">
        <v>9</v>
      </c>
      <c r="L19" s="44">
        <v>10</v>
      </c>
      <c r="M19" s="44">
        <v>11</v>
      </c>
      <c r="N19" s="44">
        <v>12</v>
      </c>
      <c r="O19" s="41">
        <v>13</v>
      </c>
      <c r="P19" s="41">
        <v>14</v>
      </c>
      <c r="Q19" s="41">
        <v>15</v>
      </c>
      <c r="R19" s="41">
        <v>16</v>
      </c>
      <c r="S19" s="41">
        <v>17</v>
      </c>
      <c r="T19" s="41">
        <v>18</v>
      </c>
      <c r="U19" s="41">
        <v>19</v>
      </c>
      <c r="V19" s="41">
        <v>20</v>
      </c>
      <c r="W19" s="41">
        <v>21</v>
      </c>
      <c r="X19" s="41">
        <v>22</v>
      </c>
      <c r="Y19" s="41">
        <v>23</v>
      </c>
      <c r="Z19" s="41">
        <v>24</v>
      </c>
      <c r="AA19" s="41">
        <v>25</v>
      </c>
      <c r="AB19" s="41">
        <v>26</v>
      </c>
      <c r="AC19" s="41">
        <v>27</v>
      </c>
      <c r="AD19" s="41">
        <v>28</v>
      </c>
      <c r="AE19" s="41">
        <v>29</v>
      </c>
    </row>
    <row r="20" spans="1:31" s="48" customFormat="1" ht="31.5">
      <c r="A20" s="72">
        <f>'[1]1'!A12</f>
        <v>0</v>
      </c>
      <c r="B20" s="73" t="str">
        <f>'[1]1'!B12</f>
        <v>ВСЕГО по инвестиционной программе, в том числе:</v>
      </c>
      <c r="C20" s="72" t="s">
        <v>791</v>
      </c>
      <c r="D20" s="73" t="s">
        <v>791</v>
      </c>
      <c r="E20" s="72" t="s">
        <v>791</v>
      </c>
      <c r="F20" s="73">
        <f>F21+F22+F23</f>
        <v>133.91207967762725</v>
      </c>
      <c r="G20" s="72">
        <f aca="true" t="shared" si="0" ref="G20:S20">G21+G22+G23</f>
        <v>133.91207967762725</v>
      </c>
      <c r="H20" s="73">
        <f t="shared" si="0"/>
        <v>0</v>
      </c>
      <c r="I20" s="72">
        <f t="shared" si="0"/>
        <v>133.91207967762725</v>
      </c>
      <c r="J20" s="73">
        <f>J21+J22+J23</f>
        <v>23.1271186</v>
      </c>
      <c r="K20" s="86">
        <f>K21+K22+K23</f>
        <v>0</v>
      </c>
      <c r="L20" s="46">
        <f t="shared" si="0"/>
        <v>0</v>
      </c>
      <c r="M20" s="86">
        <f t="shared" si="0"/>
        <v>15.3600086</v>
      </c>
      <c r="N20" s="46">
        <f t="shared" si="0"/>
        <v>7.76711</v>
      </c>
      <c r="O20" s="72">
        <f>O21+O22+O23</f>
        <v>23.801658912</v>
      </c>
      <c r="P20" s="73">
        <f t="shared" si="0"/>
        <v>0</v>
      </c>
      <c r="Q20" s="72">
        <f t="shared" si="0"/>
        <v>0</v>
      </c>
      <c r="R20" s="73">
        <f t="shared" si="0"/>
        <v>16.034555316000002</v>
      </c>
      <c r="S20" s="72">
        <f t="shared" si="0"/>
        <v>7.767103596</v>
      </c>
      <c r="T20" s="73">
        <f>T21+T22+T23</f>
        <v>140.77176717798068</v>
      </c>
      <c r="U20" s="73">
        <f>O20-J20</f>
        <v>0.6745403120000013</v>
      </c>
      <c r="V20" s="73">
        <f aca="true" t="shared" si="1" ref="V20:V26">O20/J20*100</f>
        <v>102.9166638683645</v>
      </c>
      <c r="W20" s="73">
        <f>P20-K20</f>
        <v>0</v>
      </c>
      <c r="X20" s="73" t="e">
        <f>P20/K20*100</f>
        <v>#DIV/0!</v>
      </c>
      <c r="Y20" s="73">
        <f>Q20-L20</f>
        <v>0</v>
      </c>
      <c r="Z20" s="73" t="e">
        <f>Q20/L20*100</f>
        <v>#DIV/0!</v>
      </c>
      <c r="AA20" s="73">
        <f>R20-M20</f>
        <v>0.6745467160000018</v>
      </c>
      <c r="AB20" s="73">
        <f aca="true" t="shared" si="2" ref="AB20:AB26">R20/M20*100</f>
        <v>104.39157772346562</v>
      </c>
      <c r="AC20" s="73">
        <f>S20-N20</f>
        <v>-6.403999999626819E-06</v>
      </c>
      <c r="AD20" s="73">
        <f>S20/N20-100</f>
        <v>-99.0000008245023</v>
      </c>
      <c r="AE20" s="73"/>
    </row>
    <row r="21" spans="1:31" s="48" customFormat="1" ht="47.25">
      <c r="A21" s="72" t="str">
        <f>'[1]1'!A13</f>
        <v>0.2</v>
      </c>
      <c r="B21" s="73" t="str">
        <f>'[1]1'!B13</f>
        <v>Реконструкция, модернизация, техническое перевооружение, всего</v>
      </c>
      <c r="C21" s="72" t="s">
        <v>791</v>
      </c>
      <c r="D21" s="73" t="s">
        <v>791</v>
      </c>
      <c r="E21" s="72" t="s">
        <v>791</v>
      </c>
      <c r="F21" s="73">
        <f>F25</f>
        <v>89.99273442338995</v>
      </c>
      <c r="G21" s="72">
        <f aca="true" t="shared" si="3" ref="G21:T21">G25</f>
        <v>89.99273442338995</v>
      </c>
      <c r="H21" s="73">
        <f t="shared" si="3"/>
        <v>0</v>
      </c>
      <c r="I21" s="72">
        <f t="shared" si="3"/>
        <v>89.99273442338995</v>
      </c>
      <c r="J21" s="73">
        <f t="shared" si="3"/>
        <v>10.756681799999999</v>
      </c>
      <c r="K21" s="86">
        <f>K25</f>
        <v>0</v>
      </c>
      <c r="L21" s="46">
        <f t="shared" si="3"/>
        <v>0</v>
      </c>
      <c r="M21" s="86">
        <f t="shared" si="3"/>
        <v>10.6170818</v>
      </c>
      <c r="N21" s="46">
        <f t="shared" si="3"/>
        <v>0.1396</v>
      </c>
      <c r="O21" s="72">
        <f t="shared" si="3"/>
        <v>10.676069424000001</v>
      </c>
      <c r="P21" s="73">
        <f t="shared" si="3"/>
        <v>0</v>
      </c>
      <c r="Q21" s="72">
        <f t="shared" si="3"/>
        <v>0</v>
      </c>
      <c r="R21" s="73">
        <f t="shared" si="3"/>
        <v>10.504265424000002</v>
      </c>
      <c r="S21" s="72">
        <f t="shared" si="3"/>
        <v>0.171804</v>
      </c>
      <c r="T21" s="73">
        <f t="shared" si="3"/>
        <v>140.77176717798068</v>
      </c>
      <c r="U21" s="73">
        <f aca="true" t="shared" si="4" ref="U21:U78">O21-J21</f>
        <v>-0.08061237599999771</v>
      </c>
      <c r="V21" s="73">
        <f t="shared" si="1"/>
        <v>99.25058324212958</v>
      </c>
      <c r="W21" s="73">
        <f aca="true" t="shared" si="5" ref="W21:W78">P21-K21</f>
        <v>0</v>
      </c>
      <c r="X21" s="73" t="e">
        <f aca="true" t="shared" si="6" ref="X21:X78">P21/K21*100</f>
        <v>#DIV/0!</v>
      </c>
      <c r="Y21" s="73">
        <f aca="true" t="shared" si="7" ref="Y21:Y78">Q21-L21</f>
        <v>0</v>
      </c>
      <c r="Z21" s="73" t="e">
        <f aca="true" t="shared" si="8" ref="Z21:Z78">Q21/L21*100</f>
        <v>#DIV/0!</v>
      </c>
      <c r="AA21" s="73">
        <f aca="true" t="shared" si="9" ref="AA21:AA78">R21-M21</f>
        <v>-0.11281637599999783</v>
      </c>
      <c r="AB21" s="73">
        <f t="shared" si="2"/>
        <v>98.93740692475406</v>
      </c>
      <c r="AC21" s="73">
        <f aca="true" t="shared" si="10" ref="AC21:AC78">S21-N21</f>
        <v>0.03220400000000001</v>
      </c>
      <c r="AD21" s="73">
        <f>S21/N21-100</f>
        <v>-98.76931232091691</v>
      </c>
      <c r="AE21" s="73"/>
    </row>
    <row r="22" spans="1:31" s="48" customFormat="1" ht="47.25">
      <c r="A22" s="72" t="str">
        <f>'[1]1'!A14</f>
        <v>0.4</v>
      </c>
      <c r="B22" s="73" t="str">
        <f>'[1]1'!B14</f>
        <v>Прочее новое строительство объектов электросетевого хозяйства, всего</v>
      </c>
      <c r="C22" s="72" t="s">
        <v>791</v>
      </c>
      <c r="D22" s="73" t="s">
        <v>791</v>
      </c>
      <c r="E22" s="72" t="s">
        <v>791</v>
      </c>
      <c r="F22" s="73">
        <f>F55</f>
        <v>10.801017</v>
      </c>
      <c r="G22" s="72">
        <f aca="true" t="shared" si="11" ref="G22:T22">G55</f>
        <v>10.801017</v>
      </c>
      <c r="H22" s="73">
        <f t="shared" si="11"/>
        <v>0</v>
      </c>
      <c r="I22" s="72">
        <f t="shared" si="11"/>
        <v>10.801017</v>
      </c>
      <c r="J22" s="73">
        <f t="shared" si="11"/>
        <v>4.7429268</v>
      </c>
      <c r="K22" s="86">
        <f>K55</f>
        <v>0</v>
      </c>
      <c r="L22" s="46">
        <f t="shared" si="11"/>
        <v>0</v>
      </c>
      <c r="M22" s="86">
        <f t="shared" si="11"/>
        <v>4.7429268</v>
      </c>
      <c r="N22" s="46">
        <f t="shared" si="11"/>
        <v>0</v>
      </c>
      <c r="O22" s="72">
        <f>O55</f>
        <v>5.530289891999999</v>
      </c>
      <c r="P22" s="73">
        <f t="shared" si="11"/>
        <v>0</v>
      </c>
      <c r="Q22" s="72">
        <f t="shared" si="11"/>
        <v>0</v>
      </c>
      <c r="R22" s="73">
        <f t="shared" si="11"/>
        <v>5.530289891999999</v>
      </c>
      <c r="S22" s="72">
        <f t="shared" si="11"/>
        <v>0</v>
      </c>
      <c r="T22" s="73">
        <f t="shared" si="11"/>
        <v>0</v>
      </c>
      <c r="U22" s="73">
        <f t="shared" si="4"/>
        <v>0.7873630919999988</v>
      </c>
      <c r="V22" s="73">
        <f t="shared" si="1"/>
        <v>116.60078523666017</v>
      </c>
      <c r="W22" s="73">
        <f t="shared" si="5"/>
        <v>0</v>
      </c>
      <c r="X22" s="73" t="e">
        <f t="shared" si="6"/>
        <v>#DIV/0!</v>
      </c>
      <c r="Y22" s="73">
        <f t="shared" si="7"/>
        <v>0</v>
      </c>
      <c r="Z22" s="73" t="e">
        <f t="shared" si="8"/>
        <v>#DIV/0!</v>
      </c>
      <c r="AA22" s="73">
        <f t="shared" si="9"/>
        <v>0.7873630919999988</v>
      </c>
      <c r="AB22" s="73">
        <f t="shared" si="2"/>
        <v>116.60078523666017</v>
      </c>
      <c r="AC22" s="73">
        <f t="shared" si="10"/>
        <v>0</v>
      </c>
      <c r="AD22" s="73">
        <v>0</v>
      </c>
      <c r="AE22" s="73"/>
    </row>
    <row r="23" spans="1:31" s="62" customFormat="1" ht="31.5">
      <c r="A23" s="72" t="str">
        <f>'[1]1'!A15</f>
        <v>0.6</v>
      </c>
      <c r="B23" s="73" t="str">
        <f>'[1]1'!B15</f>
        <v>Прочие инвестиционные проекты, всего</v>
      </c>
      <c r="C23" s="72" t="s">
        <v>791</v>
      </c>
      <c r="D23" s="73" t="s">
        <v>791</v>
      </c>
      <c r="E23" s="72" t="s">
        <v>791</v>
      </c>
      <c r="F23" s="73">
        <f>F61</f>
        <v>33.1183282542373</v>
      </c>
      <c r="G23" s="72">
        <f aca="true" t="shared" si="12" ref="G23:T23">G61</f>
        <v>33.1183282542373</v>
      </c>
      <c r="H23" s="73">
        <f t="shared" si="12"/>
        <v>0</v>
      </c>
      <c r="I23" s="72">
        <f t="shared" si="12"/>
        <v>33.1183282542373</v>
      </c>
      <c r="J23" s="73">
        <f t="shared" si="12"/>
        <v>7.62751</v>
      </c>
      <c r="K23" s="86">
        <f t="shared" si="12"/>
        <v>0</v>
      </c>
      <c r="L23" s="46">
        <f t="shared" si="12"/>
        <v>0</v>
      </c>
      <c r="M23" s="86">
        <f t="shared" si="12"/>
        <v>0</v>
      </c>
      <c r="N23" s="46">
        <f t="shared" si="12"/>
        <v>7.62751</v>
      </c>
      <c r="O23" s="72">
        <f t="shared" si="12"/>
        <v>7.595299596</v>
      </c>
      <c r="P23" s="73">
        <f t="shared" si="12"/>
        <v>0</v>
      </c>
      <c r="Q23" s="72">
        <f t="shared" si="12"/>
        <v>0</v>
      </c>
      <c r="R23" s="73">
        <f t="shared" si="12"/>
        <v>0</v>
      </c>
      <c r="S23" s="72">
        <f t="shared" si="12"/>
        <v>7.595299596</v>
      </c>
      <c r="T23" s="73">
        <f t="shared" si="12"/>
        <v>0</v>
      </c>
      <c r="U23" s="73">
        <f t="shared" si="4"/>
        <v>-0.03221040399999975</v>
      </c>
      <c r="V23" s="73">
        <f t="shared" si="1"/>
        <v>99.57770748252052</v>
      </c>
      <c r="W23" s="73">
        <f t="shared" si="5"/>
        <v>0</v>
      </c>
      <c r="X23" s="73" t="e">
        <f t="shared" si="6"/>
        <v>#DIV/0!</v>
      </c>
      <c r="Y23" s="73">
        <f t="shared" si="7"/>
        <v>0</v>
      </c>
      <c r="Z23" s="73" t="e">
        <f t="shared" si="8"/>
        <v>#DIV/0!</v>
      </c>
      <c r="AA23" s="73">
        <f t="shared" si="9"/>
        <v>0</v>
      </c>
      <c r="AB23" s="73" t="e">
        <f t="shared" si="2"/>
        <v>#DIV/0!</v>
      </c>
      <c r="AC23" s="73">
        <f t="shared" si="10"/>
        <v>-0.03221040399999975</v>
      </c>
      <c r="AD23" s="73">
        <f>S23/N23-100</f>
        <v>-99.0042229251748</v>
      </c>
      <c r="AE23" s="73"/>
    </row>
    <row r="24" spans="1:31" s="48" customFormat="1" ht="15.75">
      <c r="A24" s="72">
        <f>'[1]1'!A16</f>
        <v>1</v>
      </c>
      <c r="B24" s="73" t="str">
        <f>'[1]1'!B16</f>
        <v>Приморский край</v>
      </c>
      <c r="C24" s="72" t="s">
        <v>791</v>
      </c>
      <c r="D24" s="73" t="s">
        <v>791</v>
      </c>
      <c r="E24" s="72" t="s">
        <v>791</v>
      </c>
      <c r="F24" s="73">
        <f>F20</f>
        <v>133.91207967762725</v>
      </c>
      <c r="G24" s="72">
        <f aca="true" t="shared" si="13" ref="G24:T24">G20</f>
        <v>133.91207967762725</v>
      </c>
      <c r="H24" s="73">
        <f t="shared" si="13"/>
        <v>0</v>
      </c>
      <c r="I24" s="72">
        <f t="shared" si="13"/>
        <v>133.91207967762725</v>
      </c>
      <c r="J24" s="73">
        <f t="shared" si="13"/>
        <v>23.1271186</v>
      </c>
      <c r="K24" s="86">
        <f>K20</f>
        <v>0</v>
      </c>
      <c r="L24" s="46">
        <f t="shared" si="13"/>
        <v>0</v>
      </c>
      <c r="M24" s="86">
        <f t="shared" si="13"/>
        <v>15.3600086</v>
      </c>
      <c r="N24" s="46">
        <f t="shared" si="13"/>
        <v>7.76711</v>
      </c>
      <c r="O24" s="72">
        <f t="shared" si="13"/>
        <v>23.801658912</v>
      </c>
      <c r="P24" s="73">
        <f t="shared" si="13"/>
        <v>0</v>
      </c>
      <c r="Q24" s="72">
        <f t="shared" si="13"/>
        <v>0</v>
      </c>
      <c r="R24" s="73">
        <f t="shared" si="13"/>
        <v>16.034555316000002</v>
      </c>
      <c r="S24" s="72">
        <f t="shared" si="13"/>
        <v>7.767103596</v>
      </c>
      <c r="T24" s="73">
        <f t="shared" si="13"/>
        <v>140.77176717798068</v>
      </c>
      <c r="U24" s="73">
        <f t="shared" si="4"/>
        <v>0.6745403120000013</v>
      </c>
      <c r="V24" s="73">
        <f t="shared" si="1"/>
        <v>102.9166638683645</v>
      </c>
      <c r="W24" s="73">
        <f t="shared" si="5"/>
        <v>0</v>
      </c>
      <c r="X24" s="73" t="e">
        <f t="shared" si="6"/>
        <v>#DIV/0!</v>
      </c>
      <c r="Y24" s="73">
        <f t="shared" si="7"/>
        <v>0</v>
      </c>
      <c r="Z24" s="73" t="e">
        <f t="shared" si="8"/>
        <v>#DIV/0!</v>
      </c>
      <c r="AA24" s="73">
        <f t="shared" si="9"/>
        <v>0.6745467160000018</v>
      </c>
      <c r="AB24" s="73">
        <f t="shared" si="2"/>
        <v>104.39157772346562</v>
      </c>
      <c r="AC24" s="73">
        <f t="shared" si="10"/>
        <v>-6.403999999626819E-06</v>
      </c>
      <c r="AD24" s="73">
        <f>S24/N24-100</f>
        <v>-99.0000008245023</v>
      </c>
      <c r="AE24" s="73"/>
    </row>
    <row r="25" spans="1:31" s="48" customFormat="1" ht="47.25">
      <c r="A25" s="72" t="str">
        <f>'[1]1'!A17</f>
        <v>1.2</v>
      </c>
      <c r="B25" s="73" t="str">
        <f>'[1]1'!B17</f>
        <v>Реконструкция, модернизация, техническое перевооружение всего, в том числе:</v>
      </c>
      <c r="C25" s="72" t="s">
        <v>791</v>
      </c>
      <c r="D25" s="73" t="s">
        <v>791</v>
      </c>
      <c r="E25" s="72" t="s">
        <v>791</v>
      </c>
      <c r="F25" s="73">
        <f>F26+F38+F48</f>
        <v>89.99273442338995</v>
      </c>
      <c r="G25" s="72">
        <f aca="true" t="shared" si="14" ref="G25:T25">G26+G38+G48</f>
        <v>89.99273442338995</v>
      </c>
      <c r="H25" s="73">
        <f t="shared" si="14"/>
        <v>0</v>
      </c>
      <c r="I25" s="72">
        <f t="shared" si="14"/>
        <v>89.99273442338995</v>
      </c>
      <c r="J25" s="73">
        <f t="shared" si="14"/>
        <v>10.756681799999999</v>
      </c>
      <c r="K25" s="86">
        <f>K26+K38+K48</f>
        <v>0</v>
      </c>
      <c r="L25" s="46">
        <f t="shared" si="14"/>
        <v>0</v>
      </c>
      <c r="M25" s="86">
        <f t="shared" si="14"/>
        <v>10.6170818</v>
      </c>
      <c r="N25" s="46">
        <f t="shared" si="14"/>
        <v>0.1396</v>
      </c>
      <c r="O25" s="72">
        <f t="shared" si="14"/>
        <v>10.676069424000001</v>
      </c>
      <c r="P25" s="73">
        <f t="shared" si="14"/>
        <v>0</v>
      </c>
      <c r="Q25" s="72">
        <f t="shared" si="14"/>
        <v>0</v>
      </c>
      <c r="R25" s="73">
        <f t="shared" si="14"/>
        <v>10.504265424000002</v>
      </c>
      <c r="S25" s="72">
        <f t="shared" si="14"/>
        <v>0.171804</v>
      </c>
      <c r="T25" s="73">
        <f t="shared" si="14"/>
        <v>140.77176717798068</v>
      </c>
      <c r="U25" s="73">
        <f t="shared" si="4"/>
        <v>-0.08061237599999771</v>
      </c>
      <c r="V25" s="73">
        <f t="shared" si="1"/>
        <v>99.25058324212958</v>
      </c>
      <c r="W25" s="73">
        <f t="shared" si="5"/>
        <v>0</v>
      </c>
      <c r="X25" s="73" t="e">
        <f t="shared" si="6"/>
        <v>#DIV/0!</v>
      </c>
      <c r="Y25" s="73">
        <f t="shared" si="7"/>
        <v>0</v>
      </c>
      <c r="Z25" s="73" t="e">
        <f t="shared" si="8"/>
        <v>#DIV/0!</v>
      </c>
      <c r="AA25" s="73">
        <f t="shared" si="9"/>
        <v>-0.11281637599999783</v>
      </c>
      <c r="AB25" s="73">
        <f t="shared" si="2"/>
        <v>98.93740692475406</v>
      </c>
      <c r="AC25" s="73">
        <f t="shared" si="10"/>
        <v>0.03220400000000001</v>
      </c>
      <c r="AD25" s="73">
        <f>S25/N25-100</f>
        <v>-98.76931232091691</v>
      </c>
      <c r="AE25" s="73"/>
    </row>
    <row r="26" spans="1:31" s="56" customFormat="1" ht="78.75">
      <c r="A26" s="70" t="str">
        <f>'[1]1'!A18</f>
        <v>1.2.1.2</v>
      </c>
      <c r="B26" s="71" t="str">
        <f>'[1]1'!B18</f>
        <v>Модернизация, техническое перевооружение трансформаторных и иных подстанций, распределительных пунктов, всего, в том числе:</v>
      </c>
      <c r="C26" s="70" t="s">
        <v>791</v>
      </c>
      <c r="D26" s="71" t="s">
        <v>791</v>
      </c>
      <c r="E26" s="70" t="s">
        <v>791</v>
      </c>
      <c r="F26" s="71">
        <f>F27+F28+F29+F30+F31+F32+F33+F34+F35+F36+F37</f>
        <v>48.74343215850221</v>
      </c>
      <c r="G26" s="70">
        <f aca="true" t="shared" si="15" ref="G26:S26">G27+G28+G29+G30+G31+G32+G33+G34+G35+G36+G37</f>
        <v>48.74343215850221</v>
      </c>
      <c r="H26" s="71">
        <f t="shared" si="15"/>
        <v>0</v>
      </c>
      <c r="I26" s="70">
        <f t="shared" si="15"/>
        <v>48.74343215850221</v>
      </c>
      <c r="J26" s="71">
        <f t="shared" si="15"/>
        <v>6.7880258</v>
      </c>
      <c r="K26" s="70">
        <f t="shared" si="15"/>
        <v>0</v>
      </c>
      <c r="L26" s="71">
        <f t="shared" si="15"/>
        <v>0</v>
      </c>
      <c r="M26" s="70">
        <f t="shared" si="15"/>
        <v>6.7880258</v>
      </c>
      <c r="N26" s="71">
        <f t="shared" si="15"/>
        <v>0</v>
      </c>
      <c r="O26" s="70">
        <f>O27+O28+O29+O30+O31+O32+O33+O34+O35+O36+O37</f>
        <v>6.150169572000001</v>
      </c>
      <c r="P26" s="71">
        <f t="shared" si="15"/>
        <v>0</v>
      </c>
      <c r="Q26" s="70">
        <f t="shared" si="15"/>
        <v>0</v>
      </c>
      <c r="R26" s="71">
        <f t="shared" si="15"/>
        <v>6.150169572000001</v>
      </c>
      <c r="S26" s="70">
        <f t="shared" si="15"/>
        <v>0</v>
      </c>
      <c r="T26" s="71">
        <f>T27+T28+T29+T30+T31+T32+T33+T34+T35+T36+T37</f>
        <v>112.83045217798069</v>
      </c>
      <c r="U26" s="71">
        <f t="shared" si="4"/>
        <v>-0.6378562279999986</v>
      </c>
      <c r="V26" s="71">
        <f t="shared" si="1"/>
        <v>90.60321444270294</v>
      </c>
      <c r="W26" s="71">
        <f t="shared" si="5"/>
        <v>0</v>
      </c>
      <c r="X26" s="71" t="e">
        <f t="shared" si="6"/>
        <v>#DIV/0!</v>
      </c>
      <c r="Y26" s="71">
        <f t="shared" si="7"/>
        <v>0</v>
      </c>
      <c r="Z26" s="71" t="e">
        <f t="shared" si="8"/>
        <v>#DIV/0!</v>
      </c>
      <c r="AA26" s="71">
        <f t="shared" si="9"/>
        <v>-0.6378562279999986</v>
      </c>
      <c r="AB26" s="71">
        <f t="shared" si="2"/>
        <v>90.60321444270294</v>
      </c>
      <c r="AC26" s="71">
        <f t="shared" si="10"/>
        <v>0</v>
      </c>
      <c r="AD26" s="71">
        <v>0</v>
      </c>
      <c r="AE26" s="71"/>
    </row>
    <row r="27" spans="1:31" s="12" customFormat="1" ht="31.5">
      <c r="A27" s="11" t="str">
        <f>'[1]1'!A19</f>
        <v>1.2.1.2.1</v>
      </c>
      <c r="B27" s="15" t="str">
        <f>'[1]1'!B19</f>
        <v>ТМ-63 кВА ТП-122 ул.Хабаровская; ТП-133 ул. Мельничная АЗС</v>
      </c>
      <c r="C27" s="11">
        <f>'[1]1'!D19</f>
        <v>2021</v>
      </c>
      <c r="D27" s="15">
        <f>'[1]1'!E19</f>
        <v>2022</v>
      </c>
      <c r="E27" s="11" t="str">
        <f>'[1]1'!C19</f>
        <v>J_1.2.1.2.1.M</v>
      </c>
      <c r="F27" s="15">
        <f>'[1]1'!F19</f>
        <v>0.36771297669152536</v>
      </c>
      <c r="G27" s="11">
        <f>'[1]1'!G19</f>
        <v>0.36771297669152536</v>
      </c>
      <c r="H27" s="15">
        <v>0</v>
      </c>
      <c r="I27" s="11">
        <f>F27-H27</f>
        <v>0.36771297669152536</v>
      </c>
      <c r="J27" s="15">
        <f>K27+L27+M27+N27</f>
        <v>0</v>
      </c>
      <c r="K27" s="11">
        <v>0</v>
      </c>
      <c r="L27" s="15">
        <v>0</v>
      </c>
      <c r="M27" s="11">
        <f>'[1]1'!N19</f>
        <v>0</v>
      </c>
      <c r="N27" s="15">
        <f>'[1]1'!O19</f>
        <v>0</v>
      </c>
      <c r="O27" s="11">
        <f>P27+Q27+R27+S27</f>
        <v>0</v>
      </c>
      <c r="P27" s="15">
        <v>0</v>
      </c>
      <c r="Q27" s="11">
        <v>0</v>
      </c>
      <c r="R27" s="15">
        <v>0</v>
      </c>
      <c r="S27" s="11">
        <v>0</v>
      </c>
      <c r="T27" s="15">
        <f>I27-O27</f>
        <v>0.36771297669152536</v>
      </c>
      <c r="U27" s="15">
        <f t="shared" si="4"/>
        <v>0</v>
      </c>
      <c r="V27" s="15">
        <v>0</v>
      </c>
      <c r="W27" s="15">
        <f t="shared" si="5"/>
        <v>0</v>
      </c>
      <c r="X27" s="15" t="e">
        <f t="shared" si="6"/>
        <v>#DIV/0!</v>
      </c>
      <c r="Y27" s="15">
        <f t="shared" si="7"/>
        <v>0</v>
      </c>
      <c r="Z27" s="15" t="e">
        <f t="shared" si="8"/>
        <v>#DIV/0!</v>
      </c>
      <c r="AA27" s="15">
        <f t="shared" si="9"/>
        <v>0</v>
      </c>
      <c r="AB27" s="15">
        <v>0</v>
      </c>
      <c r="AC27" s="15">
        <f t="shared" si="10"/>
        <v>0</v>
      </c>
      <c r="AD27" s="15">
        <v>0</v>
      </c>
      <c r="AE27" s="15"/>
    </row>
    <row r="28" spans="1:31" s="12" customFormat="1" ht="31.5">
      <c r="A28" s="11" t="str">
        <f>'[1]1'!A20</f>
        <v>1.2.1.2.2</v>
      </c>
      <c r="B28" s="15" t="str">
        <f>'[1]1'!B20</f>
        <v>ТМ-100 кВА ТП-22 ул.Приморская  43/7</v>
      </c>
      <c r="C28" s="11">
        <f>'[1]1'!D20</f>
        <v>2020</v>
      </c>
      <c r="D28" s="15">
        <f>'[1]1'!E20</f>
        <v>2020</v>
      </c>
      <c r="E28" s="11" t="str">
        <f>'[1]1'!C20</f>
        <v>J_1.2.1.2.2.K</v>
      </c>
      <c r="F28" s="15">
        <f>'[1]1'!F20</f>
        <v>0.19953163236610172</v>
      </c>
      <c r="G28" s="11">
        <f>'[1]1'!G20</f>
        <v>0.19953163236610172</v>
      </c>
      <c r="H28" s="15">
        <v>0</v>
      </c>
      <c r="I28" s="11">
        <f>F28-H28</f>
        <v>0.19953163236610172</v>
      </c>
      <c r="J28" s="15">
        <f>K28+L28+M28+N28</f>
        <v>0.2181386</v>
      </c>
      <c r="K28" s="11">
        <v>0</v>
      </c>
      <c r="L28" s="15">
        <v>0</v>
      </c>
      <c r="M28" s="11">
        <f>'[1]1'!N20</f>
        <v>0.2181386</v>
      </c>
      <c r="N28" s="15">
        <f>'[1]1'!O20</f>
        <v>0</v>
      </c>
      <c r="O28" s="11">
        <f>P28+Q28+R28+S28</f>
        <v>0.20912387999999998</v>
      </c>
      <c r="P28" s="15">
        <v>0</v>
      </c>
      <c r="Q28" s="11">
        <v>0</v>
      </c>
      <c r="R28" s="15">
        <f>174269.9*1.2/1000000</f>
        <v>0.20912387999999998</v>
      </c>
      <c r="S28" s="11">
        <v>0</v>
      </c>
      <c r="T28" s="15">
        <f>T29+T30+T31+T32</f>
        <v>15.738531100644582</v>
      </c>
      <c r="U28" s="15">
        <f t="shared" si="4"/>
        <v>-0.009014720000000004</v>
      </c>
      <c r="V28" s="15">
        <f aca="true" t="shared" si="16" ref="V28:V33">O28/J28*100</f>
        <v>95.86743474103162</v>
      </c>
      <c r="W28" s="15">
        <f t="shared" si="5"/>
        <v>0</v>
      </c>
      <c r="X28" s="15" t="e">
        <f t="shared" si="6"/>
        <v>#DIV/0!</v>
      </c>
      <c r="Y28" s="15">
        <f t="shared" si="7"/>
        <v>0</v>
      </c>
      <c r="Z28" s="15" t="e">
        <f t="shared" si="8"/>
        <v>#DIV/0!</v>
      </c>
      <c r="AA28" s="15">
        <f t="shared" si="9"/>
        <v>-0.009014720000000004</v>
      </c>
      <c r="AB28" s="15">
        <f aca="true" t="shared" si="17" ref="AB28:AB33">R28/M28*100</f>
        <v>95.86743474103162</v>
      </c>
      <c r="AC28" s="15">
        <f t="shared" si="10"/>
        <v>0</v>
      </c>
      <c r="AD28" s="15">
        <v>0</v>
      </c>
      <c r="AE28" s="15"/>
    </row>
    <row r="29" spans="1:31" s="12" customFormat="1" ht="110.25">
      <c r="A29" s="11" t="str">
        <f>'[1]1'!A21</f>
        <v>1.2.1.2.3</v>
      </c>
      <c r="B29" s="15" t="str">
        <f>'[1]1'!B21</f>
        <v>ТМ-160 кВА ТП-34 ул. Горького 31а  (203 склад); ТП-53 пер. Студенческий; ТП-81 ул. Горовая( скважина); ТП-88 ул. Мельничная ( АЗС ); ТП-127 ул.Московская; ТП-159 ул.Мельничная; ТП-179 ул. Подгорная; </v>
      </c>
      <c r="C29" s="11">
        <f>'[1]1'!D21</f>
        <v>2020</v>
      </c>
      <c r="D29" s="15">
        <f>'[1]1'!E21</f>
        <v>2024</v>
      </c>
      <c r="E29" s="11" t="str">
        <f>'[1]1'!C21</f>
        <v>J_1.2.1.2.3.O</v>
      </c>
      <c r="F29" s="15">
        <f>'[1]1'!F21</f>
        <v>1.6659538376033893</v>
      </c>
      <c r="G29" s="11">
        <f>'[1]1'!G21</f>
        <v>1.6659538376033893</v>
      </c>
      <c r="H29" s="15">
        <v>0</v>
      </c>
      <c r="I29" s="11">
        <f aca="true" t="shared" si="18" ref="I29:I78">F29-H29</f>
        <v>1.6659538376033893</v>
      </c>
      <c r="J29" s="15">
        <f aca="true" t="shared" si="19" ref="J29:J78">K29+L29+M29+N29</f>
        <v>1.004554</v>
      </c>
      <c r="K29" s="11">
        <v>0</v>
      </c>
      <c r="L29" s="15">
        <v>0</v>
      </c>
      <c r="M29" s="11">
        <f>'[1]1'!N21</f>
        <v>1.004554</v>
      </c>
      <c r="N29" s="15">
        <f>'[1]1'!O21</f>
        <v>0</v>
      </c>
      <c r="O29" s="11">
        <f aca="true" t="shared" si="20" ref="O29:O78">P29+Q29+R29+S29</f>
        <v>0.9549677160000001</v>
      </c>
      <c r="P29" s="15">
        <v>0</v>
      </c>
      <c r="Q29" s="11">
        <v>0</v>
      </c>
      <c r="R29" s="15">
        <f>795806.43/1000000*1.2</f>
        <v>0.9549677160000001</v>
      </c>
      <c r="S29" s="11">
        <v>0</v>
      </c>
      <c r="T29" s="15">
        <f>I29-O29</f>
        <v>0.7109861216033893</v>
      </c>
      <c r="U29" s="15">
        <f t="shared" si="4"/>
        <v>-0.04958628399999987</v>
      </c>
      <c r="V29" s="15">
        <f t="shared" si="16"/>
        <v>95.06385082335046</v>
      </c>
      <c r="W29" s="15">
        <f t="shared" si="5"/>
        <v>0</v>
      </c>
      <c r="X29" s="15" t="e">
        <f t="shared" si="6"/>
        <v>#DIV/0!</v>
      </c>
      <c r="Y29" s="15">
        <f t="shared" si="7"/>
        <v>0</v>
      </c>
      <c r="Z29" s="15" t="e">
        <f t="shared" si="8"/>
        <v>#DIV/0!</v>
      </c>
      <c r="AA29" s="15">
        <f t="shared" si="9"/>
        <v>-0.04958628399999987</v>
      </c>
      <c r="AB29" s="15">
        <f t="shared" si="17"/>
        <v>95.06385082335046</v>
      </c>
      <c r="AC29" s="15">
        <f t="shared" si="10"/>
        <v>0</v>
      </c>
      <c r="AD29" s="15">
        <v>0</v>
      </c>
      <c r="AE29" s="15"/>
    </row>
    <row r="30" spans="1:31" s="12" customFormat="1" ht="141.75">
      <c r="A30" s="11" t="str">
        <f>'[1]1'!A22</f>
        <v>1.2.1.2.4</v>
      </c>
      <c r="B30" s="15" t="str">
        <f>'[1]1'!B22</f>
        <v>ТМ-250 кВА ТП-14 ул.Артиллерийская 3;ТП-16 ул.Краснознаменная 2в;ТП-74 Нефтебаза;ТП-77 ул.  Урожайная;ТП-113 ул.Полевая 2а;ТП-117 ул.Красногвардейская 114/4;ТП-120 ул.Хрещатинская-Николаевская.;ТП-121 ул.Парковая  66а;ТП-121 ул.Парковая  66а;ТП-128 ул. Гр</v>
      </c>
      <c r="C30" s="11">
        <f>'[1]1'!D22</f>
        <v>2020</v>
      </c>
      <c r="D30" s="15">
        <f>'[1]1'!E22</f>
        <v>2024</v>
      </c>
      <c r="E30" s="11" t="str">
        <f>'[1]1'!C22</f>
        <v>J_1.2.1.2.4.O</v>
      </c>
      <c r="F30" s="15">
        <f>'[1]1'!F22</f>
        <v>3.666704781797132</v>
      </c>
      <c r="G30" s="11">
        <f>'[1]1'!G22</f>
        <v>3.666704781797132</v>
      </c>
      <c r="H30" s="15">
        <v>0</v>
      </c>
      <c r="I30" s="11">
        <f t="shared" si="18"/>
        <v>3.666704781797132</v>
      </c>
      <c r="J30" s="15">
        <f t="shared" si="19"/>
        <v>0.5780511</v>
      </c>
      <c r="K30" s="11">
        <v>0</v>
      </c>
      <c r="L30" s="15">
        <v>0</v>
      </c>
      <c r="M30" s="11">
        <f>'[1]1'!N22</f>
        <v>0.5780511</v>
      </c>
      <c r="N30" s="15">
        <f>'[1]1'!O22</f>
        <v>0</v>
      </c>
      <c r="O30" s="11">
        <f t="shared" si="20"/>
        <v>0.547692672</v>
      </c>
      <c r="P30" s="15">
        <v>0</v>
      </c>
      <c r="Q30" s="11">
        <v>0</v>
      </c>
      <c r="R30" s="15">
        <f>456410.56*1.2/1000000</f>
        <v>0.547692672</v>
      </c>
      <c r="S30" s="11">
        <v>0</v>
      </c>
      <c r="T30" s="15">
        <f aca="true" t="shared" si="21" ref="T30:T43">I30-O30</f>
        <v>3.119012109797132</v>
      </c>
      <c r="U30" s="15">
        <f t="shared" si="4"/>
        <v>-0.030358427999999993</v>
      </c>
      <c r="V30" s="15">
        <f t="shared" si="16"/>
        <v>94.74814112454763</v>
      </c>
      <c r="W30" s="15">
        <f t="shared" si="5"/>
        <v>0</v>
      </c>
      <c r="X30" s="15" t="e">
        <f t="shared" si="6"/>
        <v>#DIV/0!</v>
      </c>
      <c r="Y30" s="15">
        <f t="shared" si="7"/>
        <v>0</v>
      </c>
      <c r="Z30" s="15" t="e">
        <f t="shared" si="8"/>
        <v>#DIV/0!</v>
      </c>
      <c r="AA30" s="15">
        <f t="shared" si="9"/>
        <v>-0.030358427999999993</v>
      </c>
      <c r="AB30" s="15">
        <f t="shared" si="17"/>
        <v>94.74814112454763</v>
      </c>
      <c r="AC30" s="15">
        <f t="shared" si="10"/>
        <v>0</v>
      </c>
      <c r="AD30" s="15">
        <v>0</v>
      </c>
      <c r="AE30" s="15"/>
    </row>
    <row r="31" spans="1:31" s="12" customFormat="1" ht="141.75">
      <c r="A31" s="11" t="str">
        <f>'[1]1'!A23</f>
        <v>1.2.1.2.5</v>
      </c>
      <c r="B31" s="15" t="str">
        <f>'[1]1'!B23</f>
        <v>ТМ-400кВА ТП-1 ул.Ленинская 116 корп.3 (детский дом); ТП-2 ул.Борисова 41 корп.1; ТП-9 ул.Мельничная; ТП-12 ул.Кустовиновская 1а; ТП-29 Лесхоз; ТП-40 ул. Парковая 17а; ТП-50 ул. Ипподромная 1а.; ТП-52 ул. Ханкайская-Хрещатинская;ТП-64 ул.Красногвардейская</v>
      </c>
      <c r="C31" s="11">
        <f>'[1]1'!D23</f>
        <v>2020</v>
      </c>
      <c r="D31" s="15">
        <f>'[1]1'!E23</f>
        <v>2024</v>
      </c>
      <c r="E31" s="11" t="str">
        <f>'[1]1'!C23</f>
        <v>J_1.2.1.2.5.O</v>
      </c>
      <c r="F31" s="15">
        <f>'[1]1'!F23</f>
        <v>9.486473689311863</v>
      </c>
      <c r="G31" s="11">
        <f>'[1]1'!G23</f>
        <v>9.486473689311863</v>
      </c>
      <c r="H31" s="15">
        <v>0</v>
      </c>
      <c r="I31" s="11">
        <f t="shared" si="18"/>
        <v>9.486473689311863</v>
      </c>
      <c r="J31" s="15">
        <f t="shared" si="19"/>
        <v>2.920824</v>
      </c>
      <c r="K31" s="11">
        <v>0</v>
      </c>
      <c r="L31" s="15">
        <v>0</v>
      </c>
      <c r="M31" s="11">
        <f>'[1]1'!N23</f>
        <v>2.920824</v>
      </c>
      <c r="N31" s="15">
        <f>'[1]1'!O23</f>
        <v>0</v>
      </c>
      <c r="O31" s="11">
        <f t="shared" si="20"/>
        <v>2.816792928</v>
      </c>
      <c r="P31" s="15">
        <v>0</v>
      </c>
      <c r="Q31" s="11">
        <v>0</v>
      </c>
      <c r="R31" s="15">
        <f>2347327.44*1.2/1000000</f>
        <v>2.816792928</v>
      </c>
      <c r="S31" s="11">
        <v>0</v>
      </c>
      <c r="T31" s="15">
        <f t="shared" si="21"/>
        <v>6.669680761311863</v>
      </c>
      <c r="U31" s="15">
        <f t="shared" si="4"/>
        <v>-0.10403107200000017</v>
      </c>
      <c r="V31" s="15">
        <f t="shared" si="16"/>
        <v>96.43829713806788</v>
      </c>
      <c r="W31" s="15">
        <f t="shared" si="5"/>
        <v>0</v>
      </c>
      <c r="X31" s="15" t="e">
        <f t="shared" si="6"/>
        <v>#DIV/0!</v>
      </c>
      <c r="Y31" s="15">
        <f t="shared" si="7"/>
        <v>0</v>
      </c>
      <c r="Z31" s="15" t="e">
        <f t="shared" si="8"/>
        <v>#DIV/0!</v>
      </c>
      <c r="AA31" s="15">
        <f t="shared" si="9"/>
        <v>-0.10403107200000017</v>
      </c>
      <c r="AB31" s="15">
        <f t="shared" si="17"/>
        <v>96.43829713806788</v>
      </c>
      <c r="AC31" s="15">
        <f t="shared" si="10"/>
        <v>0</v>
      </c>
      <c r="AD31" s="15">
        <v>0</v>
      </c>
      <c r="AE31" s="15"/>
    </row>
    <row r="32" spans="1:31" s="12" customFormat="1" ht="148.5" customHeight="1">
      <c r="A32" s="11" t="str">
        <f>'[1]1'!A24</f>
        <v>1.2.1.2.6</v>
      </c>
      <c r="B32" s="15" t="str">
        <f>'[1]1'!B24</f>
        <v>ТМ-630 кВА ТП-100 ул. Советская  70а; ТП-101ул.Красногвардейская 69/3; ТП-113 ул.Полевая 2а.; ТП-125 ул Парковая 31 а;ТП-149 ул.Красногвардейская 128 корп.5;  ТП-165 ул.Мира  3; ТП-166 ул.Мира 2 а; ТП-169 ул.Коммунаров 33а; ТП-63А ул.Красногвардейская 104</v>
      </c>
      <c r="C32" s="11">
        <f>'[1]1'!D24</f>
        <v>2020</v>
      </c>
      <c r="D32" s="15">
        <f>'[1]1'!E24</f>
        <v>2024</v>
      </c>
      <c r="E32" s="11" t="str">
        <f>'[1]1'!C24</f>
        <v>J_1.2.1.2.6.O</v>
      </c>
      <c r="F32" s="15">
        <f>'[1]1'!F24</f>
        <v>5.657538215932199</v>
      </c>
      <c r="G32" s="11">
        <f>'[1]1'!G24</f>
        <v>5.657538215932199</v>
      </c>
      <c r="H32" s="15">
        <v>0</v>
      </c>
      <c r="I32" s="11">
        <f t="shared" si="18"/>
        <v>5.657538215932199</v>
      </c>
      <c r="J32" s="15">
        <f t="shared" si="19"/>
        <v>0.8598291</v>
      </c>
      <c r="K32" s="11">
        <v>0</v>
      </c>
      <c r="L32" s="15">
        <v>0</v>
      </c>
      <c r="M32" s="11">
        <f>'[1]1'!N24</f>
        <v>0.8598291</v>
      </c>
      <c r="N32" s="15">
        <f>'[1]1'!O24</f>
        <v>0</v>
      </c>
      <c r="O32" s="11">
        <f t="shared" si="20"/>
        <v>0.418686108</v>
      </c>
      <c r="P32" s="15">
        <v>0</v>
      </c>
      <c r="Q32" s="11">
        <v>0</v>
      </c>
      <c r="R32" s="15">
        <f>348905.09*1.2/1000000</f>
        <v>0.418686108</v>
      </c>
      <c r="S32" s="11">
        <v>0</v>
      </c>
      <c r="T32" s="15">
        <f t="shared" si="21"/>
        <v>5.238852107932199</v>
      </c>
      <c r="U32" s="15">
        <f t="shared" si="4"/>
        <v>-0.441142992</v>
      </c>
      <c r="V32" s="15">
        <f t="shared" si="16"/>
        <v>48.69410770116992</v>
      </c>
      <c r="W32" s="15">
        <f t="shared" si="5"/>
        <v>0</v>
      </c>
      <c r="X32" s="15" t="e">
        <f t="shared" si="6"/>
        <v>#DIV/0!</v>
      </c>
      <c r="Y32" s="15">
        <f t="shared" si="7"/>
        <v>0</v>
      </c>
      <c r="Z32" s="15" t="e">
        <f t="shared" si="8"/>
        <v>#DIV/0!</v>
      </c>
      <c r="AA32" s="15">
        <f t="shared" si="9"/>
        <v>-0.441142992</v>
      </c>
      <c r="AB32" s="15">
        <f t="shared" si="17"/>
        <v>48.69410770116992</v>
      </c>
      <c r="AC32" s="15">
        <f t="shared" si="10"/>
        <v>0</v>
      </c>
      <c r="AD32" s="15">
        <v>0</v>
      </c>
      <c r="AE32" s="15"/>
    </row>
    <row r="33" spans="1:31" s="12" customFormat="1" ht="31.5">
      <c r="A33" s="11" t="str">
        <f>'[1]1'!A25</f>
        <v>1.2.1.2.7</v>
      </c>
      <c r="B33" s="15" t="str">
        <f>'[1]1'!B25</f>
        <v>ТМ-1000 кВА ТП-11 ул.Покуса    1а. </v>
      </c>
      <c r="C33" s="11">
        <f>'[1]1'!D25</f>
        <v>2020</v>
      </c>
      <c r="D33" s="15">
        <f>'[1]1'!E25</f>
        <v>2020</v>
      </c>
      <c r="E33" s="11" t="str">
        <f>'[1]1'!C25</f>
        <v>J_1.2.1.2.7.K</v>
      </c>
      <c r="F33" s="15">
        <f>'[1]1'!F25</f>
        <v>1.1773360248000002</v>
      </c>
      <c r="G33" s="11">
        <f>'[1]1'!G25</f>
        <v>1.1773360248000002</v>
      </c>
      <c r="H33" s="15">
        <v>0</v>
      </c>
      <c r="I33" s="11">
        <f t="shared" si="18"/>
        <v>1.1773360248000002</v>
      </c>
      <c r="J33" s="15">
        <f t="shared" si="19"/>
        <v>1.206629</v>
      </c>
      <c r="K33" s="11">
        <v>0</v>
      </c>
      <c r="L33" s="15">
        <v>0</v>
      </c>
      <c r="M33" s="11">
        <f>'[1]1'!N25</f>
        <v>1.206629</v>
      </c>
      <c r="N33" s="15">
        <f>'[1]1'!O25</f>
        <v>0</v>
      </c>
      <c r="O33" s="11">
        <f t="shared" si="20"/>
        <v>1.202906268</v>
      </c>
      <c r="P33" s="15">
        <v>0</v>
      </c>
      <c r="Q33" s="11">
        <v>0</v>
      </c>
      <c r="R33" s="15">
        <f>1002421.89*1.2/1000000</f>
        <v>1.202906268</v>
      </c>
      <c r="S33" s="11">
        <v>0</v>
      </c>
      <c r="T33" s="15">
        <f>T34+T35+T36+T37+T38</f>
        <v>54.46349599999999</v>
      </c>
      <c r="U33" s="15">
        <f t="shared" si="4"/>
        <v>-0.003722731999999951</v>
      </c>
      <c r="V33" s="15">
        <f t="shared" si="16"/>
        <v>99.69147666764184</v>
      </c>
      <c r="W33" s="15">
        <f t="shared" si="5"/>
        <v>0</v>
      </c>
      <c r="X33" s="15" t="e">
        <f t="shared" si="6"/>
        <v>#DIV/0!</v>
      </c>
      <c r="Y33" s="15">
        <f t="shared" si="7"/>
        <v>0</v>
      </c>
      <c r="Z33" s="15" t="e">
        <f t="shared" si="8"/>
        <v>#DIV/0!</v>
      </c>
      <c r="AA33" s="15">
        <f t="shared" si="9"/>
        <v>-0.003722731999999951</v>
      </c>
      <c r="AB33" s="15">
        <f t="shared" si="17"/>
        <v>99.69147666764184</v>
      </c>
      <c r="AC33" s="15">
        <f t="shared" si="10"/>
        <v>0</v>
      </c>
      <c r="AD33" s="15">
        <v>0</v>
      </c>
      <c r="AE33" s="15"/>
    </row>
    <row r="34" spans="1:31" s="12" customFormat="1" ht="31.5">
      <c r="A34" s="11" t="str">
        <f>'[1]1'!A26</f>
        <v>1.2.1.2.8</v>
      </c>
      <c r="B34" s="15" t="str">
        <f>'[1]1'!B26</f>
        <v>ТМ- 10000кВА ПС ЗСМ</v>
      </c>
      <c r="C34" s="11">
        <f>'[1]1'!D26</f>
        <v>2024</v>
      </c>
      <c r="D34" s="15">
        <f>'[1]1'!E26</f>
        <v>2024</v>
      </c>
      <c r="E34" s="11" t="str">
        <f>'[1]1'!C26</f>
        <v>J_1.2.1.2.8.O</v>
      </c>
      <c r="F34" s="15">
        <f>'[1]1'!F26</f>
        <v>18.151359</v>
      </c>
      <c r="G34" s="11">
        <f>'[1]1'!G26</f>
        <v>18.151359</v>
      </c>
      <c r="H34" s="15">
        <v>0</v>
      </c>
      <c r="I34" s="11">
        <f t="shared" si="18"/>
        <v>18.151359</v>
      </c>
      <c r="J34" s="15">
        <f t="shared" si="19"/>
        <v>0</v>
      </c>
      <c r="K34" s="11">
        <v>0</v>
      </c>
      <c r="L34" s="15">
        <v>0</v>
      </c>
      <c r="M34" s="11">
        <f>'[1]1'!N26</f>
        <v>0</v>
      </c>
      <c r="N34" s="15">
        <f>'[1]1'!O26</f>
        <v>0</v>
      </c>
      <c r="O34" s="11">
        <f t="shared" si="20"/>
        <v>0</v>
      </c>
      <c r="P34" s="15">
        <v>0</v>
      </c>
      <c r="Q34" s="11">
        <v>0</v>
      </c>
      <c r="R34" s="15">
        <v>0</v>
      </c>
      <c r="S34" s="11">
        <v>0</v>
      </c>
      <c r="T34" s="15">
        <f t="shared" si="21"/>
        <v>18.151359</v>
      </c>
      <c r="U34" s="15">
        <f t="shared" si="4"/>
        <v>0</v>
      </c>
      <c r="V34" s="15">
        <v>0</v>
      </c>
      <c r="W34" s="15">
        <f t="shared" si="5"/>
        <v>0</v>
      </c>
      <c r="X34" s="15" t="e">
        <f t="shared" si="6"/>
        <v>#DIV/0!</v>
      </c>
      <c r="Y34" s="15">
        <f t="shared" si="7"/>
        <v>0</v>
      </c>
      <c r="Z34" s="15" t="e">
        <f t="shared" si="8"/>
        <v>#DIV/0!</v>
      </c>
      <c r="AA34" s="15">
        <f t="shared" si="9"/>
        <v>0</v>
      </c>
      <c r="AB34" s="15">
        <v>0</v>
      </c>
      <c r="AC34" s="15">
        <f t="shared" si="10"/>
        <v>0</v>
      </c>
      <c r="AD34" s="15">
        <v>0</v>
      </c>
      <c r="AE34" s="15"/>
    </row>
    <row r="35" spans="1:31" s="12" customFormat="1" ht="31.5">
      <c r="A35" s="11" t="str">
        <f>'[1]1'!A27</f>
        <v>1.2.1.2.9</v>
      </c>
      <c r="B35" s="15" t="str">
        <f>'[1]1'!B27</f>
        <v>КТПБ -31 ул. Комсомольская 114   </v>
      </c>
      <c r="C35" s="11">
        <f>'[1]1'!D27</f>
        <v>2023</v>
      </c>
      <c r="D35" s="15">
        <f>'[1]1'!E27</f>
        <v>2023</v>
      </c>
      <c r="E35" s="11" t="str">
        <f>'[1]1'!C27</f>
        <v>J_1.2.1.2.9.N</v>
      </c>
      <c r="F35" s="15">
        <f>'[1]1'!F27</f>
        <v>3.445863</v>
      </c>
      <c r="G35" s="11">
        <f>'[1]1'!G27</f>
        <v>3.445863</v>
      </c>
      <c r="H35" s="15">
        <v>0</v>
      </c>
      <c r="I35" s="11">
        <f t="shared" si="18"/>
        <v>3.445863</v>
      </c>
      <c r="J35" s="15">
        <f t="shared" si="19"/>
        <v>0</v>
      </c>
      <c r="K35" s="11">
        <v>0</v>
      </c>
      <c r="L35" s="15">
        <v>0</v>
      </c>
      <c r="M35" s="11">
        <f>'[1]1'!N27</f>
        <v>0</v>
      </c>
      <c r="N35" s="15">
        <f>'[1]1'!O27</f>
        <v>0</v>
      </c>
      <c r="O35" s="11">
        <f t="shared" si="20"/>
        <v>0</v>
      </c>
      <c r="P35" s="15">
        <v>0</v>
      </c>
      <c r="Q35" s="11">
        <v>0</v>
      </c>
      <c r="R35" s="15">
        <v>0</v>
      </c>
      <c r="S35" s="11">
        <v>0</v>
      </c>
      <c r="T35" s="15">
        <f t="shared" si="21"/>
        <v>3.445863</v>
      </c>
      <c r="U35" s="15">
        <f t="shared" si="4"/>
        <v>0</v>
      </c>
      <c r="V35" s="15">
        <v>0</v>
      </c>
      <c r="W35" s="15">
        <f t="shared" si="5"/>
        <v>0</v>
      </c>
      <c r="X35" s="15" t="e">
        <f t="shared" si="6"/>
        <v>#DIV/0!</v>
      </c>
      <c r="Y35" s="15">
        <f t="shared" si="7"/>
        <v>0</v>
      </c>
      <c r="Z35" s="15" t="e">
        <f t="shared" si="8"/>
        <v>#DIV/0!</v>
      </c>
      <c r="AA35" s="15">
        <f t="shared" si="9"/>
        <v>0</v>
      </c>
      <c r="AB35" s="15">
        <v>0</v>
      </c>
      <c r="AC35" s="15">
        <f t="shared" si="10"/>
        <v>0</v>
      </c>
      <c r="AD35" s="15">
        <v>0</v>
      </c>
      <c r="AE35" s="15"/>
    </row>
    <row r="36" spans="1:31" s="47" customFormat="1" ht="63">
      <c r="A36" s="11" t="str">
        <f>'[1]1'!A28</f>
        <v>1.2.1.2.10</v>
      </c>
      <c r="B36" s="15" t="str">
        <f>'[1]1'!B28</f>
        <v>РУ 10кВ замена МВ на ВВ:  РП-8 (5 шт.)-Советская 114А; ТП-149 (2 шт.)-Красногвардейская 128/5</v>
      </c>
      <c r="C36" s="11">
        <f>'[1]1'!D28</f>
        <v>2023</v>
      </c>
      <c r="D36" s="15">
        <f>'[1]1'!E28</f>
        <v>2023</v>
      </c>
      <c r="E36" s="11" t="str">
        <f>'[1]1'!C28</f>
        <v>J_1.2.1.2.10.N</v>
      </c>
      <c r="F36" s="15">
        <f>'[1]1'!F28</f>
        <v>1.859863</v>
      </c>
      <c r="G36" s="11">
        <f>'[1]1'!G28</f>
        <v>1.859863</v>
      </c>
      <c r="H36" s="15">
        <v>0</v>
      </c>
      <c r="I36" s="11">
        <f t="shared" si="18"/>
        <v>1.859863</v>
      </c>
      <c r="J36" s="15">
        <f t="shared" si="19"/>
        <v>0</v>
      </c>
      <c r="K36" s="11">
        <v>0</v>
      </c>
      <c r="L36" s="15">
        <v>0</v>
      </c>
      <c r="M36" s="11">
        <f>'[1]1'!N28</f>
        <v>0</v>
      </c>
      <c r="N36" s="15">
        <f>'[1]1'!O28</f>
        <v>0</v>
      </c>
      <c r="O36" s="11">
        <f t="shared" si="20"/>
        <v>0</v>
      </c>
      <c r="P36" s="15">
        <v>0</v>
      </c>
      <c r="Q36" s="11">
        <v>0</v>
      </c>
      <c r="R36" s="15">
        <v>0</v>
      </c>
      <c r="S36" s="11">
        <v>0</v>
      </c>
      <c r="T36" s="15">
        <f t="shared" si="21"/>
        <v>1.859863</v>
      </c>
      <c r="U36" s="15">
        <f t="shared" si="4"/>
        <v>0</v>
      </c>
      <c r="V36" s="15">
        <v>0</v>
      </c>
      <c r="W36" s="15">
        <f t="shared" si="5"/>
        <v>0</v>
      </c>
      <c r="X36" s="15" t="e">
        <f t="shared" si="6"/>
        <v>#DIV/0!</v>
      </c>
      <c r="Y36" s="15">
        <f t="shared" si="7"/>
        <v>0</v>
      </c>
      <c r="Z36" s="15" t="e">
        <f t="shared" si="8"/>
        <v>#DIV/0!</v>
      </c>
      <c r="AA36" s="15">
        <f t="shared" si="9"/>
        <v>0</v>
      </c>
      <c r="AB36" s="15">
        <v>0</v>
      </c>
      <c r="AC36" s="15">
        <f t="shared" si="10"/>
        <v>0</v>
      </c>
      <c r="AD36" s="15">
        <v>0</v>
      </c>
      <c r="AE36" s="15"/>
    </row>
    <row r="37" spans="1:31" s="12" customFormat="1" ht="31.5">
      <c r="A37" s="11" t="str">
        <f>'[1]1'!A29</f>
        <v>1.2.1.2.11</v>
      </c>
      <c r="B37" s="15" t="str">
        <f>'[1]1'!B29</f>
        <v> П/С ЗСМ замена МВ на ВВ, ул. Силикатная 5</v>
      </c>
      <c r="C37" s="11">
        <f>'[1]1'!D29</f>
        <v>2021</v>
      </c>
      <c r="D37" s="15">
        <f>'[1]1'!E29</f>
        <v>2021</v>
      </c>
      <c r="E37" s="11" t="str">
        <f>'[1]1'!C29</f>
        <v>J_1.2.1.2.11.L</v>
      </c>
      <c r="F37" s="15">
        <f>'[1]1'!F29</f>
        <v>3.065096</v>
      </c>
      <c r="G37" s="11">
        <f>'[1]1'!G29</f>
        <v>3.065096</v>
      </c>
      <c r="H37" s="15">
        <v>0</v>
      </c>
      <c r="I37" s="11">
        <f t="shared" si="18"/>
        <v>3.065096</v>
      </c>
      <c r="J37" s="15">
        <f t="shared" si="19"/>
        <v>0</v>
      </c>
      <c r="K37" s="11">
        <v>0</v>
      </c>
      <c r="L37" s="15">
        <v>0</v>
      </c>
      <c r="M37" s="11">
        <f>'[1]1'!N29</f>
        <v>0</v>
      </c>
      <c r="N37" s="15">
        <f>'[1]1'!O29</f>
        <v>0</v>
      </c>
      <c r="O37" s="11">
        <f t="shared" si="20"/>
        <v>0</v>
      </c>
      <c r="P37" s="15">
        <v>0</v>
      </c>
      <c r="Q37" s="11">
        <v>0</v>
      </c>
      <c r="R37" s="15">
        <v>0</v>
      </c>
      <c r="S37" s="11">
        <v>0</v>
      </c>
      <c r="T37" s="15">
        <f t="shared" si="21"/>
        <v>3.065096</v>
      </c>
      <c r="U37" s="15">
        <f t="shared" si="4"/>
        <v>0</v>
      </c>
      <c r="V37" s="15">
        <v>0</v>
      </c>
      <c r="W37" s="15">
        <f t="shared" si="5"/>
        <v>0</v>
      </c>
      <c r="X37" s="15" t="e">
        <f t="shared" si="6"/>
        <v>#DIV/0!</v>
      </c>
      <c r="Y37" s="15">
        <f t="shared" si="7"/>
        <v>0</v>
      </c>
      <c r="Z37" s="15" t="e">
        <f t="shared" si="8"/>
        <v>#DIV/0!</v>
      </c>
      <c r="AA37" s="15">
        <f t="shared" si="9"/>
        <v>0</v>
      </c>
      <c r="AB37" s="15">
        <v>0</v>
      </c>
      <c r="AC37" s="15">
        <f t="shared" si="10"/>
        <v>0</v>
      </c>
      <c r="AD37" s="15">
        <v>0</v>
      </c>
      <c r="AE37" s="15"/>
    </row>
    <row r="38" spans="1:31" s="56" customFormat="1" ht="47.25">
      <c r="A38" s="70" t="str">
        <f>'[1]1'!A30</f>
        <v>1.2.2.2</v>
      </c>
      <c r="B38" s="71" t="str">
        <f>'[1]1'!B30</f>
        <v>Модернизация, техническое перевооружение линий электропередачи, всего, в том числе:</v>
      </c>
      <c r="C38" s="70" t="str">
        <f>'[1]1'!D30</f>
        <v>нд</v>
      </c>
      <c r="D38" s="71" t="str">
        <f>'[1]1'!E30</f>
        <v>нд</v>
      </c>
      <c r="E38" s="70" t="str">
        <f>'[1]1'!C30</f>
        <v>нд</v>
      </c>
      <c r="F38" s="71">
        <f>F39+F40+F41+F42+F43+F44+F45+F46+F47</f>
        <v>22.696892999999996</v>
      </c>
      <c r="G38" s="70">
        <f aca="true" t="shared" si="22" ref="G38:T38">G39+G40+G41+G42+G43+G44+G45+G46+G47</f>
        <v>22.696892999999996</v>
      </c>
      <c r="H38" s="71">
        <f t="shared" si="22"/>
        <v>0</v>
      </c>
      <c r="I38" s="70">
        <f t="shared" si="22"/>
        <v>22.696892999999996</v>
      </c>
      <c r="J38" s="71">
        <f t="shared" si="22"/>
        <v>0</v>
      </c>
      <c r="K38" s="70">
        <f>K39+K40+K41+K42+K43+K44+K45+K46+K47</f>
        <v>0</v>
      </c>
      <c r="L38" s="71">
        <f t="shared" si="22"/>
        <v>0</v>
      </c>
      <c r="M38" s="70">
        <f t="shared" si="22"/>
        <v>0</v>
      </c>
      <c r="N38" s="71">
        <f t="shared" si="22"/>
        <v>0</v>
      </c>
      <c r="O38" s="70">
        <f t="shared" si="22"/>
        <v>0</v>
      </c>
      <c r="P38" s="71">
        <f t="shared" si="22"/>
        <v>0</v>
      </c>
      <c r="Q38" s="70">
        <f t="shared" si="22"/>
        <v>0</v>
      </c>
      <c r="R38" s="71">
        <v>0</v>
      </c>
      <c r="S38" s="70">
        <f t="shared" si="22"/>
        <v>0</v>
      </c>
      <c r="T38" s="71">
        <f t="shared" si="22"/>
        <v>27.941314999999996</v>
      </c>
      <c r="U38" s="71">
        <f t="shared" si="4"/>
        <v>0</v>
      </c>
      <c r="V38" s="71">
        <v>0</v>
      </c>
      <c r="W38" s="71">
        <f t="shared" si="5"/>
        <v>0</v>
      </c>
      <c r="X38" s="71" t="e">
        <f t="shared" si="6"/>
        <v>#DIV/0!</v>
      </c>
      <c r="Y38" s="71">
        <f t="shared" si="7"/>
        <v>0</v>
      </c>
      <c r="Z38" s="71" t="e">
        <f t="shared" si="8"/>
        <v>#DIV/0!</v>
      </c>
      <c r="AA38" s="71">
        <f t="shared" si="9"/>
        <v>0</v>
      </c>
      <c r="AB38" s="71">
        <v>0</v>
      </c>
      <c r="AC38" s="71">
        <f t="shared" si="10"/>
        <v>0</v>
      </c>
      <c r="AD38" s="71">
        <v>0</v>
      </c>
      <c r="AE38" s="71"/>
    </row>
    <row r="39" spans="1:31" s="12" customFormat="1" ht="141.75">
      <c r="A39" s="11" t="str">
        <f>'[1]1'!A31</f>
        <v>1.2.2.2.1</v>
      </c>
      <c r="B39" s="15" t="str">
        <f>'[1]1'!B31</f>
        <v>Вл-10 кв Ф-3"С" L-8209м (реконструкция участка 4 км), ул. Краснознамённая (№22-№18),ул. Краснознамённая 6а-пер. Пригородный 7, ул. Краснознамённая 2в-ул. Фабричная 3, ул. Складская(2-17), ул. Ключевая(3-11), ул. Калиновская( ул. Лазо 5-ул. Партизанская 50</v>
      </c>
      <c r="C39" s="11">
        <f>'[1]1'!D31</f>
        <v>2022</v>
      </c>
      <c r="D39" s="15">
        <f>'[1]1'!E31</f>
        <v>2022</v>
      </c>
      <c r="E39" s="11" t="str">
        <f>'[1]1'!C31</f>
        <v>J_1.2.2.2.1.M</v>
      </c>
      <c r="F39" s="15">
        <f>'[1]1'!F31</f>
        <v>6.33357</v>
      </c>
      <c r="G39" s="11">
        <f>'[1]1'!G31</f>
        <v>6.33357</v>
      </c>
      <c r="H39" s="15">
        <v>0</v>
      </c>
      <c r="I39" s="11">
        <f>F39-H39</f>
        <v>6.33357</v>
      </c>
      <c r="J39" s="15">
        <f t="shared" si="19"/>
        <v>0</v>
      </c>
      <c r="K39" s="11">
        <v>0</v>
      </c>
      <c r="L39" s="15">
        <v>0</v>
      </c>
      <c r="M39" s="11">
        <f>'[1]1'!N31</f>
        <v>0</v>
      </c>
      <c r="N39" s="15">
        <f>'[1]1'!O31</f>
        <v>0</v>
      </c>
      <c r="O39" s="11">
        <f t="shared" si="20"/>
        <v>0</v>
      </c>
      <c r="P39" s="15">
        <v>0</v>
      </c>
      <c r="Q39" s="11">
        <v>0</v>
      </c>
      <c r="R39" s="15">
        <v>0</v>
      </c>
      <c r="S39" s="11">
        <v>0</v>
      </c>
      <c r="T39" s="15">
        <f>T40+T41+T42+T43</f>
        <v>12.516656999999999</v>
      </c>
      <c r="U39" s="15">
        <f t="shared" si="4"/>
        <v>0</v>
      </c>
      <c r="V39" s="15">
        <v>0</v>
      </c>
      <c r="W39" s="15">
        <f t="shared" si="5"/>
        <v>0</v>
      </c>
      <c r="X39" s="15" t="e">
        <f t="shared" si="6"/>
        <v>#DIV/0!</v>
      </c>
      <c r="Y39" s="15">
        <f t="shared" si="7"/>
        <v>0</v>
      </c>
      <c r="Z39" s="15" t="e">
        <f t="shared" si="8"/>
        <v>#DIV/0!</v>
      </c>
      <c r="AA39" s="15">
        <f t="shared" si="9"/>
        <v>0</v>
      </c>
      <c r="AB39" s="15">
        <v>0</v>
      </c>
      <c r="AC39" s="15">
        <f t="shared" si="10"/>
        <v>0</v>
      </c>
      <c r="AD39" s="15">
        <v>0</v>
      </c>
      <c r="AE39" s="15"/>
    </row>
    <row r="40" spans="1:31" s="47" customFormat="1" ht="94.5">
      <c r="A40" s="11" t="str">
        <f>'[1]1'!A32</f>
        <v>1.2.2.2.2</v>
      </c>
      <c r="B40" s="15" t="str">
        <f>'[1]1'!B32</f>
        <v>Вл-10 кв Ф-9"С" L-2252м  ул Горького(1-60), тер-я в/части(Горького 1-Суворовская 11а), ТП-152 - ТП-6 (ул. Пограничная 31-ул. Госпитальная 10), ТП-152 - ТП-173(ул. Пограничная 31-Приморская 10/1), КЛ-45м</v>
      </c>
      <c r="C40" s="11">
        <f>'[1]1'!D32</f>
        <v>2021</v>
      </c>
      <c r="D40" s="15">
        <f>'[1]1'!E32</f>
        <v>2021</v>
      </c>
      <c r="E40" s="11" t="str">
        <f>'[1]1'!C32</f>
        <v>J_1.2.2.2.2.L</v>
      </c>
      <c r="F40" s="15">
        <f>'[1]1'!F32</f>
        <v>3.372487</v>
      </c>
      <c r="G40" s="11">
        <f>'[1]1'!G32</f>
        <v>3.372487</v>
      </c>
      <c r="H40" s="15">
        <v>0</v>
      </c>
      <c r="I40" s="11">
        <f t="shared" si="18"/>
        <v>3.372487</v>
      </c>
      <c r="J40" s="15">
        <f t="shared" si="19"/>
        <v>0</v>
      </c>
      <c r="K40" s="11">
        <v>0</v>
      </c>
      <c r="L40" s="15">
        <v>0</v>
      </c>
      <c r="M40" s="11">
        <f>'[1]1'!N32</f>
        <v>0</v>
      </c>
      <c r="N40" s="15">
        <f>'[1]1'!O32</f>
        <v>0</v>
      </c>
      <c r="O40" s="11">
        <f t="shared" si="20"/>
        <v>0</v>
      </c>
      <c r="P40" s="15">
        <v>0</v>
      </c>
      <c r="Q40" s="11">
        <v>0</v>
      </c>
      <c r="R40" s="15">
        <v>0</v>
      </c>
      <c r="S40" s="11">
        <v>0</v>
      </c>
      <c r="T40" s="15">
        <f t="shared" si="21"/>
        <v>3.372487</v>
      </c>
      <c r="U40" s="15">
        <f t="shared" si="4"/>
        <v>0</v>
      </c>
      <c r="V40" s="15">
        <v>0</v>
      </c>
      <c r="W40" s="15">
        <f t="shared" si="5"/>
        <v>0</v>
      </c>
      <c r="X40" s="15" t="e">
        <f t="shared" si="6"/>
        <v>#DIV/0!</v>
      </c>
      <c r="Y40" s="15">
        <f t="shared" si="7"/>
        <v>0</v>
      </c>
      <c r="Z40" s="15" t="e">
        <f t="shared" si="8"/>
        <v>#DIV/0!</v>
      </c>
      <c r="AA40" s="15">
        <f t="shared" si="9"/>
        <v>0</v>
      </c>
      <c r="AB40" s="15">
        <v>0</v>
      </c>
      <c r="AC40" s="15">
        <f t="shared" si="10"/>
        <v>0</v>
      </c>
      <c r="AD40" s="15">
        <v>0</v>
      </c>
      <c r="AE40" s="15"/>
    </row>
    <row r="41" spans="1:31" s="47" customFormat="1" ht="126">
      <c r="A41" s="11" t="str">
        <f>'[1]1'!A33</f>
        <v>1.2.2.2.3</v>
      </c>
      <c r="B41" s="15" t="str">
        <f>'[1]1'!B33</f>
        <v>Вл-10 кв Ф-20"С" L-4111 м, ул. Набережная(30-ориентир 30 м на восток от ж/д ул. 1-я Загордная 55), ул.Тараса Шевченко(ориентир 30 м на восток от ж/д ул. 1-я Загордная 55-т. Шевч. 210-150), пер. Крестьянский (т. Шевч. 150-Мельничн. 120), ул.Мельничная(120-</v>
      </c>
      <c r="C41" s="11">
        <f>'[1]1'!D33</f>
        <v>2023</v>
      </c>
      <c r="D41" s="15">
        <f>'[1]1'!E33</f>
        <v>2023</v>
      </c>
      <c r="E41" s="11" t="str">
        <f>'[1]1'!C33</f>
        <v>J_1.2.2.2.3.N</v>
      </c>
      <c r="F41" s="15">
        <f>'[1]1'!F33</f>
        <v>7.174834</v>
      </c>
      <c r="G41" s="11">
        <f>'[1]1'!G33</f>
        <v>7.174834</v>
      </c>
      <c r="H41" s="15">
        <v>0</v>
      </c>
      <c r="I41" s="11">
        <f t="shared" si="18"/>
        <v>7.174834</v>
      </c>
      <c r="J41" s="15">
        <f t="shared" si="19"/>
        <v>0</v>
      </c>
      <c r="K41" s="11">
        <v>0</v>
      </c>
      <c r="L41" s="15">
        <v>0</v>
      </c>
      <c r="M41" s="11">
        <f>'[1]1'!N33</f>
        <v>0</v>
      </c>
      <c r="N41" s="15">
        <f>'[1]1'!O33</f>
        <v>0</v>
      </c>
      <c r="O41" s="11">
        <f t="shared" si="20"/>
        <v>0</v>
      </c>
      <c r="P41" s="15">
        <v>0</v>
      </c>
      <c r="Q41" s="11">
        <v>0</v>
      </c>
      <c r="R41" s="15">
        <v>0</v>
      </c>
      <c r="S41" s="11">
        <v>0</v>
      </c>
      <c r="T41" s="15">
        <f t="shared" si="21"/>
        <v>7.174834</v>
      </c>
      <c r="U41" s="15">
        <f t="shared" si="4"/>
        <v>0</v>
      </c>
      <c r="V41" s="15">
        <v>0</v>
      </c>
      <c r="W41" s="15">
        <f t="shared" si="5"/>
        <v>0</v>
      </c>
      <c r="X41" s="15" t="e">
        <f t="shared" si="6"/>
        <v>#DIV/0!</v>
      </c>
      <c r="Y41" s="15">
        <f t="shared" si="7"/>
        <v>0</v>
      </c>
      <c r="Z41" s="15" t="e">
        <f t="shared" si="8"/>
        <v>#DIV/0!</v>
      </c>
      <c r="AA41" s="15">
        <f t="shared" si="9"/>
        <v>0</v>
      </c>
      <c r="AB41" s="15">
        <v>0</v>
      </c>
      <c r="AC41" s="15">
        <f t="shared" si="10"/>
        <v>0</v>
      </c>
      <c r="AD41" s="15">
        <v>0</v>
      </c>
      <c r="AE41" s="15"/>
    </row>
    <row r="42" spans="1:31" s="47" customFormat="1" ht="47.25">
      <c r="A42" s="11" t="str">
        <f>'[1]1'!A34</f>
        <v>1.2.2.2.4</v>
      </c>
      <c r="B42" s="15" t="str">
        <f>'[1]1'!B34</f>
        <v>установка реклоузеров на ВЛ-10кВ фидер №9 п/с "Спасск" в районе ж/д ул. Горького, д. 19</v>
      </c>
      <c r="C42" s="11">
        <f>'[1]1'!D34</f>
        <v>2021</v>
      </c>
      <c r="D42" s="15">
        <f>'[1]1'!E34</f>
        <v>2021</v>
      </c>
      <c r="E42" s="11" t="str">
        <f>'[1]1'!C34</f>
        <v>J_1.2.2.2.4.L</v>
      </c>
      <c r="F42" s="15">
        <f>'[1]1'!F34</f>
        <v>0.984668</v>
      </c>
      <c r="G42" s="11">
        <f>'[1]1'!G34</f>
        <v>0.984668</v>
      </c>
      <c r="H42" s="15">
        <v>0</v>
      </c>
      <c r="I42" s="11">
        <f t="shared" si="18"/>
        <v>0.984668</v>
      </c>
      <c r="J42" s="15">
        <f t="shared" si="19"/>
        <v>0</v>
      </c>
      <c r="K42" s="11">
        <v>0</v>
      </c>
      <c r="L42" s="15">
        <v>0</v>
      </c>
      <c r="M42" s="11">
        <f>'[1]1'!N34</f>
        <v>0</v>
      </c>
      <c r="N42" s="15">
        <f>'[1]1'!O34</f>
        <v>0</v>
      </c>
      <c r="O42" s="11">
        <f t="shared" si="20"/>
        <v>0</v>
      </c>
      <c r="P42" s="15">
        <v>0</v>
      </c>
      <c r="Q42" s="11">
        <v>0</v>
      </c>
      <c r="R42" s="15">
        <v>0</v>
      </c>
      <c r="S42" s="11">
        <v>0</v>
      </c>
      <c r="T42" s="15">
        <f t="shared" si="21"/>
        <v>0.984668</v>
      </c>
      <c r="U42" s="15">
        <f t="shared" si="4"/>
        <v>0</v>
      </c>
      <c r="V42" s="15">
        <v>0</v>
      </c>
      <c r="W42" s="15">
        <f t="shared" si="5"/>
        <v>0</v>
      </c>
      <c r="X42" s="15" t="e">
        <f t="shared" si="6"/>
        <v>#DIV/0!</v>
      </c>
      <c r="Y42" s="15">
        <f t="shared" si="7"/>
        <v>0</v>
      </c>
      <c r="Z42" s="15" t="e">
        <f t="shared" si="8"/>
        <v>#DIV/0!</v>
      </c>
      <c r="AA42" s="15">
        <f t="shared" si="9"/>
        <v>0</v>
      </c>
      <c r="AB42" s="15">
        <v>0</v>
      </c>
      <c r="AC42" s="15">
        <f t="shared" si="10"/>
        <v>0</v>
      </c>
      <c r="AD42" s="15">
        <v>0</v>
      </c>
      <c r="AE42" s="15"/>
    </row>
    <row r="43" spans="1:31" s="47" customFormat="1" ht="47.25">
      <c r="A43" s="11" t="str">
        <f>'[1]1'!A35</f>
        <v>1.2.2.2.5</v>
      </c>
      <c r="B43" s="15" t="str">
        <f>'[1]1'!B35</f>
        <v>установка реклоузеров на ВЛ-10кВ фидер №17 п/с "Спасск" в районе ж/д ул. Халтурина, д. 7</v>
      </c>
      <c r="C43" s="11">
        <f>'[1]1'!D35</f>
        <v>2021</v>
      </c>
      <c r="D43" s="15">
        <f>'[1]1'!E35</f>
        <v>2021</v>
      </c>
      <c r="E43" s="11" t="str">
        <f>'[1]1'!C35</f>
        <v>J_1.2.2.2.5.L</v>
      </c>
      <c r="F43" s="15">
        <f>'[1]1'!F35</f>
        <v>0.984668</v>
      </c>
      <c r="G43" s="11">
        <f>'[1]1'!G35</f>
        <v>0.984668</v>
      </c>
      <c r="H43" s="15">
        <v>0</v>
      </c>
      <c r="I43" s="11">
        <f t="shared" si="18"/>
        <v>0.984668</v>
      </c>
      <c r="J43" s="15">
        <f t="shared" si="19"/>
        <v>0</v>
      </c>
      <c r="K43" s="11">
        <v>0</v>
      </c>
      <c r="L43" s="15">
        <v>0</v>
      </c>
      <c r="M43" s="11">
        <f>'[1]1'!N35</f>
        <v>0</v>
      </c>
      <c r="N43" s="15">
        <f>'[1]1'!O35</f>
        <v>0</v>
      </c>
      <c r="O43" s="11">
        <f t="shared" si="20"/>
        <v>0</v>
      </c>
      <c r="P43" s="15">
        <v>0</v>
      </c>
      <c r="Q43" s="11">
        <v>0</v>
      </c>
      <c r="R43" s="15">
        <v>0</v>
      </c>
      <c r="S43" s="11">
        <v>0</v>
      </c>
      <c r="T43" s="15">
        <f t="shared" si="21"/>
        <v>0.984668</v>
      </c>
      <c r="U43" s="15">
        <f t="shared" si="4"/>
        <v>0</v>
      </c>
      <c r="V43" s="15">
        <v>0</v>
      </c>
      <c r="W43" s="15">
        <f t="shared" si="5"/>
        <v>0</v>
      </c>
      <c r="X43" s="15" t="e">
        <f t="shared" si="6"/>
        <v>#DIV/0!</v>
      </c>
      <c r="Y43" s="15">
        <f t="shared" si="7"/>
        <v>0</v>
      </c>
      <c r="Z43" s="15" t="e">
        <f t="shared" si="8"/>
        <v>#DIV/0!</v>
      </c>
      <c r="AA43" s="15">
        <f t="shared" si="9"/>
        <v>0</v>
      </c>
      <c r="AB43" s="15">
        <v>0</v>
      </c>
      <c r="AC43" s="15">
        <f t="shared" si="10"/>
        <v>0</v>
      </c>
      <c r="AD43" s="15">
        <v>0</v>
      </c>
      <c r="AE43" s="15"/>
    </row>
    <row r="44" spans="1:31" s="12" customFormat="1" ht="47.25">
      <c r="A44" s="11" t="str">
        <f>'[1]1'!A36</f>
        <v>1.2.2.2.6</v>
      </c>
      <c r="B44" s="15" t="str">
        <f>'[1]1'!B36</f>
        <v>установка реклоузеров на ВЛ-10кВ фидер №6 п/с "Спасск" в районе ж/д ул. Халтурина, д. 7</v>
      </c>
      <c r="C44" s="11">
        <f>'[1]1'!D36</f>
        <v>2021</v>
      </c>
      <c r="D44" s="15">
        <f>'[1]1'!E36</f>
        <v>2021</v>
      </c>
      <c r="E44" s="11" t="str">
        <f>'[1]1'!C36</f>
        <v>J_1.2.2.2.6.L</v>
      </c>
      <c r="F44" s="15">
        <f>'[1]1'!F36</f>
        <v>0.984668</v>
      </c>
      <c r="G44" s="11">
        <f>'[1]1'!G36</f>
        <v>0.984668</v>
      </c>
      <c r="H44" s="15">
        <v>0</v>
      </c>
      <c r="I44" s="11">
        <f t="shared" si="18"/>
        <v>0.984668</v>
      </c>
      <c r="J44" s="15">
        <f t="shared" si="19"/>
        <v>0</v>
      </c>
      <c r="K44" s="11">
        <v>0</v>
      </c>
      <c r="L44" s="15">
        <v>0</v>
      </c>
      <c r="M44" s="11">
        <f>'[1]1'!N36</f>
        <v>0</v>
      </c>
      <c r="N44" s="15">
        <f>'[1]1'!O36</f>
        <v>0</v>
      </c>
      <c r="O44" s="11">
        <f t="shared" si="20"/>
        <v>0</v>
      </c>
      <c r="P44" s="15">
        <v>0</v>
      </c>
      <c r="Q44" s="11">
        <v>0</v>
      </c>
      <c r="R44" s="15">
        <v>0</v>
      </c>
      <c r="S44" s="11">
        <v>0</v>
      </c>
      <c r="T44" s="15">
        <f>I44-O44</f>
        <v>0.984668</v>
      </c>
      <c r="U44" s="15">
        <f t="shared" si="4"/>
        <v>0</v>
      </c>
      <c r="V44" s="15">
        <v>0</v>
      </c>
      <c r="W44" s="15">
        <f t="shared" si="5"/>
        <v>0</v>
      </c>
      <c r="X44" s="15" t="e">
        <f t="shared" si="6"/>
        <v>#DIV/0!</v>
      </c>
      <c r="Y44" s="15">
        <f t="shared" si="7"/>
        <v>0</v>
      </c>
      <c r="Z44" s="15" t="e">
        <f t="shared" si="8"/>
        <v>#DIV/0!</v>
      </c>
      <c r="AA44" s="15">
        <f t="shared" si="9"/>
        <v>0</v>
      </c>
      <c r="AB44" s="15">
        <v>0</v>
      </c>
      <c r="AC44" s="15">
        <f t="shared" si="10"/>
        <v>0</v>
      </c>
      <c r="AD44" s="15">
        <v>0</v>
      </c>
      <c r="AE44" s="15"/>
    </row>
    <row r="45" spans="1:31" s="12" customFormat="1" ht="47.25">
      <c r="A45" s="11" t="str">
        <f>'[1]1'!A37</f>
        <v>1.2.2.2.7</v>
      </c>
      <c r="B45" s="15" t="str">
        <f>'[1]1'!B37</f>
        <v>установка реклоузеров на ВЛ-10кВ фидер №25 п/с "Спасск" в районе ж/д ул. Ангарская, д. 2б</v>
      </c>
      <c r="C45" s="11">
        <f>'[1]1'!D37</f>
        <v>2021</v>
      </c>
      <c r="D45" s="15">
        <f>'[1]1'!E37</f>
        <v>2021</v>
      </c>
      <c r="E45" s="11" t="str">
        <f>'[1]1'!C37</f>
        <v>J_1.2.2.2.7.L</v>
      </c>
      <c r="F45" s="15">
        <f>'[1]1'!F37</f>
        <v>0.938665</v>
      </c>
      <c r="G45" s="11">
        <f>'[1]1'!G37</f>
        <v>0.938665</v>
      </c>
      <c r="H45" s="15">
        <v>0</v>
      </c>
      <c r="I45" s="11">
        <f t="shared" si="18"/>
        <v>0.938665</v>
      </c>
      <c r="J45" s="15">
        <f t="shared" si="19"/>
        <v>0</v>
      </c>
      <c r="K45" s="11">
        <v>0</v>
      </c>
      <c r="L45" s="15">
        <v>0</v>
      </c>
      <c r="M45" s="11">
        <f>'[1]1'!N37</f>
        <v>0</v>
      </c>
      <c r="N45" s="15">
        <f>'[1]1'!O37</f>
        <v>0</v>
      </c>
      <c r="O45" s="11">
        <f t="shared" si="20"/>
        <v>0</v>
      </c>
      <c r="P45" s="15">
        <v>0</v>
      </c>
      <c r="Q45" s="11">
        <v>0</v>
      </c>
      <c r="R45" s="15">
        <v>0</v>
      </c>
      <c r="S45" s="11">
        <v>0</v>
      </c>
      <c r="T45" s="15"/>
      <c r="U45" s="15">
        <f t="shared" si="4"/>
        <v>0</v>
      </c>
      <c r="V45" s="15">
        <v>0</v>
      </c>
      <c r="W45" s="15">
        <f t="shared" si="5"/>
        <v>0</v>
      </c>
      <c r="X45" s="15" t="e">
        <f t="shared" si="6"/>
        <v>#DIV/0!</v>
      </c>
      <c r="Y45" s="15">
        <f t="shared" si="7"/>
        <v>0</v>
      </c>
      <c r="Z45" s="15" t="e">
        <f t="shared" si="8"/>
        <v>#DIV/0!</v>
      </c>
      <c r="AA45" s="15">
        <f t="shared" si="9"/>
        <v>0</v>
      </c>
      <c r="AB45" s="15">
        <v>0</v>
      </c>
      <c r="AC45" s="15">
        <f t="shared" si="10"/>
        <v>0</v>
      </c>
      <c r="AD45" s="15">
        <v>0</v>
      </c>
      <c r="AE45" s="15"/>
    </row>
    <row r="46" spans="1:31" s="47" customFormat="1" ht="47.25">
      <c r="A46" s="11" t="str">
        <f>'[1]1'!A38</f>
        <v>1.2.2.2.8</v>
      </c>
      <c r="B46" s="15" t="str">
        <f>'[1]1'!B38</f>
        <v>установка реклоузеров на ВЛ-10кВ фидер №3 п/с "Евгеньевка" в районе ж/д ул. Хрещатинская, д. 82</v>
      </c>
      <c r="C46" s="11">
        <f>'[1]1'!D38</f>
        <v>2021</v>
      </c>
      <c r="D46" s="15">
        <f>'[1]1'!E38</f>
        <v>2021</v>
      </c>
      <c r="E46" s="11" t="str">
        <f>'[1]1'!C38</f>
        <v>J_1.2.2.2.8.L</v>
      </c>
      <c r="F46" s="15">
        <f>'[1]1'!F38</f>
        <v>0.938665</v>
      </c>
      <c r="G46" s="11">
        <f>'[1]1'!G38</f>
        <v>0.938665</v>
      </c>
      <c r="H46" s="15">
        <v>0</v>
      </c>
      <c r="I46" s="11">
        <f t="shared" si="18"/>
        <v>0.938665</v>
      </c>
      <c r="J46" s="15">
        <f t="shared" si="19"/>
        <v>0</v>
      </c>
      <c r="K46" s="11">
        <v>0</v>
      </c>
      <c r="L46" s="15">
        <v>0</v>
      </c>
      <c r="M46" s="11">
        <f>'[1]1'!N38</f>
        <v>0</v>
      </c>
      <c r="N46" s="15">
        <f>'[1]1'!O38</f>
        <v>0</v>
      </c>
      <c r="O46" s="11">
        <f t="shared" si="20"/>
        <v>0</v>
      </c>
      <c r="P46" s="15">
        <v>0</v>
      </c>
      <c r="Q46" s="11">
        <v>0</v>
      </c>
      <c r="R46" s="15">
        <v>0</v>
      </c>
      <c r="S46" s="11">
        <v>0</v>
      </c>
      <c r="T46" s="15">
        <f>I46-O46</f>
        <v>0.938665</v>
      </c>
      <c r="U46" s="15">
        <f t="shared" si="4"/>
        <v>0</v>
      </c>
      <c r="V46" s="15">
        <v>0</v>
      </c>
      <c r="W46" s="15">
        <f t="shared" si="5"/>
        <v>0</v>
      </c>
      <c r="X46" s="15" t="e">
        <f t="shared" si="6"/>
        <v>#DIV/0!</v>
      </c>
      <c r="Y46" s="15">
        <f t="shared" si="7"/>
        <v>0</v>
      </c>
      <c r="Z46" s="15" t="e">
        <f t="shared" si="8"/>
        <v>#DIV/0!</v>
      </c>
      <c r="AA46" s="15">
        <f t="shared" si="9"/>
        <v>0</v>
      </c>
      <c r="AB46" s="15">
        <v>0</v>
      </c>
      <c r="AC46" s="15">
        <f t="shared" si="10"/>
        <v>0</v>
      </c>
      <c r="AD46" s="15">
        <v>0</v>
      </c>
      <c r="AE46" s="15"/>
    </row>
    <row r="47" spans="1:31" s="47" customFormat="1" ht="47.25">
      <c r="A47" s="11" t="str">
        <f>'[1]1'!A39</f>
        <v>1.2.2.2.9</v>
      </c>
      <c r="B47" s="15" t="str">
        <f>'[1]1'!B39</f>
        <v>установка реклоузеров на ВЛ-10кВ фидер №13 п/с "ЗСМ" в районе ж/д ул. Кировская, д. 8</v>
      </c>
      <c r="C47" s="11">
        <f>'[1]1'!D39</f>
        <v>2021</v>
      </c>
      <c r="D47" s="15">
        <f>'[1]1'!E39</f>
        <v>2021</v>
      </c>
      <c r="E47" s="11" t="str">
        <f>'[1]1'!C39</f>
        <v>J_1.2.2.2.9.L</v>
      </c>
      <c r="F47" s="15">
        <f>'[1]1'!F39</f>
        <v>0.984668</v>
      </c>
      <c r="G47" s="11">
        <f>'[1]1'!G39</f>
        <v>0.984668</v>
      </c>
      <c r="H47" s="15">
        <v>0</v>
      </c>
      <c r="I47" s="11">
        <f t="shared" si="18"/>
        <v>0.984668</v>
      </c>
      <c r="J47" s="15">
        <f t="shared" si="19"/>
        <v>0</v>
      </c>
      <c r="K47" s="11">
        <v>0</v>
      </c>
      <c r="L47" s="15">
        <v>0</v>
      </c>
      <c r="M47" s="11">
        <f>'[1]1'!N39</f>
        <v>0</v>
      </c>
      <c r="N47" s="15">
        <f>'[1]1'!O39</f>
        <v>0</v>
      </c>
      <c r="O47" s="11">
        <f t="shared" si="20"/>
        <v>0</v>
      </c>
      <c r="P47" s="15">
        <v>0</v>
      </c>
      <c r="Q47" s="11">
        <v>0</v>
      </c>
      <c r="R47" s="15">
        <v>0</v>
      </c>
      <c r="S47" s="11">
        <v>0</v>
      </c>
      <c r="T47" s="15">
        <f>I47-O47</f>
        <v>0.984668</v>
      </c>
      <c r="U47" s="15">
        <f t="shared" si="4"/>
        <v>0</v>
      </c>
      <c r="V47" s="15">
        <v>0</v>
      </c>
      <c r="W47" s="15">
        <f t="shared" si="5"/>
        <v>0</v>
      </c>
      <c r="X47" s="15" t="e">
        <f t="shared" si="6"/>
        <v>#DIV/0!</v>
      </c>
      <c r="Y47" s="15">
        <f t="shared" si="7"/>
        <v>0</v>
      </c>
      <c r="Z47" s="15" t="e">
        <f t="shared" si="8"/>
        <v>#DIV/0!</v>
      </c>
      <c r="AA47" s="15">
        <f t="shared" si="9"/>
        <v>0</v>
      </c>
      <c r="AB47" s="15">
        <v>0</v>
      </c>
      <c r="AC47" s="15">
        <f t="shared" si="10"/>
        <v>0</v>
      </c>
      <c r="AD47" s="15">
        <v>0</v>
      </c>
      <c r="AE47" s="15"/>
    </row>
    <row r="48" spans="1:31" s="60" customFormat="1" ht="47.25">
      <c r="A48" s="70" t="str">
        <f>'[1]1'!A40</f>
        <v>1.2.3</v>
      </c>
      <c r="B48" s="71" t="str">
        <f>'[1]1'!B40</f>
        <v>Развитие и модернизация учета электрической энергии (мощности), всего, в том числе:</v>
      </c>
      <c r="C48" s="70" t="str">
        <f>'[1]1'!D40</f>
        <v>нд</v>
      </c>
      <c r="D48" s="71" t="str">
        <f>'[1]1'!E40</f>
        <v>нд</v>
      </c>
      <c r="E48" s="70" t="str">
        <f>'[1]1'!C40</f>
        <v>нд</v>
      </c>
      <c r="F48" s="70">
        <f>F49+F53</f>
        <v>18.55240926488774</v>
      </c>
      <c r="G48" s="70">
        <f aca="true" t="shared" si="23" ref="G48:T48">G49+G53</f>
        <v>18.55240926488774</v>
      </c>
      <c r="H48" s="70">
        <f t="shared" si="23"/>
        <v>0</v>
      </c>
      <c r="I48" s="70">
        <f t="shared" si="23"/>
        <v>18.55240926488774</v>
      </c>
      <c r="J48" s="70">
        <f t="shared" si="23"/>
        <v>3.968656</v>
      </c>
      <c r="K48" s="70">
        <f>K49+K53</f>
        <v>0</v>
      </c>
      <c r="L48" s="70">
        <f t="shared" si="23"/>
        <v>0</v>
      </c>
      <c r="M48" s="70">
        <f t="shared" si="23"/>
        <v>3.829056</v>
      </c>
      <c r="N48" s="70">
        <f t="shared" si="23"/>
        <v>0.1396</v>
      </c>
      <c r="O48" s="70">
        <f t="shared" si="23"/>
        <v>4.525899852</v>
      </c>
      <c r="P48" s="70">
        <f t="shared" si="23"/>
        <v>0</v>
      </c>
      <c r="Q48" s="70">
        <f t="shared" si="23"/>
        <v>0</v>
      </c>
      <c r="R48" s="70">
        <f t="shared" si="23"/>
        <v>4.354095852</v>
      </c>
      <c r="S48" s="70">
        <f t="shared" si="23"/>
        <v>0.171804</v>
      </c>
      <c r="T48" s="70">
        <f t="shared" si="23"/>
        <v>0</v>
      </c>
      <c r="U48" s="70">
        <f t="shared" si="4"/>
        <v>0.557243852</v>
      </c>
      <c r="V48" s="70">
        <f>O48/J48*100</f>
        <v>114.04112253619361</v>
      </c>
      <c r="W48" s="70">
        <f t="shared" si="5"/>
        <v>0</v>
      </c>
      <c r="X48" s="70" t="e">
        <f t="shared" si="6"/>
        <v>#DIV/0!</v>
      </c>
      <c r="Y48" s="70">
        <f t="shared" si="7"/>
        <v>0</v>
      </c>
      <c r="Z48" s="70" t="e">
        <f t="shared" si="8"/>
        <v>#DIV/0!</v>
      </c>
      <c r="AA48" s="70">
        <f t="shared" si="9"/>
        <v>0.5250398520000004</v>
      </c>
      <c r="AB48" s="70">
        <f>R48/M48*100</f>
        <v>113.71199198967057</v>
      </c>
      <c r="AC48" s="70">
        <f t="shared" si="10"/>
        <v>0.03220400000000001</v>
      </c>
      <c r="AD48" s="70">
        <f>S48/N48-100</f>
        <v>-98.76931232091691</v>
      </c>
      <c r="AE48" s="70"/>
    </row>
    <row r="49" spans="1:31" s="47" customFormat="1" ht="63">
      <c r="A49" s="11" t="str">
        <f>'[1]1'!A41</f>
        <v>1.2.3.5</v>
      </c>
      <c r="B49" s="15" t="str">
        <f>'[1]1'!B41</f>
        <v>"Включение приборов учета в систему сбора и передачи данных, класс напряжения 0,22 (0,4) кВ, всего, в том числе:"</v>
      </c>
      <c r="C49" s="11" t="str">
        <f>'[1]1'!D41</f>
        <v>нд</v>
      </c>
      <c r="D49" s="15" t="str">
        <f>'[1]1'!E41</f>
        <v>нд</v>
      </c>
      <c r="E49" s="11" t="str">
        <f>'[1]1'!C41</f>
        <v>нд</v>
      </c>
      <c r="F49" s="15">
        <f aca="true" t="shared" si="24" ref="F49:T49">F50+F51+F52</f>
        <v>18.27006691288774</v>
      </c>
      <c r="G49" s="11">
        <f t="shared" si="24"/>
        <v>18.27006691288774</v>
      </c>
      <c r="H49" s="15">
        <f>H50+H51+H52</f>
        <v>0</v>
      </c>
      <c r="I49" s="11">
        <f t="shared" si="24"/>
        <v>18.27006691288774</v>
      </c>
      <c r="J49" s="15">
        <f t="shared" si="24"/>
        <v>3.968656</v>
      </c>
      <c r="K49" s="11">
        <f t="shared" si="24"/>
        <v>0</v>
      </c>
      <c r="L49" s="15">
        <f t="shared" si="24"/>
        <v>0</v>
      </c>
      <c r="M49" s="11">
        <f t="shared" si="24"/>
        <v>3.829056</v>
      </c>
      <c r="N49" s="11">
        <f t="shared" si="24"/>
        <v>0.1396</v>
      </c>
      <c r="O49" s="11">
        <f t="shared" si="24"/>
        <v>4.525899852</v>
      </c>
      <c r="P49" s="11">
        <f t="shared" si="24"/>
        <v>0</v>
      </c>
      <c r="Q49" s="11">
        <f t="shared" si="24"/>
        <v>0</v>
      </c>
      <c r="R49" s="11">
        <f t="shared" si="24"/>
        <v>4.354095852</v>
      </c>
      <c r="S49" s="11">
        <f t="shared" si="24"/>
        <v>0.171804</v>
      </c>
      <c r="T49" s="15">
        <f t="shared" si="24"/>
        <v>0</v>
      </c>
      <c r="U49" s="15">
        <f t="shared" si="4"/>
        <v>0.557243852</v>
      </c>
      <c r="V49" s="15">
        <f>O49/J49*100</f>
        <v>114.04112253619361</v>
      </c>
      <c r="W49" s="15">
        <f t="shared" si="5"/>
        <v>0</v>
      </c>
      <c r="X49" s="15" t="e">
        <f t="shared" si="6"/>
        <v>#DIV/0!</v>
      </c>
      <c r="Y49" s="15">
        <f t="shared" si="7"/>
        <v>0</v>
      </c>
      <c r="Z49" s="15" t="e">
        <f t="shared" si="8"/>
        <v>#DIV/0!</v>
      </c>
      <c r="AA49" s="15">
        <f t="shared" si="9"/>
        <v>0.5250398520000004</v>
      </c>
      <c r="AB49" s="15">
        <f>R49/M49*100</f>
        <v>113.71199198967057</v>
      </c>
      <c r="AC49" s="15">
        <f t="shared" si="10"/>
        <v>0.03220400000000001</v>
      </c>
      <c r="AD49" s="15">
        <f>S49/N49-100</f>
        <v>-98.76931232091691</v>
      </c>
      <c r="AE49" s="15"/>
    </row>
    <row r="50" spans="1:31" s="47" customFormat="1" ht="126">
      <c r="A50" s="11" t="str">
        <f>'[1]1'!A42</f>
        <v>1.2.3.5.1</v>
      </c>
      <c r="B50" s="15" t="str">
        <f>'[1]1'!B42</f>
        <v>Установка АСКУЭ в частном секторе, ул.Горького 14-74д, ул.Советская 77-280-248-278 ул. 1я Загородная 15-55, ул. 1я Набережная 2-38,  ул. 2я Набережная 2-8, ул.Перелетная 12-20, ул. Тараса Шевченко 48-80, ул.Комсомольская 45-138, ул.Мельничная 40-108, ул.Т</v>
      </c>
      <c r="C50" s="11">
        <f>'[1]1'!D42</f>
        <v>2020</v>
      </c>
      <c r="D50" s="15">
        <f>'[1]1'!E42</f>
        <v>2023</v>
      </c>
      <c r="E50" s="11" t="str">
        <f>'[1]1'!C42</f>
        <v>J_1.2.3.5.1.N</v>
      </c>
      <c r="F50" s="15">
        <f>'[1]1'!F42</f>
        <v>12.509140374221069</v>
      </c>
      <c r="G50" s="11">
        <f>'[1]1'!G42</f>
        <v>12.509140374221069</v>
      </c>
      <c r="H50" s="15">
        <v>0</v>
      </c>
      <c r="I50" s="11">
        <f t="shared" si="18"/>
        <v>12.509140374221069</v>
      </c>
      <c r="J50" s="15">
        <f t="shared" si="19"/>
        <v>3.718461</v>
      </c>
      <c r="K50" s="11">
        <v>0</v>
      </c>
      <c r="L50" s="15">
        <v>0</v>
      </c>
      <c r="M50" s="11">
        <f>'[1]1'!N42</f>
        <v>3.578861</v>
      </c>
      <c r="N50" s="15">
        <f>'[1]1'!O42</f>
        <v>0.1396</v>
      </c>
      <c r="O50" s="11">
        <f>P50+Q50+R50+S50</f>
        <v>4.275704856</v>
      </c>
      <c r="P50" s="15">
        <v>0</v>
      </c>
      <c r="Q50" s="11">
        <v>0</v>
      </c>
      <c r="R50" s="15">
        <f>3563087.38*1.2/1000000-S50</f>
        <v>4.103900856</v>
      </c>
      <c r="S50" s="11">
        <f>143170*1.2/1000000</f>
        <v>0.171804</v>
      </c>
      <c r="T50" s="15">
        <f>T51+T52+T53</f>
        <v>0</v>
      </c>
      <c r="U50" s="15">
        <f t="shared" si="4"/>
        <v>0.5572438559999999</v>
      </c>
      <c r="V50" s="15">
        <f>O50/J50*100</f>
        <v>114.98587334921623</v>
      </c>
      <c r="W50" s="15">
        <f t="shared" si="5"/>
        <v>0</v>
      </c>
      <c r="X50" s="15" t="e">
        <f t="shared" si="6"/>
        <v>#DIV/0!</v>
      </c>
      <c r="Y50" s="15">
        <f t="shared" si="7"/>
        <v>0</v>
      </c>
      <c r="Z50" s="15" t="e">
        <f t="shared" si="8"/>
        <v>#DIV/0!</v>
      </c>
      <c r="AA50" s="15">
        <f t="shared" si="9"/>
        <v>0.5250398560000002</v>
      </c>
      <c r="AB50" s="15">
        <f>R50/M50*100</f>
        <v>114.67058530633072</v>
      </c>
      <c r="AC50" s="15">
        <f t="shared" si="10"/>
        <v>0.03220400000000001</v>
      </c>
      <c r="AD50" s="15">
        <f>S50/N50-100</f>
        <v>-98.76931232091691</v>
      </c>
      <c r="AE50" s="15"/>
    </row>
    <row r="51" spans="1:31" s="47" customFormat="1" ht="126">
      <c r="A51" s="11" t="str">
        <f>'[1]1'!A43</f>
        <v>1.2.3.5.2</v>
      </c>
      <c r="B51" s="15" t="str">
        <f>'[1]1'!B43</f>
        <v>Установка АСКУЭ физ.лица ул. Цементная 10-19, ул.Советская 2-46, ул. Комсомольская 16-20-30,  ул.Красноармейская 18-25-48, ул. Коммунаров 5-11, ул.Береговая 44-50, ул. Вокзальная 4-18, ул. Советская, ул.Юбилейная, ул.Красногвардейская, ул.Парковая</v>
      </c>
      <c r="C51" s="11">
        <f>'[1]1'!D43</f>
        <v>2020</v>
      </c>
      <c r="D51" s="15">
        <f>'[1]1'!E43</f>
        <v>2024</v>
      </c>
      <c r="E51" s="11" t="str">
        <f>'[1]1'!C43</f>
        <v>J_1.2.3.5.2.O</v>
      </c>
      <c r="F51" s="15">
        <f>'[1]1'!F43</f>
        <v>5.652054078666668</v>
      </c>
      <c r="G51" s="11">
        <f>'[1]1'!G43</f>
        <v>5.652054078666668</v>
      </c>
      <c r="H51" s="15">
        <v>0</v>
      </c>
      <c r="I51" s="11">
        <f t="shared" si="18"/>
        <v>5.652054078666668</v>
      </c>
      <c r="J51" s="15">
        <f t="shared" si="19"/>
        <v>0.250195</v>
      </c>
      <c r="K51" s="11">
        <v>0</v>
      </c>
      <c r="L51" s="15">
        <v>0</v>
      </c>
      <c r="M51" s="11">
        <f>'[1]1'!N43</f>
        <v>0.250195</v>
      </c>
      <c r="N51" s="15">
        <f>'[1]1'!O43</f>
        <v>0</v>
      </c>
      <c r="O51" s="11">
        <f t="shared" si="20"/>
        <v>0.250194996</v>
      </c>
      <c r="P51" s="15">
        <v>0</v>
      </c>
      <c r="Q51" s="11">
        <v>0</v>
      </c>
      <c r="R51" s="15">
        <f>208495.83/1000000*1.2</f>
        <v>0.250194996</v>
      </c>
      <c r="S51" s="11">
        <v>0</v>
      </c>
      <c r="T51" s="15">
        <f>T52+T53+T54</f>
        <v>0</v>
      </c>
      <c r="U51" s="15">
        <f t="shared" si="4"/>
        <v>-3.999999997894577E-09</v>
      </c>
      <c r="V51" s="15">
        <f>O51/J51*100</f>
        <v>99.99999840124703</v>
      </c>
      <c r="W51" s="15">
        <f t="shared" si="5"/>
        <v>0</v>
      </c>
      <c r="X51" s="15" t="e">
        <f t="shared" si="6"/>
        <v>#DIV/0!</v>
      </c>
      <c r="Y51" s="15">
        <f t="shared" si="7"/>
        <v>0</v>
      </c>
      <c r="Z51" s="15" t="e">
        <f t="shared" si="8"/>
        <v>#DIV/0!</v>
      </c>
      <c r="AA51" s="15">
        <f t="shared" si="9"/>
        <v>-3.999999997894577E-09</v>
      </c>
      <c r="AB51" s="15">
        <f>R51/M51*100</f>
        <v>99.99999840124703</v>
      </c>
      <c r="AC51" s="15">
        <f t="shared" si="10"/>
        <v>0</v>
      </c>
      <c r="AD51" s="15">
        <v>0</v>
      </c>
      <c r="AE51" s="15"/>
    </row>
    <row r="52" spans="1:31" s="47" customFormat="1" ht="47.25">
      <c r="A52" s="11" t="str">
        <f>'[1]1'!A44</f>
        <v>1.2.3.5.3</v>
      </c>
      <c r="B52" s="15" t="str">
        <f>'[1]1'!B44</f>
        <v>Установка АСКУЭ в в точках перетока в смежные сети ТП-81, ТП-141, ТП-111, ТП-13, ТП-34</v>
      </c>
      <c r="C52" s="11">
        <f>'[1]1'!D44</f>
        <v>2023</v>
      </c>
      <c r="D52" s="15">
        <f>'[1]1'!E44</f>
        <v>2023</v>
      </c>
      <c r="E52" s="11" t="str">
        <f>'[1]1'!C44</f>
        <v>J_1.2.3.5.3.N</v>
      </c>
      <c r="F52" s="15">
        <f>'[1]1'!F44</f>
        <v>0.10887245999999999</v>
      </c>
      <c r="G52" s="11">
        <f>'[1]1'!G44</f>
        <v>0.10887245999999999</v>
      </c>
      <c r="H52" s="15">
        <v>0</v>
      </c>
      <c r="I52" s="11">
        <f t="shared" si="18"/>
        <v>0.10887245999999999</v>
      </c>
      <c r="J52" s="15">
        <f t="shared" si="19"/>
        <v>0</v>
      </c>
      <c r="K52" s="11">
        <v>0</v>
      </c>
      <c r="L52" s="15">
        <v>0</v>
      </c>
      <c r="M52" s="11">
        <f>'[1]1'!N44</f>
        <v>0</v>
      </c>
      <c r="N52" s="15">
        <f>'[1]1'!O44</f>
        <v>0</v>
      </c>
      <c r="O52" s="11">
        <f t="shared" si="20"/>
        <v>0</v>
      </c>
      <c r="P52" s="15">
        <v>0</v>
      </c>
      <c r="Q52" s="11">
        <v>0</v>
      </c>
      <c r="R52" s="15">
        <v>0</v>
      </c>
      <c r="S52" s="11">
        <v>0</v>
      </c>
      <c r="T52" s="15">
        <f>T53+T54+T55</f>
        <v>0</v>
      </c>
      <c r="U52" s="15">
        <f t="shared" si="4"/>
        <v>0</v>
      </c>
      <c r="V52" s="15">
        <v>0</v>
      </c>
      <c r="W52" s="15">
        <f t="shared" si="5"/>
        <v>0</v>
      </c>
      <c r="X52" s="15" t="e">
        <f t="shared" si="6"/>
        <v>#DIV/0!</v>
      </c>
      <c r="Y52" s="15">
        <f t="shared" si="7"/>
        <v>0</v>
      </c>
      <c r="Z52" s="15" t="e">
        <f t="shared" si="8"/>
        <v>#DIV/0!</v>
      </c>
      <c r="AA52" s="15">
        <f t="shared" si="9"/>
        <v>0</v>
      </c>
      <c r="AB52" s="15">
        <v>0</v>
      </c>
      <c r="AC52" s="15">
        <f t="shared" si="10"/>
        <v>0</v>
      </c>
      <c r="AD52" s="15">
        <v>0</v>
      </c>
      <c r="AE52" s="15"/>
    </row>
    <row r="53" spans="1:31" s="47" customFormat="1" ht="63">
      <c r="A53" s="11" t="str">
        <f>'[1]1'!A45</f>
        <v>1.2.3.6</v>
      </c>
      <c r="B53" s="15" t="str">
        <f>'[1]1'!B45</f>
        <v>"Включение приборов учета в систему сбора и передачи данных, класс напряжения 6 (10) кВ, всего, в том числе:"</v>
      </c>
      <c r="C53" s="11" t="str">
        <f>'[1]1'!D45</f>
        <v>нд</v>
      </c>
      <c r="D53" s="15" t="str">
        <f>'[1]1'!E45</f>
        <v>нд</v>
      </c>
      <c r="E53" s="11" t="str">
        <f>'[1]1'!C45</f>
        <v>нд</v>
      </c>
      <c r="F53" s="15">
        <f>F54</f>
        <v>0.28234235199999996</v>
      </c>
      <c r="G53" s="11">
        <f aca="true" t="shared" si="25" ref="G53:S53">G54</f>
        <v>0.28234235199999996</v>
      </c>
      <c r="H53" s="15">
        <f>H54</f>
        <v>0</v>
      </c>
      <c r="I53" s="11">
        <f t="shared" si="25"/>
        <v>0.28234235199999996</v>
      </c>
      <c r="J53" s="15">
        <f t="shared" si="25"/>
        <v>0</v>
      </c>
      <c r="K53" s="11">
        <f t="shared" si="25"/>
        <v>0</v>
      </c>
      <c r="L53" s="15">
        <f t="shared" si="25"/>
        <v>0</v>
      </c>
      <c r="M53" s="11">
        <f t="shared" si="25"/>
        <v>0</v>
      </c>
      <c r="N53" s="15">
        <f t="shared" si="25"/>
        <v>0</v>
      </c>
      <c r="O53" s="11">
        <f t="shared" si="25"/>
        <v>0</v>
      </c>
      <c r="P53" s="15">
        <f t="shared" si="25"/>
        <v>0</v>
      </c>
      <c r="Q53" s="11">
        <f t="shared" si="25"/>
        <v>0</v>
      </c>
      <c r="R53" s="15">
        <v>0</v>
      </c>
      <c r="S53" s="11">
        <f t="shared" si="25"/>
        <v>0</v>
      </c>
      <c r="T53" s="15">
        <f>T54+T55+T56</f>
        <v>0</v>
      </c>
      <c r="U53" s="15">
        <f t="shared" si="4"/>
        <v>0</v>
      </c>
      <c r="V53" s="15">
        <v>0</v>
      </c>
      <c r="W53" s="15">
        <f t="shared" si="5"/>
        <v>0</v>
      </c>
      <c r="X53" s="15" t="e">
        <f t="shared" si="6"/>
        <v>#DIV/0!</v>
      </c>
      <c r="Y53" s="15">
        <f t="shared" si="7"/>
        <v>0</v>
      </c>
      <c r="Z53" s="15" t="e">
        <f t="shared" si="8"/>
        <v>#DIV/0!</v>
      </c>
      <c r="AA53" s="15">
        <f t="shared" si="9"/>
        <v>0</v>
      </c>
      <c r="AB53" s="15">
        <v>0</v>
      </c>
      <c r="AC53" s="15">
        <f t="shared" si="10"/>
        <v>0</v>
      </c>
      <c r="AD53" s="15">
        <v>0</v>
      </c>
      <c r="AE53" s="15"/>
    </row>
    <row r="54" spans="1:31" s="47" customFormat="1" ht="31.5">
      <c r="A54" s="11" t="str">
        <f>'[1]1'!A46</f>
        <v>1.2.3.6.1</v>
      </c>
      <c r="B54" s="15" t="str">
        <f>'[1]1'!B46</f>
        <v>Установка АСКУЭ на п/с 35/10кВ ЗСМ ул.Селикатная</v>
      </c>
      <c r="C54" s="11">
        <f>'[1]1'!D46</f>
        <v>2023</v>
      </c>
      <c r="D54" s="15">
        <f>'[1]1'!E46</f>
        <v>2023</v>
      </c>
      <c r="E54" s="11" t="str">
        <f>'[1]1'!C46</f>
        <v>J_1.2.3.6.1.N</v>
      </c>
      <c r="F54" s="15">
        <f>'[1]1'!F46</f>
        <v>0.28234235199999996</v>
      </c>
      <c r="G54" s="11">
        <f>'[1]1'!G46</f>
        <v>0.28234235199999996</v>
      </c>
      <c r="H54" s="15">
        <v>0</v>
      </c>
      <c r="I54" s="11">
        <f t="shared" si="18"/>
        <v>0.28234235199999996</v>
      </c>
      <c r="J54" s="15">
        <f t="shared" si="19"/>
        <v>0</v>
      </c>
      <c r="K54" s="11">
        <v>0</v>
      </c>
      <c r="L54" s="15">
        <v>0</v>
      </c>
      <c r="M54" s="11">
        <f>'[1]1'!N46</f>
        <v>0</v>
      </c>
      <c r="N54" s="15">
        <f>'[1]1'!O46</f>
        <v>0</v>
      </c>
      <c r="O54" s="11">
        <f t="shared" si="20"/>
        <v>0</v>
      </c>
      <c r="P54" s="15">
        <v>0</v>
      </c>
      <c r="Q54" s="11">
        <v>0</v>
      </c>
      <c r="R54" s="15">
        <v>0</v>
      </c>
      <c r="S54" s="11">
        <v>0</v>
      </c>
      <c r="T54" s="15">
        <f>T55+T56+T57</f>
        <v>0</v>
      </c>
      <c r="U54" s="15">
        <f t="shared" si="4"/>
        <v>0</v>
      </c>
      <c r="V54" s="15">
        <v>0</v>
      </c>
      <c r="W54" s="15">
        <f t="shared" si="5"/>
        <v>0</v>
      </c>
      <c r="X54" s="15" t="e">
        <f t="shared" si="6"/>
        <v>#DIV/0!</v>
      </c>
      <c r="Y54" s="15">
        <f t="shared" si="7"/>
        <v>0</v>
      </c>
      <c r="Z54" s="15" t="e">
        <f t="shared" si="8"/>
        <v>#DIV/0!</v>
      </c>
      <c r="AA54" s="15">
        <f t="shared" si="9"/>
        <v>0</v>
      </c>
      <c r="AB54" s="15">
        <v>0</v>
      </c>
      <c r="AC54" s="15">
        <f t="shared" si="10"/>
        <v>0</v>
      </c>
      <c r="AD54" s="15">
        <v>0</v>
      </c>
      <c r="AE54" s="15"/>
    </row>
    <row r="55" spans="1:31" s="60" customFormat="1" ht="47.25">
      <c r="A55" s="70" t="str">
        <f>'[1]1'!A47</f>
        <v>1.4.</v>
      </c>
      <c r="B55" s="71" t="str">
        <f>'[1]1'!B47</f>
        <v>Прочее новое строительство объектов электросетевого хозяйства, всего, в том числе:</v>
      </c>
      <c r="C55" s="70" t="str">
        <f>'[1]1'!D47</f>
        <v>нд</v>
      </c>
      <c r="D55" s="71" t="str">
        <f>'[1]1'!E47</f>
        <v>нд</v>
      </c>
      <c r="E55" s="70" t="str">
        <f>'[1]1'!C47</f>
        <v>нд</v>
      </c>
      <c r="F55" s="71">
        <f>F56+F57+F58+F59+F60</f>
        <v>10.801017</v>
      </c>
      <c r="G55" s="70">
        <f aca="true" t="shared" si="26" ref="G55:T55">G56+G57+G58+G59+G60</f>
        <v>10.801017</v>
      </c>
      <c r="H55" s="71">
        <f t="shared" si="26"/>
        <v>0</v>
      </c>
      <c r="I55" s="70">
        <f t="shared" si="26"/>
        <v>10.801017</v>
      </c>
      <c r="J55" s="71">
        <f t="shared" si="26"/>
        <v>4.7429268</v>
      </c>
      <c r="K55" s="70">
        <f t="shared" si="26"/>
        <v>0</v>
      </c>
      <c r="L55" s="71">
        <f t="shared" si="26"/>
        <v>0</v>
      </c>
      <c r="M55" s="70">
        <f t="shared" si="26"/>
        <v>4.7429268</v>
      </c>
      <c r="N55" s="71">
        <f t="shared" si="26"/>
        <v>0</v>
      </c>
      <c r="O55" s="70">
        <f t="shared" si="26"/>
        <v>5.530289891999999</v>
      </c>
      <c r="P55" s="71">
        <f t="shared" si="26"/>
        <v>0</v>
      </c>
      <c r="Q55" s="70">
        <f t="shared" si="26"/>
        <v>0</v>
      </c>
      <c r="R55" s="71">
        <f t="shared" si="26"/>
        <v>5.530289891999999</v>
      </c>
      <c r="S55" s="70">
        <f t="shared" si="26"/>
        <v>0</v>
      </c>
      <c r="T55" s="71">
        <f t="shared" si="26"/>
        <v>0</v>
      </c>
      <c r="U55" s="71">
        <f t="shared" si="4"/>
        <v>0.7873630919999988</v>
      </c>
      <c r="V55" s="71">
        <f>O55/J55*100</f>
        <v>116.60078523666017</v>
      </c>
      <c r="W55" s="71">
        <f t="shared" si="5"/>
        <v>0</v>
      </c>
      <c r="X55" s="71" t="e">
        <f t="shared" si="6"/>
        <v>#DIV/0!</v>
      </c>
      <c r="Y55" s="71">
        <f t="shared" si="7"/>
        <v>0</v>
      </c>
      <c r="Z55" s="71" t="e">
        <f t="shared" si="8"/>
        <v>#DIV/0!</v>
      </c>
      <c r="AA55" s="71">
        <f t="shared" si="9"/>
        <v>0.7873630919999988</v>
      </c>
      <c r="AB55" s="71">
        <f>R55/M55*100</f>
        <v>116.60078523666017</v>
      </c>
      <c r="AC55" s="71">
        <f t="shared" si="10"/>
        <v>0</v>
      </c>
      <c r="AD55" s="71">
        <v>0</v>
      </c>
      <c r="AE55" s="71"/>
    </row>
    <row r="56" spans="1:31" s="47" customFormat="1" ht="78.75">
      <c r="A56" s="11" t="str">
        <f>'[1]1'!A48</f>
        <v>1.4.1.</v>
      </c>
      <c r="B56" s="15" t="str">
        <f>'[1]1'!B48</f>
        <v>ВЛЗ-10кВ Ф-31 оп.262 - ТП 164  Техническая дорога АО "Спасскцемент". Пересечение улиц: Павлика Морозова, 25 лет Октября, Пионерской.  ВЛ L-435м, КЛ L-40м</v>
      </c>
      <c r="C56" s="11">
        <f>'[1]1'!D48</f>
        <v>2024</v>
      </c>
      <c r="D56" s="15">
        <f>'[1]1'!E48</f>
        <v>2024</v>
      </c>
      <c r="E56" s="11" t="str">
        <f>'[1]1'!C48</f>
        <v>J_1.4.1.O</v>
      </c>
      <c r="F56" s="15">
        <f>'[1]1'!F48</f>
        <v>0.682619</v>
      </c>
      <c r="G56" s="11">
        <f>'[1]1'!G48</f>
        <v>0.682619</v>
      </c>
      <c r="H56" s="15">
        <v>0</v>
      </c>
      <c r="I56" s="11">
        <f t="shared" si="18"/>
        <v>0.682619</v>
      </c>
      <c r="J56" s="15">
        <f t="shared" si="19"/>
        <v>0</v>
      </c>
      <c r="K56" s="11">
        <v>0</v>
      </c>
      <c r="L56" s="15">
        <v>0</v>
      </c>
      <c r="M56" s="11">
        <f>'[1]1'!N48</f>
        <v>0</v>
      </c>
      <c r="N56" s="15">
        <f>'[1]1'!O48</f>
        <v>0</v>
      </c>
      <c r="O56" s="11">
        <f t="shared" si="20"/>
        <v>0</v>
      </c>
      <c r="P56" s="15">
        <v>0</v>
      </c>
      <c r="Q56" s="11">
        <v>0</v>
      </c>
      <c r="R56" s="15">
        <v>0</v>
      </c>
      <c r="S56" s="11">
        <v>0</v>
      </c>
      <c r="T56" s="15">
        <v>0</v>
      </c>
      <c r="U56" s="15">
        <f t="shared" si="4"/>
        <v>0</v>
      </c>
      <c r="V56" s="15">
        <v>0</v>
      </c>
      <c r="W56" s="15">
        <f t="shared" si="5"/>
        <v>0</v>
      </c>
      <c r="X56" s="15" t="e">
        <f t="shared" si="6"/>
        <v>#DIV/0!</v>
      </c>
      <c r="Y56" s="15">
        <f t="shared" si="7"/>
        <v>0</v>
      </c>
      <c r="Z56" s="15" t="e">
        <f t="shared" si="8"/>
        <v>#DIV/0!</v>
      </c>
      <c r="AA56" s="15">
        <f t="shared" si="9"/>
        <v>0</v>
      </c>
      <c r="AB56" s="15">
        <v>0</v>
      </c>
      <c r="AC56" s="15">
        <f t="shared" si="10"/>
        <v>0</v>
      </c>
      <c r="AD56" s="15">
        <v>0</v>
      </c>
      <c r="AE56" s="15"/>
    </row>
    <row r="57" spans="1:31" s="47" customFormat="1" ht="47.25">
      <c r="A57" s="11" t="str">
        <f>'[1]1'!A49</f>
        <v>1.4.2.</v>
      </c>
      <c r="B57" s="15" t="str">
        <f>'[1]1'!B49</f>
        <v>ВЛ-10кВ Ф-10"С" L-470м оп.88-94, оп.95-98, КЛ-10кВ Ф-10"С" L-190м оп.94-95   ул. Арсеньева. </v>
      </c>
      <c r="C57" s="11">
        <f>'[1]1'!D49</f>
        <v>2020</v>
      </c>
      <c r="D57" s="15">
        <f>'[1]1'!E49</f>
        <v>2020</v>
      </c>
      <c r="E57" s="11" t="str">
        <f>'[1]1'!C49</f>
        <v>J_1.4.2.K</v>
      </c>
      <c r="F57" s="15">
        <f>'[1]1'!F49</f>
        <v>1.058825</v>
      </c>
      <c r="G57" s="11">
        <f>'[1]1'!G49</f>
        <v>1.058825</v>
      </c>
      <c r="H57" s="15">
        <v>0</v>
      </c>
      <c r="I57" s="11">
        <f t="shared" si="18"/>
        <v>1.058825</v>
      </c>
      <c r="J57" s="15">
        <f t="shared" si="19"/>
        <v>0.9621996</v>
      </c>
      <c r="K57" s="11">
        <v>0</v>
      </c>
      <c r="L57" s="15">
        <v>0</v>
      </c>
      <c r="M57" s="11">
        <f>'[1]1'!N49</f>
        <v>0.9621996</v>
      </c>
      <c r="N57" s="15">
        <f>'[1]1'!O49</f>
        <v>0</v>
      </c>
      <c r="O57" s="11">
        <f t="shared" si="20"/>
        <v>1.2762328799999998</v>
      </c>
      <c r="P57" s="15"/>
      <c r="Q57" s="11"/>
      <c r="R57" s="15">
        <f>1063527.4*1.2/1000000</f>
        <v>1.2762328799999998</v>
      </c>
      <c r="S57" s="11"/>
      <c r="T57" s="15"/>
      <c r="U57" s="15">
        <f t="shared" si="4"/>
        <v>0.31403327999999975</v>
      </c>
      <c r="V57" s="15">
        <f>O57/J57*100</f>
        <v>132.63702042694675</v>
      </c>
      <c r="W57" s="15">
        <f t="shared" si="5"/>
        <v>0</v>
      </c>
      <c r="X57" s="15" t="e">
        <f t="shared" si="6"/>
        <v>#DIV/0!</v>
      </c>
      <c r="Y57" s="15">
        <f t="shared" si="7"/>
        <v>0</v>
      </c>
      <c r="Z57" s="15" t="e">
        <f t="shared" si="8"/>
        <v>#DIV/0!</v>
      </c>
      <c r="AA57" s="15">
        <f t="shared" si="9"/>
        <v>0.31403327999999975</v>
      </c>
      <c r="AB57" s="15">
        <f>R57/M57*100</f>
        <v>132.63702042694675</v>
      </c>
      <c r="AC57" s="15">
        <f t="shared" si="10"/>
        <v>0</v>
      </c>
      <c r="AD57" s="15"/>
      <c r="AE57" s="15"/>
    </row>
    <row r="58" spans="1:31" s="47" customFormat="1" ht="47.25">
      <c r="A58" s="11" t="str">
        <f>'[1]1'!A50</f>
        <v>1.4.3.</v>
      </c>
      <c r="B58" s="15" t="str">
        <f>'[1]1'!B50</f>
        <v>КЛ-10кВ Ф-16"М   L-1170м" п/с "межзаводская"- ТП-119, ул. Красногвардейская</v>
      </c>
      <c r="C58" s="11">
        <f>'[1]1'!D50</f>
        <v>2022</v>
      </c>
      <c r="D58" s="15">
        <f>'[1]1'!E50</f>
        <v>2022</v>
      </c>
      <c r="E58" s="11" t="str">
        <f>'[1]1'!C50</f>
        <v>J_1.4.3.M</v>
      </c>
      <c r="F58" s="15">
        <f>'[1]1'!F50</f>
        <v>2.328567</v>
      </c>
      <c r="G58" s="11">
        <f>'[1]1'!G50</f>
        <v>2.328567</v>
      </c>
      <c r="H58" s="15">
        <v>0</v>
      </c>
      <c r="I58" s="11">
        <f t="shared" si="18"/>
        <v>2.328567</v>
      </c>
      <c r="J58" s="15">
        <f t="shared" si="19"/>
        <v>0</v>
      </c>
      <c r="K58" s="11">
        <v>0</v>
      </c>
      <c r="L58" s="15">
        <v>0</v>
      </c>
      <c r="M58" s="11">
        <f>'[1]1'!N50</f>
        <v>0</v>
      </c>
      <c r="N58" s="15">
        <f>'[1]1'!O50</f>
        <v>0</v>
      </c>
      <c r="O58" s="11">
        <f t="shared" si="20"/>
        <v>0</v>
      </c>
      <c r="P58" s="15">
        <v>0</v>
      </c>
      <c r="Q58" s="11"/>
      <c r="R58" s="15">
        <v>0</v>
      </c>
      <c r="S58" s="11">
        <v>0</v>
      </c>
      <c r="T58" s="15">
        <v>0</v>
      </c>
      <c r="U58" s="15">
        <f t="shared" si="4"/>
        <v>0</v>
      </c>
      <c r="V58" s="15">
        <v>0</v>
      </c>
      <c r="W58" s="15">
        <f t="shared" si="5"/>
        <v>0</v>
      </c>
      <c r="X58" s="15" t="e">
        <f t="shared" si="6"/>
        <v>#DIV/0!</v>
      </c>
      <c r="Y58" s="15">
        <f t="shared" si="7"/>
        <v>0</v>
      </c>
      <c r="Z58" s="15" t="e">
        <f t="shared" si="8"/>
        <v>#DIV/0!</v>
      </c>
      <c r="AA58" s="15">
        <f t="shared" si="9"/>
        <v>0</v>
      </c>
      <c r="AB58" s="15">
        <v>0</v>
      </c>
      <c r="AC58" s="15">
        <f t="shared" si="10"/>
        <v>0</v>
      </c>
      <c r="AD58" s="15">
        <v>0</v>
      </c>
      <c r="AE58" s="15"/>
    </row>
    <row r="59" spans="1:31" s="47" customFormat="1" ht="126">
      <c r="A59" s="11" t="str">
        <f>'[1]1'!A51</f>
        <v>1.4.4.</v>
      </c>
      <c r="B59" s="15" t="str">
        <f>'[1]1'!B51</f>
        <v>КЛ-10кВ Ф-17 "С"  (ТП-163 - ТП-168) ул. Калинина(Калинина 8-Цементная 22а), ул. 1-й Западный(1й Западный 5-Калиниа 8), ул. 25 лет Октября(25 лет октября 20-1й Западный 5), 2-й Западный(ул. Пионерская 19а-ул. 25 лет октября 20) 570м. (новое строительство)</v>
      </c>
      <c r="C59" s="11">
        <f>'[1]1'!D51</f>
        <v>2023</v>
      </c>
      <c r="D59" s="15">
        <f>'[1]1'!E51</f>
        <v>2023</v>
      </c>
      <c r="E59" s="11" t="str">
        <f>'[1]1'!C51</f>
        <v>J_1.4.4.N</v>
      </c>
      <c r="F59" s="15">
        <f>'[1]1'!F51</f>
        <v>1.870902</v>
      </c>
      <c r="G59" s="11">
        <f>'[1]1'!G51</f>
        <v>1.870902</v>
      </c>
      <c r="H59" s="15">
        <v>0</v>
      </c>
      <c r="I59" s="11">
        <f t="shared" si="18"/>
        <v>1.870902</v>
      </c>
      <c r="J59" s="15">
        <f t="shared" si="19"/>
        <v>0</v>
      </c>
      <c r="K59" s="11">
        <v>0</v>
      </c>
      <c r="L59" s="15">
        <v>0</v>
      </c>
      <c r="M59" s="11">
        <f>'[1]1'!N51</f>
        <v>0</v>
      </c>
      <c r="N59" s="15">
        <f>'[1]1'!O51</f>
        <v>0</v>
      </c>
      <c r="O59" s="11">
        <f t="shared" si="20"/>
        <v>0</v>
      </c>
      <c r="P59" s="15">
        <v>0</v>
      </c>
      <c r="Q59" s="11">
        <v>0</v>
      </c>
      <c r="R59" s="15">
        <v>0</v>
      </c>
      <c r="S59" s="11">
        <v>0</v>
      </c>
      <c r="T59" s="15">
        <v>0</v>
      </c>
      <c r="U59" s="15">
        <f t="shared" si="4"/>
        <v>0</v>
      </c>
      <c r="V59" s="15">
        <v>0</v>
      </c>
      <c r="W59" s="15">
        <f t="shared" si="5"/>
        <v>0</v>
      </c>
      <c r="X59" s="15" t="e">
        <f t="shared" si="6"/>
        <v>#DIV/0!</v>
      </c>
      <c r="Y59" s="15">
        <f t="shared" si="7"/>
        <v>0</v>
      </c>
      <c r="Z59" s="15" t="e">
        <f t="shared" si="8"/>
        <v>#DIV/0!</v>
      </c>
      <c r="AA59" s="15">
        <f t="shared" si="9"/>
        <v>0</v>
      </c>
      <c r="AB59" s="15">
        <v>0</v>
      </c>
      <c r="AC59" s="15">
        <f t="shared" si="10"/>
        <v>0</v>
      </c>
      <c r="AD59" s="15">
        <v>0</v>
      </c>
      <c r="AE59" s="15"/>
    </row>
    <row r="60" spans="1:31" s="47" customFormat="1" ht="31.5">
      <c r="A60" s="11" t="str">
        <f>'[1]1'!A52</f>
        <v>1.4.5.</v>
      </c>
      <c r="B60" s="15" t="str">
        <f>'[1]1'!B52</f>
        <v>Установка  2КТПБ  (2*1000) ул.Краснознаменная 4  </v>
      </c>
      <c r="C60" s="11">
        <f>'[1]1'!D52</f>
        <v>2020</v>
      </c>
      <c r="D60" s="15">
        <f>'[1]1'!E52</f>
        <v>2020</v>
      </c>
      <c r="E60" s="11" t="str">
        <f>'[1]1'!C52</f>
        <v>J_1.4.5.K</v>
      </c>
      <c r="F60" s="15">
        <f>'[1]1'!F52</f>
        <v>4.860104</v>
      </c>
      <c r="G60" s="11">
        <f>'[1]1'!G52</f>
        <v>4.860104</v>
      </c>
      <c r="H60" s="15">
        <v>0</v>
      </c>
      <c r="I60" s="11">
        <f t="shared" si="18"/>
        <v>4.860104</v>
      </c>
      <c r="J60" s="15">
        <f t="shared" si="19"/>
        <v>3.7807272</v>
      </c>
      <c r="K60" s="11">
        <v>0</v>
      </c>
      <c r="L60" s="15">
        <v>0</v>
      </c>
      <c r="M60" s="11">
        <f>'[1]1'!N52</f>
        <v>3.7807272</v>
      </c>
      <c r="N60" s="15">
        <f>'[1]1'!O52</f>
        <v>0</v>
      </c>
      <c r="O60" s="11">
        <f t="shared" si="20"/>
        <v>4.254057011999999</v>
      </c>
      <c r="P60" s="15">
        <v>0</v>
      </c>
      <c r="Q60" s="11">
        <v>0</v>
      </c>
      <c r="R60" s="15">
        <f>3545047.51*1.2/1000000</f>
        <v>4.254057011999999</v>
      </c>
      <c r="S60" s="11">
        <v>0</v>
      </c>
      <c r="T60" s="15">
        <v>0</v>
      </c>
      <c r="U60" s="15">
        <f t="shared" si="4"/>
        <v>0.4733298119999989</v>
      </c>
      <c r="V60" s="15">
        <f>O60/J60*100</f>
        <v>112.51954417658061</v>
      </c>
      <c r="W60" s="15">
        <f t="shared" si="5"/>
        <v>0</v>
      </c>
      <c r="X60" s="15" t="e">
        <f t="shared" si="6"/>
        <v>#DIV/0!</v>
      </c>
      <c r="Y60" s="15">
        <f t="shared" si="7"/>
        <v>0</v>
      </c>
      <c r="Z60" s="15" t="e">
        <f t="shared" si="8"/>
        <v>#DIV/0!</v>
      </c>
      <c r="AA60" s="15">
        <f t="shared" si="9"/>
        <v>0.4733298119999989</v>
      </c>
      <c r="AB60" s="15">
        <f>R60/M60*100</f>
        <v>112.51954417658061</v>
      </c>
      <c r="AC60" s="15">
        <f t="shared" si="10"/>
        <v>0</v>
      </c>
      <c r="AD60" s="15">
        <v>0</v>
      </c>
      <c r="AE60" s="15"/>
    </row>
    <row r="61" spans="1:31" s="60" customFormat="1" ht="31.5">
      <c r="A61" s="70" t="str">
        <f>'[1]1'!A53</f>
        <v>1.6.</v>
      </c>
      <c r="B61" s="71" t="str">
        <f>'[1]1'!B53</f>
        <v>Прочие инвестиционные проекты, всего, в том числе:</v>
      </c>
      <c r="C61" s="70" t="str">
        <f>'[1]1'!D53</f>
        <v>нд</v>
      </c>
      <c r="D61" s="71" t="str">
        <f>'[1]1'!E53</f>
        <v>нд</v>
      </c>
      <c r="E61" s="70" t="str">
        <f>'[1]1'!C53</f>
        <v>нд</v>
      </c>
      <c r="F61" s="71">
        <f>F62+F63+F64+F65+F66+F67+F68+F69+F70+F71+F72+F73+F74+F75+F76+F77+F78</f>
        <v>33.1183282542373</v>
      </c>
      <c r="G61" s="70">
        <f aca="true" t="shared" si="27" ref="G61:T61">G62+G63+G64+G65+G66+G67+G68+G69+G70+G71+G72+G73+G74+G75+G76+G77+G78</f>
        <v>33.1183282542373</v>
      </c>
      <c r="H61" s="71">
        <f t="shared" si="27"/>
        <v>0</v>
      </c>
      <c r="I61" s="70">
        <f t="shared" si="27"/>
        <v>33.1183282542373</v>
      </c>
      <c r="J61" s="71">
        <f t="shared" si="27"/>
        <v>7.62751</v>
      </c>
      <c r="K61" s="70">
        <f t="shared" si="27"/>
        <v>0</v>
      </c>
      <c r="L61" s="71">
        <f t="shared" si="27"/>
        <v>0</v>
      </c>
      <c r="M61" s="70">
        <f t="shared" si="27"/>
        <v>0</v>
      </c>
      <c r="N61" s="71">
        <f t="shared" si="27"/>
        <v>7.62751</v>
      </c>
      <c r="O61" s="70">
        <f t="shared" si="27"/>
        <v>7.595299596</v>
      </c>
      <c r="P61" s="71">
        <f t="shared" si="27"/>
        <v>0</v>
      </c>
      <c r="Q61" s="70">
        <f t="shared" si="27"/>
        <v>0</v>
      </c>
      <c r="R61" s="71">
        <f t="shared" si="27"/>
        <v>0</v>
      </c>
      <c r="S61" s="70">
        <f t="shared" si="27"/>
        <v>7.595299596</v>
      </c>
      <c r="T61" s="71">
        <f t="shared" si="27"/>
        <v>0</v>
      </c>
      <c r="U61" s="71">
        <f t="shared" si="4"/>
        <v>-0.03221040399999975</v>
      </c>
      <c r="V61" s="71">
        <f>O61/J61*100</f>
        <v>99.57770748252052</v>
      </c>
      <c r="W61" s="71">
        <f t="shared" si="5"/>
        <v>0</v>
      </c>
      <c r="X61" s="71" t="e">
        <f t="shared" si="6"/>
        <v>#DIV/0!</v>
      </c>
      <c r="Y61" s="71">
        <f t="shared" si="7"/>
        <v>0</v>
      </c>
      <c r="Z61" s="71" t="e">
        <f t="shared" si="8"/>
        <v>#DIV/0!</v>
      </c>
      <c r="AA61" s="71">
        <f t="shared" si="9"/>
        <v>0</v>
      </c>
      <c r="AB61" s="71">
        <v>0</v>
      </c>
      <c r="AC61" s="71">
        <f t="shared" si="10"/>
        <v>-0.03221040399999975</v>
      </c>
      <c r="AD61" s="71">
        <f>S61/N61-100</f>
        <v>-99.0042229251748</v>
      </c>
      <c r="AE61" s="71"/>
    </row>
    <row r="62" spans="1:31" s="47" customFormat="1" ht="31.5">
      <c r="A62" s="11" t="str">
        <f>'[1]1'!A54</f>
        <v>1.6.1.</v>
      </c>
      <c r="B62" s="15" t="str">
        <f>'[1]1'!B54</f>
        <v>АГП на базе -ГАЗ-33086 ВИТО 24-21</v>
      </c>
      <c r="C62" s="11">
        <f>'[1]1'!D54</f>
        <v>2020</v>
      </c>
      <c r="D62" s="15">
        <f>'[1]1'!E54</f>
        <v>2022</v>
      </c>
      <c r="E62" s="11" t="str">
        <f>'[1]1'!C54</f>
        <v>J_1.6.1.K</v>
      </c>
      <c r="F62" s="15">
        <f>'[1]1'!F54</f>
        <v>4.22786440677966</v>
      </c>
      <c r="G62" s="11">
        <f>'[1]1'!G54</f>
        <v>4.22786440677966</v>
      </c>
      <c r="H62" s="15">
        <v>0</v>
      </c>
      <c r="I62" s="11">
        <f>F62-H62</f>
        <v>4.22786440677966</v>
      </c>
      <c r="J62" s="15">
        <f t="shared" si="19"/>
        <v>0</v>
      </c>
      <c r="K62" s="11">
        <v>0</v>
      </c>
      <c r="L62" s="15">
        <v>0</v>
      </c>
      <c r="M62" s="11">
        <f>'[1]1'!N54</f>
        <v>0</v>
      </c>
      <c r="N62" s="15">
        <f>'[1]1'!O54</f>
        <v>0</v>
      </c>
      <c r="O62" s="11">
        <f t="shared" si="20"/>
        <v>0</v>
      </c>
      <c r="P62" s="15">
        <v>0</v>
      </c>
      <c r="Q62" s="11">
        <v>0</v>
      </c>
      <c r="R62" s="15">
        <v>0</v>
      </c>
      <c r="S62" s="11">
        <v>0</v>
      </c>
      <c r="T62" s="15">
        <v>0</v>
      </c>
      <c r="U62" s="15">
        <f t="shared" si="4"/>
        <v>0</v>
      </c>
      <c r="V62" s="15">
        <v>0</v>
      </c>
      <c r="W62" s="15">
        <f t="shared" si="5"/>
        <v>0</v>
      </c>
      <c r="X62" s="15" t="e">
        <f t="shared" si="6"/>
        <v>#DIV/0!</v>
      </c>
      <c r="Y62" s="15">
        <f t="shared" si="7"/>
        <v>0</v>
      </c>
      <c r="Z62" s="15" t="e">
        <f t="shared" si="8"/>
        <v>#DIV/0!</v>
      </c>
      <c r="AA62" s="15">
        <f t="shared" si="9"/>
        <v>0</v>
      </c>
      <c r="AB62" s="15">
        <v>0</v>
      </c>
      <c r="AC62" s="15">
        <f t="shared" si="10"/>
        <v>0</v>
      </c>
      <c r="AD62" s="15">
        <v>0</v>
      </c>
      <c r="AE62" s="15"/>
    </row>
    <row r="63" spans="1:31" s="47" customFormat="1" ht="31.5">
      <c r="A63" s="11" t="str">
        <f>'[1]1'!A55</f>
        <v>1.6.2.</v>
      </c>
      <c r="B63" s="15" t="str">
        <f>'[1]1'!B55</f>
        <v>грузовик с манипулятором Хёндай НР-120</v>
      </c>
      <c r="C63" s="11">
        <f>'[1]1'!D55</f>
        <v>2021</v>
      </c>
      <c r="D63" s="15">
        <f>'[1]1'!E55</f>
        <v>2021</v>
      </c>
      <c r="E63" s="11" t="str">
        <f>'[1]1'!C55</f>
        <v>J_1.6.2.L</v>
      </c>
      <c r="F63" s="15">
        <f>'[1]1'!F55</f>
        <v>2.32779661016949</v>
      </c>
      <c r="G63" s="11">
        <f>'[1]1'!G55</f>
        <v>2.32779661016949</v>
      </c>
      <c r="H63" s="15">
        <v>0</v>
      </c>
      <c r="I63" s="11">
        <f t="shared" si="18"/>
        <v>2.32779661016949</v>
      </c>
      <c r="J63" s="15">
        <f t="shared" si="19"/>
        <v>0</v>
      </c>
      <c r="K63" s="11">
        <v>0</v>
      </c>
      <c r="L63" s="15">
        <v>0</v>
      </c>
      <c r="M63" s="11">
        <f>'[1]1'!N55</f>
        <v>0</v>
      </c>
      <c r="N63" s="15">
        <f>'[1]1'!O55</f>
        <v>0</v>
      </c>
      <c r="O63" s="11">
        <f t="shared" si="20"/>
        <v>0</v>
      </c>
      <c r="P63" s="15">
        <v>0</v>
      </c>
      <c r="Q63" s="11">
        <v>0</v>
      </c>
      <c r="R63" s="15">
        <v>0</v>
      </c>
      <c r="S63" s="11">
        <v>0</v>
      </c>
      <c r="T63" s="15">
        <v>0</v>
      </c>
      <c r="U63" s="15">
        <f t="shared" si="4"/>
        <v>0</v>
      </c>
      <c r="V63" s="15">
        <v>0</v>
      </c>
      <c r="W63" s="15">
        <f t="shared" si="5"/>
        <v>0</v>
      </c>
      <c r="X63" s="15" t="e">
        <f t="shared" si="6"/>
        <v>#DIV/0!</v>
      </c>
      <c r="Y63" s="15">
        <f t="shared" si="7"/>
        <v>0</v>
      </c>
      <c r="Z63" s="15" t="e">
        <f t="shared" si="8"/>
        <v>#DIV/0!</v>
      </c>
      <c r="AA63" s="15">
        <f t="shared" si="9"/>
        <v>0</v>
      </c>
      <c r="AB63" s="15">
        <v>0</v>
      </c>
      <c r="AC63" s="15">
        <f t="shared" si="10"/>
        <v>0</v>
      </c>
      <c r="AD63" s="15">
        <v>0</v>
      </c>
      <c r="AE63" s="15"/>
    </row>
    <row r="64" spans="1:31" s="47" customFormat="1" ht="31.5">
      <c r="A64" s="11" t="str">
        <f>'[1]1'!A56</f>
        <v>1.6.3.</v>
      </c>
      <c r="B64" s="15" t="str">
        <f>'[1]1'!B56</f>
        <v>экскаватор гусеничный САТ-305 SR</v>
      </c>
      <c r="C64" s="11">
        <f>'[1]1'!D56</f>
        <v>2021</v>
      </c>
      <c r="D64" s="15">
        <f>'[1]1'!E56</f>
        <v>2020</v>
      </c>
      <c r="E64" s="11" t="str">
        <f>'[1]1'!C56</f>
        <v>J_1.6.3.L</v>
      </c>
      <c r="F64" s="15">
        <f>'[1]1'!F56</f>
        <v>1.66271186440678</v>
      </c>
      <c r="G64" s="11">
        <f>'[1]1'!G56</f>
        <v>1.66271186440678</v>
      </c>
      <c r="H64" s="15">
        <v>0</v>
      </c>
      <c r="I64" s="11">
        <f t="shared" si="18"/>
        <v>1.66271186440678</v>
      </c>
      <c r="J64" s="15">
        <f t="shared" si="19"/>
        <v>1.5</v>
      </c>
      <c r="K64" s="11">
        <v>0</v>
      </c>
      <c r="L64" s="15">
        <v>0</v>
      </c>
      <c r="M64" s="11">
        <f>'[1]1'!N56</f>
        <v>0</v>
      </c>
      <c r="N64" s="15">
        <f>'[1]1'!O56</f>
        <v>1.5</v>
      </c>
      <c r="O64" s="11">
        <f t="shared" si="20"/>
        <v>1.993299996</v>
      </c>
      <c r="P64" s="15">
        <v>0</v>
      </c>
      <c r="Q64" s="11">
        <v>0</v>
      </c>
      <c r="R64" s="15">
        <v>0</v>
      </c>
      <c r="S64" s="11">
        <f>1661083.33/1000000*1.2</f>
        <v>1.993299996</v>
      </c>
      <c r="T64" s="15">
        <v>0</v>
      </c>
      <c r="U64" s="15">
        <f t="shared" si="4"/>
        <v>0.49329999599999996</v>
      </c>
      <c r="V64" s="15">
        <f>O64/J64*100</f>
        <v>132.8866664</v>
      </c>
      <c r="W64" s="15">
        <f t="shared" si="5"/>
        <v>0</v>
      </c>
      <c r="X64" s="15" t="e">
        <f t="shared" si="6"/>
        <v>#DIV/0!</v>
      </c>
      <c r="Y64" s="15">
        <f t="shared" si="7"/>
        <v>0</v>
      </c>
      <c r="Z64" s="15" t="e">
        <f t="shared" si="8"/>
        <v>#DIV/0!</v>
      </c>
      <c r="AA64" s="15">
        <f t="shared" si="9"/>
        <v>0</v>
      </c>
      <c r="AB64" s="15">
        <v>0</v>
      </c>
      <c r="AC64" s="15">
        <f t="shared" si="10"/>
        <v>0.49329999599999996</v>
      </c>
      <c r="AD64" s="15">
        <f>S64/N64-100</f>
        <v>-98.671133336</v>
      </c>
      <c r="AE64" s="15"/>
    </row>
    <row r="65" spans="1:31" s="47" customFormat="1" ht="31.5">
      <c r="A65" s="11" t="str">
        <f>'[1]1'!A57</f>
        <v>1.6.4.</v>
      </c>
      <c r="B65" s="15" t="str">
        <f>'[1]1'!B57</f>
        <v>БКМ на базе ГАЗ-33086</v>
      </c>
      <c r="C65" s="11">
        <f>'[1]1'!D57</f>
        <v>2022</v>
      </c>
      <c r="D65" s="15">
        <f>'[1]1'!E57</f>
        <v>2020</v>
      </c>
      <c r="E65" s="11" t="str">
        <f>'[1]1'!C57</f>
        <v>J_1.6.4.M</v>
      </c>
      <c r="F65" s="15">
        <f>'[1]1'!F57</f>
        <v>6.1175593220339</v>
      </c>
      <c r="G65" s="11">
        <f>'[1]1'!G57</f>
        <v>6.1175593220339</v>
      </c>
      <c r="H65" s="15">
        <v>0</v>
      </c>
      <c r="I65" s="11">
        <f t="shared" si="18"/>
        <v>6.1175593220339</v>
      </c>
      <c r="J65" s="15">
        <f t="shared" si="19"/>
        <v>4.75</v>
      </c>
      <c r="K65" s="11">
        <v>0</v>
      </c>
      <c r="L65" s="15">
        <v>0</v>
      </c>
      <c r="M65" s="11">
        <f>'[1]1'!N57</f>
        <v>0</v>
      </c>
      <c r="N65" s="15">
        <f>'[1]1'!O57</f>
        <v>4.75</v>
      </c>
      <c r="O65" s="11">
        <f t="shared" si="20"/>
        <v>5.4519996</v>
      </c>
      <c r="P65" s="15">
        <v>0</v>
      </c>
      <c r="Q65" s="11">
        <v>0</v>
      </c>
      <c r="R65" s="15">
        <v>0</v>
      </c>
      <c r="S65" s="11">
        <f>4543333*1.2/1000000</f>
        <v>5.4519996</v>
      </c>
      <c r="T65" s="15">
        <v>0</v>
      </c>
      <c r="U65" s="15">
        <f t="shared" si="4"/>
        <v>0.7019995999999997</v>
      </c>
      <c r="V65" s="15">
        <f>O65/J65*100</f>
        <v>114.77893894736842</v>
      </c>
      <c r="W65" s="15">
        <f t="shared" si="5"/>
        <v>0</v>
      </c>
      <c r="X65" s="15" t="e">
        <f t="shared" si="6"/>
        <v>#DIV/0!</v>
      </c>
      <c r="Y65" s="15">
        <f t="shared" si="7"/>
        <v>0</v>
      </c>
      <c r="Z65" s="15" t="e">
        <f t="shared" si="8"/>
        <v>#DIV/0!</v>
      </c>
      <c r="AA65" s="15">
        <f t="shared" si="9"/>
        <v>0</v>
      </c>
      <c r="AB65" s="15">
        <v>0</v>
      </c>
      <c r="AC65" s="15">
        <f t="shared" si="10"/>
        <v>0.7019995999999997</v>
      </c>
      <c r="AD65" s="15">
        <f>S65/N65-100</f>
        <v>-98.85221061052631</v>
      </c>
      <c r="AE65" s="15"/>
    </row>
    <row r="66" spans="1:31" s="47" customFormat="1" ht="31.5">
      <c r="A66" s="11" t="str">
        <f>'[1]1'!A58</f>
        <v>1.6.5.</v>
      </c>
      <c r="B66" s="15" t="str">
        <f>'[1]1'!B58</f>
        <v>установка управляемого прокола Р20 "PIT"</v>
      </c>
      <c r="C66" s="11">
        <f>'[1]1'!D58</f>
        <v>2021</v>
      </c>
      <c r="D66" s="15">
        <f>'[1]1'!E58</f>
        <v>2021</v>
      </c>
      <c r="E66" s="11" t="str">
        <f>'[1]1'!C58</f>
        <v>J_1.6.5.L</v>
      </c>
      <c r="F66" s="15">
        <f>'[1]1'!F58</f>
        <v>1.10847457627119</v>
      </c>
      <c r="G66" s="11">
        <f>'[1]1'!G58</f>
        <v>1.10847457627119</v>
      </c>
      <c r="H66" s="15">
        <v>0</v>
      </c>
      <c r="I66" s="11">
        <f t="shared" si="18"/>
        <v>1.10847457627119</v>
      </c>
      <c r="J66" s="15">
        <f t="shared" si="19"/>
        <v>0</v>
      </c>
      <c r="K66" s="11">
        <v>0</v>
      </c>
      <c r="L66" s="15">
        <v>0</v>
      </c>
      <c r="M66" s="11">
        <f>'[1]1'!N58</f>
        <v>0</v>
      </c>
      <c r="N66" s="15">
        <f>'[1]1'!O58</f>
        <v>0</v>
      </c>
      <c r="O66" s="11">
        <f t="shared" si="20"/>
        <v>0</v>
      </c>
      <c r="P66" s="15">
        <v>0</v>
      </c>
      <c r="Q66" s="11">
        <v>0</v>
      </c>
      <c r="R66" s="15">
        <v>0</v>
      </c>
      <c r="S66" s="11">
        <v>0</v>
      </c>
      <c r="T66" s="15">
        <v>0</v>
      </c>
      <c r="U66" s="15">
        <f t="shared" si="4"/>
        <v>0</v>
      </c>
      <c r="V66" s="15">
        <v>0</v>
      </c>
      <c r="W66" s="15">
        <f t="shared" si="5"/>
        <v>0</v>
      </c>
      <c r="X66" s="15" t="e">
        <f t="shared" si="6"/>
        <v>#DIV/0!</v>
      </c>
      <c r="Y66" s="15">
        <f t="shared" si="7"/>
        <v>0</v>
      </c>
      <c r="Z66" s="15" t="e">
        <f t="shared" si="8"/>
        <v>#DIV/0!</v>
      </c>
      <c r="AA66" s="15">
        <f t="shared" si="9"/>
        <v>0</v>
      </c>
      <c r="AB66" s="15">
        <v>0</v>
      </c>
      <c r="AC66" s="15">
        <f t="shared" si="10"/>
        <v>0</v>
      </c>
      <c r="AD66" s="15">
        <v>0</v>
      </c>
      <c r="AE66" s="15"/>
    </row>
    <row r="67" spans="1:31" s="47" customFormat="1" ht="31.5">
      <c r="A67" s="11" t="str">
        <f>'[1]1'!A59</f>
        <v>1.6.6.</v>
      </c>
      <c r="B67" s="15" t="str">
        <f>'[1]1'!B59</f>
        <v>измельчитель веток Skorpion 160R/90</v>
      </c>
      <c r="C67" s="11">
        <f>'[1]1'!D59</f>
        <v>2020</v>
      </c>
      <c r="D67" s="15">
        <f>'[1]1'!E59</f>
        <v>2020</v>
      </c>
      <c r="E67" s="11" t="str">
        <f>'[1]1'!C59</f>
        <v>J_1.6.6.K</v>
      </c>
      <c r="F67" s="15">
        <f>'[1]1'!F59</f>
        <v>1.19247457627119</v>
      </c>
      <c r="G67" s="11">
        <f>'[1]1'!G59</f>
        <v>1.19247457627119</v>
      </c>
      <c r="H67" s="15">
        <v>0</v>
      </c>
      <c r="I67" s="11">
        <f t="shared" si="18"/>
        <v>1.19247457627119</v>
      </c>
      <c r="J67" s="15">
        <f t="shared" si="19"/>
        <v>1.19247</v>
      </c>
      <c r="K67" s="11">
        <v>0</v>
      </c>
      <c r="L67" s="15">
        <v>0</v>
      </c>
      <c r="M67" s="11">
        <f>'[1]1'!N59</f>
        <v>0</v>
      </c>
      <c r="N67" s="15">
        <f>'[1]1'!O59</f>
        <v>1.19247</v>
      </c>
      <c r="O67" s="11">
        <f t="shared" si="20"/>
        <v>0</v>
      </c>
      <c r="P67" s="15">
        <v>0</v>
      </c>
      <c r="Q67" s="11">
        <v>0</v>
      </c>
      <c r="R67" s="15">
        <v>0</v>
      </c>
      <c r="S67" s="11">
        <v>0</v>
      </c>
      <c r="T67" s="15">
        <v>0</v>
      </c>
      <c r="U67" s="15">
        <f t="shared" si="4"/>
        <v>-1.19247</v>
      </c>
      <c r="V67" s="15">
        <f>O67/J67*100</f>
        <v>0</v>
      </c>
      <c r="W67" s="15">
        <f t="shared" si="5"/>
        <v>0</v>
      </c>
      <c r="X67" s="15" t="e">
        <f t="shared" si="6"/>
        <v>#DIV/0!</v>
      </c>
      <c r="Y67" s="15">
        <f t="shared" si="7"/>
        <v>0</v>
      </c>
      <c r="Z67" s="15" t="e">
        <f t="shared" si="8"/>
        <v>#DIV/0!</v>
      </c>
      <c r="AA67" s="15">
        <f t="shared" si="9"/>
        <v>0</v>
      </c>
      <c r="AB67" s="15">
        <v>0</v>
      </c>
      <c r="AC67" s="15">
        <f t="shared" si="10"/>
        <v>-1.19247</v>
      </c>
      <c r="AD67" s="15">
        <f>S67/N67-100</f>
        <v>-100</v>
      </c>
      <c r="AE67" s="15"/>
    </row>
    <row r="68" spans="1:31" s="47" customFormat="1" ht="31.5">
      <c r="A68" s="11" t="str">
        <f>'[1]1'!A60</f>
        <v>1.6.7.</v>
      </c>
      <c r="B68" s="15" t="str">
        <f>'[1]1'!B60</f>
        <v>УАЗ Патриот</v>
      </c>
      <c r="C68" s="11">
        <f>'[1]1'!D60</f>
        <v>2021</v>
      </c>
      <c r="D68" s="15">
        <f>'[1]1'!E60</f>
        <v>2021</v>
      </c>
      <c r="E68" s="11" t="str">
        <f>'[1]1'!C60</f>
        <v>J_1.6.7.L</v>
      </c>
      <c r="F68" s="15">
        <f>'[1]1'!F60</f>
        <v>1.10847457627119</v>
      </c>
      <c r="G68" s="11">
        <f>'[1]1'!G60</f>
        <v>1.10847457627119</v>
      </c>
      <c r="H68" s="15">
        <v>0</v>
      </c>
      <c r="I68" s="11">
        <f t="shared" si="18"/>
        <v>1.10847457627119</v>
      </c>
      <c r="J68" s="15">
        <f t="shared" si="19"/>
        <v>0</v>
      </c>
      <c r="K68" s="11">
        <v>0</v>
      </c>
      <c r="L68" s="15">
        <v>0</v>
      </c>
      <c r="M68" s="11">
        <f>'[1]1'!N60</f>
        <v>0</v>
      </c>
      <c r="N68" s="15">
        <f>'[1]1'!O60</f>
        <v>0</v>
      </c>
      <c r="O68" s="11">
        <f t="shared" si="20"/>
        <v>0</v>
      </c>
      <c r="P68" s="15">
        <v>0</v>
      </c>
      <c r="Q68" s="11">
        <v>0</v>
      </c>
      <c r="R68" s="15">
        <v>0</v>
      </c>
      <c r="S68" s="11">
        <v>0</v>
      </c>
      <c r="T68" s="15">
        <v>0</v>
      </c>
      <c r="U68" s="15">
        <f t="shared" si="4"/>
        <v>0</v>
      </c>
      <c r="V68" s="15">
        <v>0</v>
      </c>
      <c r="W68" s="15">
        <f t="shared" si="5"/>
        <v>0</v>
      </c>
      <c r="X68" s="15" t="e">
        <f t="shared" si="6"/>
        <v>#DIV/0!</v>
      </c>
      <c r="Y68" s="15">
        <f t="shared" si="7"/>
        <v>0</v>
      </c>
      <c r="Z68" s="15" t="e">
        <f t="shared" si="8"/>
        <v>#DIV/0!</v>
      </c>
      <c r="AA68" s="15">
        <f t="shared" si="9"/>
        <v>0</v>
      </c>
      <c r="AB68" s="15">
        <v>0</v>
      </c>
      <c r="AC68" s="15">
        <f t="shared" si="10"/>
        <v>0</v>
      </c>
      <c r="AD68" s="15">
        <v>0</v>
      </c>
      <c r="AE68" s="15"/>
    </row>
    <row r="69" spans="1:31" s="47" customFormat="1" ht="31.5">
      <c r="A69" s="11" t="str">
        <f>'[1]1'!A61</f>
        <v>1.6.8.</v>
      </c>
      <c r="B69" s="15" t="str">
        <f>'[1]1'!B61</f>
        <v>Автогидроподъемник АГП на базе ГАЗ-33086</v>
      </c>
      <c r="C69" s="11">
        <f>'[1]1'!D61</f>
        <v>2024</v>
      </c>
      <c r="D69" s="15">
        <f>'[1]1'!E61</f>
        <v>2024</v>
      </c>
      <c r="E69" s="11" t="str">
        <f>'[1]1'!C61</f>
        <v>J_1.6.8.O</v>
      </c>
      <c r="F69" s="15">
        <f>'[1]1'!F61</f>
        <v>4.132373</v>
      </c>
      <c r="G69" s="11">
        <f>'[1]1'!G61</f>
        <v>4.132373</v>
      </c>
      <c r="H69" s="15">
        <v>0</v>
      </c>
      <c r="I69" s="11">
        <f t="shared" si="18"/>
        <v>4.132373</v>
      </c>
      <c r="J69" s="15">
        <f t="shared" si="19"/>
        <v>0</v>
      </c>
      <c r="K69" s="11">
        <v>0</v>
      </c>
      <c r="L69" s="15">
        <v>0</v>
      </c>
      <c r="M69" s="11">
        <f>'[1]1'!N61</f>
        <v>0</v>
      </c>
      <c r="N69" s="15">
        <f>'[1]1'!O61</f>
        <v>0</v>
      </c>
      <c r="O69" s="11">
        <f t="shared" si="20"/>
        <v>0</v>
      </c>
      <c r="P69" s="15">
        <v>0</v>
      </c>
      <c r="Q69" s="11">
        <v>0</v>
      </c>
      <c r="R69" s="15">
        <v>0</v>
      </c>
      <c r="S69" s="11">
        <v>0</v>
      </c>
      <c r="T69" s="15">
        <v>0</v>
      </c>
      <c r="U69" s="15">
        <f t="shared" si="4"/>
        <v>0</v>
      </c>
      <c r="V69" s="15">
        <v>0</v>
      </c>
      <c r="W69" s="15">
        <f t="shared" si="5"/>
        <v>0</v>
      </c>
      <c r="X69" s="15" t="e">
        <f t="shared" si="6"/>
        <v>#DIV/0!</v>
      </c>
      <c r="Y69" s="15">
        <f t="shared" si="7"/>
        <v>0</v>
      </c>
      <c r="Z69" s="15" t="e">
        <f t="shared" si="8"/>
        <v>#DIV/0!</v>
      </c>
      <c r="AA69" s="15">
        <f t="shared" si="9"/>
        <v>0</v>
      </c>
      <c r="AB69" s="15">
        <v>0</v>
      </c>
      <c r="AC69" s="15">
        <f t="shared" si="10"/>
        <v>0</v>
      </c>
      <c r="AD69" s="15">
        <v>0</v>
      </c>
      <c r="AE69" s="15"/>
    </row>
    <row r="70" spans="1:31" s="47" customFormat="1" ht="31.5">
      <c r="A70" s="11" t="str">
        <f>'[1]1'!A62</f>
        <v>1.6.9.</v>
      </c>
      <c r="B70" s="15" t="str">
        <f>'[1]1'!B62</f>
        <v>ПРМ на базе ГАЗ-33086</v>
      </c>
      <c r="C70" s="11">
        <f>'[1]1'!D62</f>
        <v>2020</v>
      </c>
      <c r="D70" s="15">
        <f>'[1]1'!E62</f>
        <v>2021</v>
      </c>
      <c r="E70" s="11" t="str">
        <f>'[1]1'!C62</f>
        <v>J_1.6.9.K</v>
      </c>
      <c r="F70" s="15">
        <f>'[1]1'!F62</f>
        <v>1.95132203389831</v>
      </c>
      <c r="G70" s="11">
        <f>'[1]1'!G62</f>
        <v>1.95132203389831</v>
      </c>
      <c r="H70" s="15">
        <v>0</v>
      </c>
      <c r="I70" s="11">
        <f t="shared" si="18"/>
        <v>1.95132203389831</v>
      </c>
      <c r="J70" s="15">
        <f t="shared" si="19"/>
        <v>0</v>
      </c>
      <c r="K70" s="11">
        <v>0</v>
      </c>
      <c r="L70" s="15">
        <v>0</v>
      </c>
      <c r="M70" s="11">
        <f>'[1]1'!N62</f>
        <v>0</v>
      </c>
      <c r="N70" s="15">
        <f>'[1]1'!O62</f>
        <v>0</v>
      </c>
      <c r="O70" s="11">
        <f t="shared" si="20"/>
        <v>0</v>
      </c>
      <c r="P70" s="15">
        <v>0</v>
      </c>
      <c r="Q70" s="11">
        <v>0</v>
      </c>
      <c r="R70" s="15">
        <v>0</v>
      </c>
      <c r="S70" s="11">
        <v>0</v>
      </c>
      <c r="T70" s="15">
        <v>0</v>
      </c>
      <c r="U70" s="15">
        <f t="shared" si="4"/>
        <v>0</v>
      </c>
      <c r="V70" s="15">
        <v>0</v>
      </c>
      <c r="W70" s="15">
        <f t="shared" si="5"/>
        <v>0</v>
      </c>
      <c r="X70" s="15" t="e">
        <f t="shared" si="6"/>
        <v>#DIV/0!</v>
      </c>
      <c r="Y70" s="15">
        <f t="shared" si="7"/>
        <v>0</v>
      </c>
      <c r="Z70" s="15" t="e">
        <f t="shared" si="8"/>
        <v>#DIV/0!</v>
      </c>
      <c r="AA70" s="15">
        <f t="shared" si="9"/>
        <v>0</v>
      </c>
      <c r="AB70" s="15">
        <v>0</v>
      </c>
      <c r="AC70" s="15">
        <f t="shared" si="10"/>
        <v>0</v>
      </c>
      <c r="AD70" s="15">
        <v>0</v>
      </c>
      <c r="AE70" s="15"/>
    </row>
    <row r="71" spans="1:31" s="47" customFormat="1" ht="31.5">
      <c r="A71" s="11" t="str">
        <f>'[1]1'!A63</f>
        <v>1.6.10.</v>
      </c>
      <c r="B71" s="15" t="str">
        <f>'[1]1'!B63</f>
        <v>тракторный -тягач на базе МТЗ-82</v>
      </c>
      <c r="C71" s="11">
        <f>'[1]1'!D63</f>
        <v>2022</v>
      </c>
      <c r="D71" s="15">
        <f>'[1]1'!E63</f>
        <v>2022</v>
      </c>
      <c r="E71" s="11" t="str">
        <f>'[1]1'!C63</f>
        <v>J_1.6.10.M</v>
      </c>
      <c r="F71" s="15">
        <f>'[1]1'!F63</f>
        <v>1.47274576271186</v>
      </c>
      <c r="G71" s="11">
        <f>'[1]1'!G63</f>
        <v>1.47274576271186</v>
      </c>
      <c r="H71" s="15">
        <v>0</v>
      </c>
      <c r="I71" s="11">
        <f t="shared" si="18"/>
        <v>1.47274576271186</v>
      </c>
      <c r="J71" s="15">
        <f t="shared" si="19"/>
        <v>0</v>
      </c>
      <c r="K71" s="11">
        <v>0</v>
      </c>
      <c r="L71" s="15">
        <v>0</v>
      </c>
      <c r="M71" s="11">
        <f>'[1]1'!N63</f>
        <v>0</v>
      </c>
      <c r="N71" s="15">
        <f>'[1]1'!O63</f>
        <v>0</v>
      </c>
      <c r="O71" s="11">
        <f t="shared" si="20"/>
        <v>0</v>
      </c>
      <c r="P71" s="15">
        <v>0</v>
      </c>
      <c r="Q71" s="11">
        <v>0</v>
      </c>
      <c r="R71" s="15">
        <v>0</v>
      </c>
      <c r="S71" s="11">
        <v>0</v>
      </c>
      <c r="T71" s="15">
        <v>0</v>
      </c>
      <c r="U71" s="15">
        <f t="shared" si="4"/>
        <v>0</v>
      </c>
      <c r="V71" s="15">
        <v>0</v>
      </c>
      <c r="W71" s="15">
        <f t="shared" si="5"/>
        <v>0</v>
      </c>
      <c r="X71" s="15" t="e">
        <f t="shared" si="6"/>
        <v>#DIV/0!</v>
      </c>
      <c r="Y71" s="15">
        <f t="shared" si="7"/>
        <v>0</v>
      </c>
      <c r="Z71" s="15" t="e">
        <f t="shared" si="8"/>
        <v>#DIV/0!</v>
      </c>
      <c r="AA71" s="15">
        <f t="shared" si="9"/>
        <v>0</v>
      </c>
      <c r="AB71" s="15">
        <v>0</v>
      </c>
      <c r="AC71" s="15">
        <f t="shared" si="10"/>
        <v>0</v>
      </c>
      <c r="AD71" s="15">
        <v>0</v>
      </c>
      <c r="AE71" s="15"/>
    </row>
    <row r="72" spans="1:31" s="47" customFormat="1" ht="31.5">
      <c r="A72" s="11" t="str">
        <f>'[1]1'!A64</f>
        <v>1.6.11.</v>
      </c>
      <c r="B72" s="15" t="str">
        <f>'[1]1'!B64</f>
        <v>самосвал Хёндай HP-65</v>
      </c>
      <c r="C72" s="11">
        <f>'[1]1'!D64</f>
        <v>2021</v>
      </c>
      <c r="D72" s="15">
        <f>'[1]1'!E64</f>
        <v>2021</v>
      </c>
      <c r="E72" s="11" t="str">
        <f>'[1]1'!C64</f>
        <v>J_1.6.11.L</v>
      </c>
      <c r="F72" s="15">
        <f>'[1]1'!F64</f>
        <v>2.43864406779661</v>
      </c>
      <c r="G72" s="11">
        <f>'[1]1'!G64</f>
        <v>2.43864406779661</v>
      </c>
      <c r="H72" s="15">
        <v>0</v>
      </c>
      <c r="I72" s="11">
        <f t="shared" si="18"/>
        <v>2.43864406779661</v>
      </c>
      <c r="J72" s="15">
        <f t="shared" si="19"/>
        <v>0</v>
      </c>
      <c r="K72" s="11">
        <v>0</v>
      </c>
      <c r="L72" s="15">
        <v>0</v>
      </c>
      <c r="M72" s="11">
        <f>'[1]1'!N64</f>
        <v>0</v>
      </c>
      <c r="N72" s="15">
        <f>'[1]1'!O64</f>
        <v>0</v>
      </c>
      <c r="O72" s="11">
        <f t="shared" si="20"/>
        <v>0</v>
      </c>
      <c r="P72" s="15">
        <v>0</v>
      </c>
      <c r="Q72" s="11">
        <v>0</v>
      </c>
      <c r="R72" s="15">
        <v>0</v>
      </c>
      <c r="S72" s="11">
        <v>0</v>
      </c>
      <c r="T72" s="15">
        <v>0</v>
      </c>
      <c r="U72" s="15">
        <f t="shared" si="4"/>
        <v>0</v>
      </c>
      <c r="V72" s="15">
        <v>0</v>
      </c>
      <c r="W72" s="15">
        <f t="shared" si="5"/>
        <v>0</v>
      </c>
      <c r="X72" s="15" t="e">
        <f t="shared" si="6"/>
        <v>#DIV/0!</v>
      </c>
      <c r="Y72" s="15">
        <f t="shared" si="7"/>
        <v>0</v>
      </c>
      <c r="Z72" s="15" t="e">
        <f t="shared" si="8"/>
        <v>#DIV/0!</v>
      </c>
      <c r="AA72" s="15">
        <f t="shared" si="9"/>
        <v>0</v>
      </c>
      <c r="AB72" s="15">
        <v>0</v>
      </c>
      <c r="AC72" s="15">
        <f t="shared" si="10"/>
        <v>0</v>
      </c>
      <c r="AD72" s="15">
        <v>0</v>
      </c>
      <c r="AE72" s="15"/>
    </row>
    <row r="73" spans="1:31" s="47" customFormat="1" ht="31.5">
      <c r="A73" s="11" t="str">
        <f>'[1]1'!A65</f>
        <v>1.6.12.</v>
      </c>
      <c r="B73" s="15" t="str">
        <f>'[1]1'!B65</f>
        <v>УАЗ -390995 (буханка)</v>
      </c>
      <c r="C73" s="11">
        <f>'[1]1'!D65</f>
        <v>2022</v>
      </c>
      <c r="D73" s="15">
        <f>'[1]1'!E65</f>
        <v>2022</v>
      </c>
      <c r="E73" s="11" t="str">
        <f>'[1]1'!C65</f>
        <v>J_1.6.12.M</v>
      </c>
      <c r="F73" s="15">
        <f>'[1]1'!F65</f>
        <v>0.906305084745763</v>
      </c>
      <c r="G73" s="11">
        <f>'[1]1'!G65</f>
        <v>0.906305084745763</v>
      </c>
      <c r="H73" s="15">
        <v>0</v>
      </c>
      <c r="I73" s="11">
        <f t="shared" si="18"/>
        <v>0.906305084745763</v>
      </c>
      <c r="J73" s="15">
        <f t="shared" si="19"/>
        <v>0</v>
      </c>
      <c r="K73" s="11">
        <v>0</v>
      </c>
      <c r="L73" s="15">
        <v>0</v>
      </c>
      <c r="M73" s="11">
        <f>'[1]1'!N65</f>
        <v>0</v>
      </c>
      <c r="N73" s="15">
        <f>'[1]1'!O65</f>
        <v>0</v>
      </c>
      <c r="O73" s="11">
        <f t="shared" si="20"/>
        <v>0</v>
      </c>
      <c r="P73" s="15">
        <v>0</v>
      </c>
      <c r="Q73" s="11">
        <v>0</v>
      </c>
      <c r="R73" s="15">
        <v>0</v>
      </c>
      <c r="S73" s="11">
        <v>0</v>
      </c>
      <c r="T73" s="15">
        <v>0</v>
      </c>
      <c r="U73" s="15">
        <f t="shared" si="4"/>
        <v>0</v>
      </c>
      <c r="V73" s="15">
        <v>0</v>
      </c>
      <c r="W73" s="15">
        <f t="shared" si="5"/>
        <v>0</v>
      </c>
      <c r="X73" s="15" t="e">
        <f t="shared" si="6"/>
        <v>#DIV/0!</v>
      </c>
      <c r="Y73" s="15">
        <f t="shared" si="7"/>
        <v>0</v>
      </c>
      <c r="Z73" s="15" t="e">
        <f t="shared" si="8"/>
        <v>#DIV/0!</v>
      </c>
      <c r="AA73" s="15">
        <f t="shared" si="9"/>
        <v>0</v>
      </c>
      <c r="AB73" s="15">
        <v>0</v>
      </c>
      <c r="AC73" s="15">
        <f t="shared" si="10"/>
        <v>0</v>
      </c>
      <c r="AD73" s="15">
        <v>0</v>
      </c>
      <c r="AE73" s="15"/>
    </row>
    <row r="74" spans="1:31" s="47" customFormat="1" ht="31.5">
      <c r="A74" s="11" t="str">
        <f>'[1]1'!A66</f>
        <v>1.6.13.</v>
      </c>
      <c r="B74" s="15" t="str">
        <f>'[1]1'!B66</f>
        <v>БКМ-205Д-01 на базе МТЗ-82 (ямобур)</v>
      </c>
      <c r="C74" s="11">
        <f>'[1]1'!D66</f>
        <v>2023</v>
      </c>
      <c r="D74" s="15">
        <f>'[1]1'!E66</f>
        <v>2023</v>
      </c>
      <c r="E74" s="11" t="str">
        <f>'[1]1'!C66</f>
        <v>J_1.6.13.N</v>
      </c>
      <c r="F74" s="15">
        <f>'[1]1'!F66</f>
        <v>3.35613559322034</v>
      </c>
      <c r="G74" s="11">
        <f>'[1]1'!G66</f>
        <v>3.35613559322034</v>
      </c>
      <c r="H74" s="15">
        <v>0</v>
      </c>
      <c r="I74" s="11">
        <f t="shared" si="18"/>
        <v>3.35613559322034</v>
      </c>
      <c r="J74" s="15">
        <f t="shared" si="19"/>
        <v>0</v>
      </c>
      <c r="K74" s="11">
        <v>0</v>
      </c>
      <c r="L74" s="15">
        <v>0</v>
      </c>
      <c r="M74" s="11">
        <f>'[1]1'!N66</f>
        <v>0</v>
      </c>
      <c r="N74" s="15">
        <f>'[1]1'!O66</f>
        <v>0</v>
      </c>
      <c r="O74" s="11">
        <f t="shared" si="20"/>
        <v>0</v>
      </c>
      <c r="P74" s="15">
        <v>0</v>
      </c>
      <c r="Q74" s="11">
        <v>0</v>
      </c>
      <c r="R74" s="15">
        <v>0</v>
      </c>
      <c r="S74" s="11">
        <v>0</v>
      </c>
      <c r="T74" s="15">
        <v>0</v>
      </c>
      <c r="U74" s="15">
        <f t="shared" si="4"/>
        <v>0</v>
      </c>
      <c r="V74" s="15">
        <v>0</v>
      </c>
      <c r="W74" s="15">
        <f t="shared" si="5"/>
        <v>0</v>
      </c>
      <c r="X74" s="15" t="e">
        <f t="shared" si="6"/>
        <v>#DIV/0!</v>
      </c>
      <c r="Y74" s="15">
        <f t="shared" si="7"/>
        <v>0</v>
      </c>
      <c r="Z74" s="15" t="e">
        <f t="shared" si="8"/>
        <v>#DIV/0!</v>
      </c>
      <c r="AA74" s="15">
        <f t="shared" si="9"/>
        <v>0</v>
      </c>
      <c r="AB74" s="15">
        <v>0</v>
      </c>
      <c r="AC74" s="15">
        <f t="shared" si="10"/>
        <v>0</v>
      </c>
      <c r="AD74" s="15">
        <v>0</v>
      </c>
      <c r="AE74" s="15"/>
    </row>
    <row r="75" spans="1:31" s="47" customFormat="1" ht="31.5">
      <c r="A75" s="11" t="str">
        <f>'[1]1'!A67</f>
        <v>1.6.14.</v>
      </c>
      <c r="B75" s="15" t="str">
        <f>'[1]1'!B67</f>
        <v>измеритель параметров силовых трансформаторов К 540-3 </v>
      </c>
      <c r="C75" s="11">
        <f>'[1]1'!D67</f>
        <v>2022</v>
      </c>
      <c r="D75" s="15">
        <f>'[1]1'!E67</f>
        <v>2022</v>
      </c>
      <c r="E75" s="11" t="str">
        <f>'[1]1'!C67</f>
        <v>J_1.6.14.M</v>
      </c>
      <c r="F75" s="15">
        <f>'[1]1'!F67</f>
        <v>0.32626983050847463</v>
      </c>
      <c r="G75" s="11">
        <f>'[1]1'!G67</f>
        <v>0.32626983050847463</v>
      </c>
      <c r="H75" s="15">
        <v>0</v>
      </c>
      <c r="I75" s="11">
        <f t="shared" si="18"/>
        <v>0.32626983050847463</v>
      </c>
      <c r="J75" s="15">
        <f t="shared" si="19"/>
        <v>0</v>
      </c>
      <c r="K75" s="11">
        <v>0</v>
      </c>
      <c r="L75" s="15">
        <v>0</v>
      </c>
      <c r="M75" s="11">
        <f>'[1]1'!N67</f>
        <v>0</v>
      </c>
      <c r="N75" s="15">
        <f>'[1]1'!O67</f>
        <v>0</v>
      </c>
      <c r="O75" s="11">
        <f t="shared" si="20"/>
        <v>0</v>
      </c>
      <c r="P75" s="15">
        <v>0</v>
      </c>
      <c r="Q75" s="11">
        <v>0</v>
      </c>
      <c r="R75" s="15">
        <v>0</v>
      </c>
      <c r="S75" s="11">
        <v>0</v>
      </c>
      <c r="T75" s="15">
        <v>0</v>
      </c>
      <c r="U75" s="15">
        <f t="shared" si="4"/>
        <v>0</v>
      </c>
      <c r="V75" s="15">
        <v>0</v>
      </c>
      <c r="W75" s="15">
        <f t="shared" si="5"/>
        <v>0</v>
      </c>
      <c r="X75" s="15" t="e">
        <f t="shared" si="6"/>
        <v>#DIV/0!</v>
      </c>
      <c r="Y75" s="15">
        <f t="shared" si="7"/>
        <v>0</v>
      </c>
      <c r="Z75" s="15" t="e">
        <f t="shared" si="8"/>
        <v>#DIV/0!</v>
      </c>
      <c r="AA75" s="15">
        <f t="shared" si="9"/>
        <v>0</v>
      </c>
      <c r="AB75" s="15">
        <v>0</v>
      </c>
      <c r="AC75" s="15">
        <f t="shared" si="10"/>
        <v>0</v>
      </c>
      <c r="AD75" s="15">
        <v>0</v>
      </c>
      <c r="AE75" s="15"/>
    </row>
    <row r="76" spans="1:31" s="47" customFormat="1" ht="31.5">
      <c r="A76" s="11" t="str">
        <f>'[1]1'!A68</f>
        <v>1.6.15.</v>
      </c>
      <c r="B76" s="15" t="str">
        <f>'[1]1'!B68</f>
        <v>СКАТ -70П</v>
      </c>
      <c r="C76" s="11">
        <f>'[1]1'!D68</f>
        <v>2020</v>
      </c>
      <c r="D76" s="15">
        <f>'[1]1'!E68</f>
        <v>2020</v>
      </c>
      <c r="E76" s="11" t="str">
        <f>'[1]1'!C68</f>
        <v>J_1.6.15.K</v>
      </c>
      <c r="F76" s="15">
        <f>'[1]1'!F68</f>
        <v>0.20055254237288134</v>
      </c>
      <c r="G76" s="11">
        <f>'[1]1'!G68</f>
        <v>0.20055254237288134</v>
      </c>
      <c r="H76" s="15">
        <v>0</v>
      </c>
      <c r="I76" s="11">
        <f t="shared" si="18"/>
        <v>0.20055254237288134</v>
      </c>
      <c r="J76" s="15">
        <f t="shared" si="19"/>
        <v>0.18504</v>
      </c>
      <c r="K76" s="11">
        <v>0</v>
      </c>
      <c r="L76" s="15">
        <v>0</v>
      </c>
      <c r="M76" s="11">
        <f>'[1]1'!N68</f>
        <v>0</v>
      </c>
      <c r="N76" s="15">
        <f>'[1]1'!O68</f>
        <v>0.18504</v>
      </c>
      <c r="O76" s="11">
        <f t="shared" si="20"/>
        <v>0.15</v>
      </c>
      <c r="P76" s="15">
        <v>0</v>
      </c>
      <c r="Q76" s="11">
        <v>0</v>
      </c>
      <c r="R76" s="15">
        <v>0</v>
      </c>
      <c r="S76" s="11">
        <f>125000*1.2/1000000</f>
        <v>0.15</v>
      </c>
      <c r="T76" s="15">
        <v>0</v>
      </c>
      <c r="U76" s="15">
        <f t="shared" si="4"/>
        <v>-0.035040000000000016</v>
      </c>
      <c r="V76" s="15">
        <f>O76/J76*100</f>
        <v>81.06355382619974</v>
      </c>
      <c r="W76" s="15">
        <f t="shared" si="5"/>
        <v>0</v>
      </c>
      <c r="X76" s="15" t="e">
        <f t="shared" si="6"/>
        <v>#DIV/0!</v>
      </c>
      <c r="Y76" s="15">
        <f t="shared" si="7"/>
        <v>0</v>
      </c>
      <c r="Z76" s="15" t="e">
        <f t="shared" si="8"/>
        <v>#DIV/0!</v>
      </c>
      <c r="AA76" s="15">
        <f t="shared" si="9"/>
        <v>0</v>
      </c>
      <c r="AB76" s="15">
        <v>0</v>
      </c>
      <c r="AC76" s="15">
        <f t="shared" si="10"/>
        <v>-0.035040000000000016</v>
      </c>
      <c r="AD76" s="15">
        <f>S76/N76-100</f>
        <v>-99.18936446173801</v>
      </c>
      <c r="AE76" s="15"/>
    </row>
    <row r="77" spans="1:31" s="47" customFormat="1" ht="31.5">
      <c r="A77" s="11" t="str">
        <f>'[1]1'!A69</f>
        <v>1.6.16.</v>
      </c>
      <c r="B77" s="15" t="str">
        <f>'[1]1'!B69</f>
        <v>СКАТ М100В</v>
      </c>
      <c r="C77" s="11">
        <f>'[1]1'!D69</f>
        <v>2021</v>
      </c>
      <c r="D77" s="15">
        <f>'[1]1'!E69</f>
        <v>2021</v>
      </c>
      <c r="E77" s="11" t="str">
        <f>'[1]1'!C69</f>
        <v>J_1.6.16.L</v>
      </c>
      <c r="F77" s="15">
        <f>'[1]1'!F69</f>
        <v>0.27268474576271184</v>
      </c>
      <c r="G77" s="11">
        <f>'[1]1'!G69</f>
        <v>0.27268474576271184</v>
      </c>
      <c r="H77" s="15">
        <v>0</v>
      </c>
      <c r="I77" s="11">
        <f t="shared" si="18"/>
        <v>0.27268474576271184</v>
      </c>
      <c r="J77" s="15">
        <f t="shared" si="19"/>
        <v>0</v>
      </c>
      <c r="K77" s="11">
        <v>0</v>
      </c>
      <c r="L77" s="15">
        <v>0</v>
      </c>
      <c r="M77" s="11">
        <f>'[1]1'!N69</f>
        <v>0</v>
      </c>
      <c r="N77" s="15">
        <f>'[1]1'!O69</f>
        <v>0</v>
      </c>
      <c r="O77" s="11">
        <f t="shared" si="20"/>
        <v>0</v>
      </c>
      <c r="P77" s="15">
        <v>0</v>
      </c>
      <c r="Q77" s="11">
        <v>0</v>
      </c>
      <c r="R77" s="15">
        <v>0</v>
      </c>
      <c r="S77" s="11">
        <v>0</v>
      </c>
      <c r="T77" s="15">
        <v>0</v>
      </c>
      <c r="U77" s="15">
        <f t="shared" si="4"/>
        <v>0</v>
      </c>
      <c r="V77" s="15">
        <v>0</v>
      </c>
      <c r="W77" s="15">
        <f t="shared" si="5"/>
        <v>0</v>
      </c>
      <c r="X77" s="15" t="e">
        <f t="shared" si="6"/>
        <v>#DIV/0!</v>
      </c>
      <c r="Y77" s="15">
        <f t="shared" si="7"/>
        <v>0</v>
      </c>
      <c r="Z77" s="15" t="e">
        <f t="shared" si="8"/>
        <v>#DIV/0!</v>
      </c>
      <c r="AA77" s="15">
        <f t="shared" si="9"/>
        <v>0</v>
      </c>
      <c r="AB77" s="15">
        <v>0</v>
      </c>
      <c r="AC77" s="15">
        <f t="shared" si="10"/>
        <v>0</v>
      </c>
      <c r="AD77" s="15">
        <v>0</v>
      </c>
      <c r="AE77" s="15"/>
    </row>
    <row r="78" spans="1:31" s="47" customFormat="1" ht="47.25">
      <c r="A78" s="11" t="str">
        <f>'[1]1'!A70</f>
        <v>1.6.17.</v>
      </c>
      <c r="B78" s="15" t="str">
        <f>'[1]1'!B70</f>
        <v>СВП-10 стенд механических испытаний повреждений для ведения работ на высоте</v>
      </c>
      <c r="C78" s="11">
        <f>'[1]1'!D70</f>
        <v>2023</v>
      </c>
      <c r="D78" s="15">
        <f>'[1]1'!E70</f>
        <v>2023</v>
      </c>
      <c r="E78" s="11" t="str">
        <f>'[1]1'!C70</f>
        <v>J_1.6.17.N</v>
      </c>
      <c r="F78" s="15">
        <f>'[1]1'!F70</f>
        <v>0.3159396610169491</v>
      </c>
      <c r="G78" s="11">
        <f>'[1]1'!G70</f>
        <v>0.3159396610169491</v>
      </c>
      <c r="H78" s="15">
        <v>0</v>
      </c>
      <c r="I78" s="11">
        <f t="shared" si="18"/>
        <v>0.3159396610169491</v>
      </c>
      <c r="J78" s="15">
        <f t="shared" si="19"/>
        <v>0</v>
      </c>
      <c r="K78" s="11">
        <v>0</v>
      </c>
      <c r="L78" s="15">
        <v>0</v>
      </c>
      <c r="M78" s="11">
        <f>'[1]1'!N70</f>
        <v>0</v>
      </c>
      <c r="N78" s="15">
        <f>'[1]1'!O70</f>
        <v>0</v>
      </c>
      <c r="O78" s="11">
        <f t="shared" si="20"/>
        <v>0</v>
      </c>
      <c r="P78" s="15">
        <v>0</v>
      </c>
      <c r="Q78" s="11">
        <v>0</v>
      </c>
      <c r="R78" s="15">
        <v>0</v>
      </c>
      <c r="S78" s="11">
        <v>0</v>
      </c>
      <c r="T78" s="15">
        <v>0</v>
      </c>
      <c r="U78" s="15">
        <f t="shared" si="4"/>
        <v>0</v>
      </c>
      <c r="V78" s="15">
        <v>0</v>
      </c>
      <c r="W78" s="15">
        <f t="shared" si="5"/>
        <v>0</v>
      </c>
      <c r="X78" s="15" t="e">
        <f t="shared" si="6"/>
        <v>#DIV/0!</v>
      </c>
      <c r="Y78" s="15">
        <f t="shared" si="7"/>
        <v>0</v>
      </c>
      <c r="Z78" s="15" t="e">
        <f t="shared" si="8"/>
        <v>#DIV/0!</v>
      </c>
      <c r="AA78" s="15">
        <f t="shared" si="9"/>
        <v>0</v>
      </c>
      <c r="AB78" s="15">
        <v>0</v>
      </c>
      <c r="AC78" s="15">
        <f t="shared" si="10"/>
        <v>0</v>
      </c>
      <c r="AD78" s="15">
        <v>0</v>
      </c>
      <c r="AE78" s="15"/>
    </row>
    <row r="79" spans="7:31" s="51" customFormat="1" ht="15.75">
      <c r="G79" s="49"/>
      <c r="O79" s="66"/>
      <c r="P79" s="66"/>
      <c r="Q79" s="66"/>
      <c r="R79" s="66"/>
      <c r="S79" s="66"/>
      <c r="T79" s="66"/>
      <c r="U79" s="66"/>
      <c r="V79" s="66"/>
      <c r="W79" s="66"/>
      <c r="X79" s="66"/>
      <c r="Y79" s="66"/>
      <c r="Z79" s="66"/>
      <c r="AA79" s="66"/>
      <c r="AB79" s="66"/>
      <c r="AC79" s="66"/>
      <c r="AD79" s="66"/>
      <c r="AE79" s="66"/>
    </row>
    <row r="80" spans="7:31" s="51" customFormat="1" ht="15.75">
      <c r="G80" s="49"/>
      <c r="O80" s="66"/>
      <c r="P80" s="66"/>
      <c r="Q80" s="66"/>
      <c r="R80" s="66"/>
      <c r="S80" s="66"/>
      <c r="T80" s="66"/>
      <c r="U80" s="66"/>
      <c r="V80" s="66"/>
      <c r="W80" s="66"/>
      <c r="X80" s="66"/>
      <c r="Y80" s="66"/>
      <c r="Z80" s="66"/>
      <c r="AA80" s="66"/>
      <c r="AB80" s="66"/>
      <c r="AC80" s="66"/>
      <c r="AD80" s="66"/>
      <c r="AE80" s="66"/>
    </row>
    <row r="81" spans="7:31" s="51" customFormat="1" ht="15.75">
      <c r="G81" s="49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66"/>
      <c r="Z81" s="66"/>
      <c r="AA81" s="66"/>
      <c r="AB81" s="66"/>
      <c r="AC81" s="66"/>
      <c r="AD81" s="66"/>
      <c r="AE81" s="66"/>
    </row>
    <row r="82" spans="7:31" s="51" customFormat="1" ht="15.75">
      <c r="G82" s="49"/>
      <c r="O82" s="66"/>
      <c r="P82" s="66"/>
      <c r="Q82" s="66"/>
      <c r="R82" s="66"/>
      <c r="S82" s="66"/>
      <c r="T82" s="66"/>
      <c r="U82" s="66"/>
      <c r="V82" s="66"/>
      <c r="W82" s="66"/>
      <c r="X82" s="66"/>
      <c r="Y82" s="66"/>
      <c r="Z82" s="66"/>
      <c r="AA82" s="66"/>
      <c r="AB82" s="66"/>
      <c r="AC82" s="66"/>
      <c r="AD82" s="66"/>
      <c r="AE82" s="66"/>
    </row>
    <row r="83" spans="7:31" s="51" customFormat="1" ht="15.75">
      <c r="G83" s="49"/>
      <c r="O83" s="66"/>
      <c r="P83" s="66"/>
      <c r="Q83" s="66"/>
      <c r="R83" s="66"/>
      <c r="S83" s="66"/>
      <c r="T83" s="66"/>
      <c r="U83" s="66"/>
      <c r="V83" s="66"/>
      <c r="W83" s="66"/>
      <c r="X83" s="66"/>
      <c r="Y83" s="66"/>
      <c r="Z83" s="66"/>
      <c r="AA83" s="66"/>
      <c r="AB83" s="66"/>
      <c r="AC83" s="66"/>
      <c r="AD83" s="66"/>
      <c r="AE83" s="66"/>
    </row>
    <row r="84" spans="7:31" s="51" customFormat="1" ht="15.75">
      <c r="G84" s="52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66"/>
      <c r="Z84" s="66"/>
      <c r="AA84" s="66"/>
      <c r="AB84" s="66"/>
      <c r="AC84" s="66"/>
      <c r="AD84" s="66"/>
      <c r="AE84" s="66"/>
    </row>
    <row r="85" spans="7:31" s="51" customFormat="1" ht="15.75">
      <c r="G85" s="49"/>
      <c r="O85" s="66"/>
      <c r="P85" s="66"/>
      <c r="Q85" s="66"/>
      <c r="R85" s="66"/>
      <c r="S85" s="66"/>
      <c r="T85" s="66"/>
      <c r="U85" s="66"/>
      <c r="V85" s="66"/>
      <c r="W85" s="66"/>
      <c r="X85" s="66"/>
      <c r="Y85" s="66"/>
      <c r="Z85" s="66"/>
      <c r="AA85" s="66"/>
      <c r="AB85" s="66"/>
      <c r="AC85" s="66"/>
      <c r="AD85" s="66"/>
      <c r="AE85" s="66"/>
    </row>
    <row r="86" spans="7:31" s="51" customFormat="1" ht="15.75">
      <c r="G86" s="49"/>
      <c r="O86" s="66"/>
      <c r="P86" s="66"/>
      <c r="Q86" s="66"/>
      <c r="R86" s="66"/>
      <c r="S86" s="66"/>
      <c r="T86" s="66"/>
      <c r="U86" s="66"/>
      <c r="V86" s="66"/>
      <c r="W86" s="66"/>
      <c r="X86" s="66"/>
      <c r="Y86" s="66"/>
      <c r="Z86" s="66"/>
      <c r="AA86" s="66"/>
      <c r="AB86" s="66"/>
      <c r="AC86" s="66"/>
      <c r="AD86" s="66"/>
      <c r="AE86" s="66"/>
    </row>
    <row r="87" spans="7:31" s="51" customFormat="1" ht="15.75">
      <c r="G87" s="50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  <c r="AA87" s="66"/>
      <c r="AB87" s="66"/>
      <c r="AC87" s="66"/>
      <c r="AD87" s="66"/>
      <c r="AE87" s="66"/>
    </row>
    <row r="88" spans="7:31" s="51" customFormat="1" ht="15.75">
      <c r="G88" s="49"/>
      <c r="O88" s="66"/>
      <c r="P88" s="66"/>
      <c r="Q88" s="66"/>
      <c r="R88" s="66"/>
      <c r="S88" s="66"/>
      <c r="T88" s="66"/>
      <c r="U88" s="66"/>
      <c r="V88" s="66"/>
      <c r="W88" s="66"/>
      <c r="X88" s="66"/>
      <c r="Y88" s="66"/>
      <c r="Z88" s="66"/>
      <c r="AA88" s="66"/>
      <c r="AB88" s="66"/>
      <c r="AC88" s="66"/>
      <c r="AD88" s="66"/>
      <c r="AE88" s="66"/>
    </row>
    <row r="89" spans="7:31" s="51" customFormat="1" ht="15.75">
      <c r="G89" s="49"/>
      <c r="O89" s="66"/>
      <c r="P89" s="66"/>
      <c r="Q89" s="66"/>
      <c r="R89" s="66"/>
      <c r="S89" s="66"/>
      <c r="T89" s="66"/>
      <c r="U89" s="66"/>
      <c r="V89" s="66"/>
      <c r="W89" s="66"/>
      <c r="X89" s="66"/>
      <c r="Y89" s="66"/>
      <c r="Z89" s="66"/>
      <c r="AA89" s="66"/>
      <c r="AB89" s="66"/>
      <c r="AC89" s="66"/>
      <c r="AD89" s="66"/>
      <c r="AE89" s="66"/>
    </row>
    <row r="90" spans="7:31" s="51" customFormat="1" ht="15.75">
      <c r="G90" s="52"/>
      <c r="O90" s="66"/>
      <c r="P90" s="66"/>
      <c r="Q90" s="66"/>
      <c r="R90" s="66"/>
      <c r="S90" s="66"/>
      <c r="T90" s="66"/>
      <c r="U90" s="66"/>
      <c r="V90" s="66"/>
      <c r="W90" s="66"/>
      <c r="X90" s="66"/>
      <c r="Y90" s="66"/>
      <c r="Z90" s="66"/>
      <c r="AA90" s="66"/>
      <c r="AB90" s="66"/>
      <c r="AC90" s="66"/>
      <c r="AD90" s="66"/>
      <c r="AE90" s="66"/>
    </row>
    <row r="91" spans="7:31" s="51" customFormat="1" ht="15.75">
      <c r="G91" s="49"/>
      <c r="O91" s="66"/>
      <c r="P91" s="66"/>
      <c r="Q91" s="66"/>
      <c r="R91" s="66"/>
      <c r="S91" s="66"/>
      <c r="T91" s="66"/>
      <c r="U91" s="66"/>
      <c r="V91" s="66"/>
      <c r="W91" s="66"/>
      <c r="X91" s="66"/>
      <c r="Y91" s="66"/>
      <c r="Z91" s="66"/>
      <c r="AA91" s="66"/>
      <c r="AB91" s="66"/>
      <c r="AC91" s="66"/>
      <c r="AD91" s="66"/>
      <c r="AE91" s="66"/>
    </row>
    <row r="92" spans="7:31" s="51" customFormat="1" ht="15.75">
      <c r="G92" s="49"/>
      <c r="O92" s="66"/>
      <c r="P92" s="66"/>
      <c r="Q92" s="66"/>
      <c r="R92" s="66"/>
      <c r="S92" s="66"/>
      <c r="T92" s="66"/>
      <c r="U92" s="66"/>
      <c r="V92" s="66"/>
      <c r="W92" s="66"/>
      <c r="X92" s="66"/>
      <c r="Y92" s="66"/>
      <c r="Z92" s="66"/>
      <c r="AA92" s="66"/>
      <c r="AB92" s="66"/>
      <c r="AC92" s="66"/>
      <c r="AD92" s="66"/>
      <c r="AE92" s="66"/>
    </row>
    <row r="93" spans="7:31" s="51" customFormat="1" ht="15.75">
      <c r="G93" s="49"/>
      <c r="O93" s="66"/>
      <c r="P93" s="66"/>
      <c r="Q93" s="66"/>
      <c r="R93" s="66"/>
      <c r="S93" s="66"/>
      <c r="T93" s="66"/>
      <c r="U93" s="66"/>
      <c r="V93" s="66"/>
      <c r="W93" s="66"/>
      <c r="X93" s="66"/>
      <c r="Y93" s="66"/>
      <c r="Z93" s="66"/>
      <c r="AA93" s="66"/>
      <c r="AB93" s="66"/>
      <c r="AC93" s="66"/>
      <c r="AD93" s="66"/>
      <c r="AE93" s="66"/>
    </row>
    <row r="94" spans="7:31" s="51" customFormat="1" ht="15">
      <c r="G94" s="53"/>
      <c r="O94" s="66"/>
      <c r="P94" s="66"/>
      <c r="Q94" s="66"/>
      <c r="R94" s="66"/>
      <c r="S94" s="66"/>
      <c r="T94" s="66"/>
      <c r="U94" s="66"/>
      <c r="V94" s="66"/>
      <c r="W94" s="66"/>
      <c r="X94" s="66"/>
      <c r="Y94" s="66"/>
      <c r="Z94" s="66"/>
      <c r="AA94" s="66"/>
      <c r="AB94" s="66"/>
      <c r="AC94" s="66"/>
      <c r="AD94" s="66"/>
      <c r="AE94" s="66"/>
    </row>
    <row r="95" spans="7:31" s="51" customFormat="1" ht="15.75">
      <c r="G95" s="54"/>
      <c r="O95" s="66"/>
      <c r="P95" s="66"/>
      <c r="Q95" s="66"/>
      <c r="R95" s="66"/>
      <c r="S95" s="66"/>
      <c r="T95" s="66"/>
      <c r="U95" s="66"/>
      <c r="V95" s="66"/>
      <c r="W95" s="66"/>
      <c r="X95" s="66"/>
      <c r="Y95" s="66"/>
      <c r="Z95" s="66"/>
      <c r="AA95" s="66"/>
      <c r="AB95" s="66"/>
      <c r="AC95" s="66"/>
      <c r="AD95" s="66"/>
      <c r="AE95" s="66"/>
    </row>
    <row r="96" spans="15:31" s="51" customFormat="1" ht="15">
      <c r="O96" s="66"/>
      <c r="P96" s="66"/>
      <c r="Q96" s="66"/>
      <c r="R96" s="66"/>
      <c r="S96" s="66"/>
      <c r="T96" s="66"/>
      <c r="U96" s="66"/>
      <c r="V96" s="66"/>
      <c r="W96" s="66"/>
      <c r="X96" s="66"/>
      <c r="Y96" s="66"/>
      <c r="Z96" s="66"/>
      <c r="AA96" s="66"/>
      <c r="AB96" s="66"/>
      <c r="AC96" s="66"/>
      <c r="AD96" s="66"/>
      <c r="AE96" s="66"/>
    </row>
    <row r="97" spans="15:31" s="51" customFormat="1" ht="15">
      <c r="O97" s="66"/>
      <c r="P97" s="66"/>
      <c r="Q97" s="66"/>
      <c r="R97" s="66"/>
      <c r="S97" s="66"/>
      <c r="T97" s="66"/>
      <c r="U97" s="66"/>
      <c r="V97" s="66"/>
      <c r="W97" s="66"/>
      <c r="X97" s="66"/>
      <c r="Y97" s="66"/>
      <c r="Z97" s="66"/>
      <c r="AA97" s="66"/>
      <c r="AB97" s="66"/>
      <c r="AC97" s="66"/>
      <c r="AD97" s="66"/>
      <c r="AE97" s="66"/>
    </row>
    <row r="98" spans="15:31" s="51" customFormat="1" ht="15">
      <c r="O98" s="66"/>
      <c r="P98" s="66"/>
      <c r="Q98" s="66"/>
      <c r="R98" s="66"/>
      <c r="S98" s="66"/>
      <c r="T98" s="66"/>
      <c r="U98" s="66"/>
      <c r="V98" s="66"/>
      <c r="W98" s="66"/>
      <c r="X98" s="66"/>
      <c r="Y98" s="66"/>
      <c r="Z98" s="66"/>
      <c r="AA98" s="66"/>
      <c r="AB98" s="66"/>
      <c r="AC98" s="66"/>
      <c r="AD98" s="66"/>
      <c r="AE98" s="66"/>
    </row>
    <row r="99" spans="15:31" s="51" customFormat="1" ht="15">
      <c r="O99" s="66"/>
      <c r="P99" s="66"/>
      <c r="Q99" s="66"/>
      <c r="R99" s="66"/>
      <c r="S99" s="66"/>
      <c r="T99" s="66"/>
      <c r="U99" s="66"/>
      <c r="V99" s="66"/>
      <c r="W99" s="66"/>
      <c r="X99" s="66"/>
      <c r="Y99" s="66"/>
      <c r="Z99" s="66"/>
      <c r="AA99" s="66"/>
      <c r="AB99" s="66"/>
      <c r="AC99" s="66"/>
      <c r="AD99" s="66"/>
      <c r="AE99" s="66"/>
    </row>
    <row r="100" spans="15:31" s="51" customFormat="1" ht="15">
      <c r="O100" s="66"/>
      <c r="P100" s="66"/>
      <c r="Q100" s="66"/>
      <c r="R100" s="66"/>
      <c r="S100" s="66"/>
      <c r="T100" s="66"/>
      <c r="U100" s="66"/>
      <c r="V100" s="66"/>
      <c r="W100" s="66"/>
      <c r="X100" s="66"/>
      <c r="Y100" s="66"/>
      <c r="Z100" s="66"/>
      <c r="AA100" s="66"/>
      <c r="AB100" s="66"/>
      <c r="AC100" s="66"/>
      <c r="AD100" s="66"/>
      <c r="AE100" s="66"/>
    </row>
    <row r="101" spans="15:31" s="51" customFormat="1" ht="15">
      <c r="O101" s="66"/>
      <c r="P101" s="66"/>
      <c r="Q101" s="66"/>
      <c r="R101" s="66"/>
      <c r="S101" s="66"/>
      <c r="T101" s="66"/>
      <c r="U101" s="66"/>
      <c r="V101" s="66"/>
      <c r="W101" s="66"/>
      <c r="X101" s="66"/>
      <c r="Y101" s="66"/>
      <c r="Z101" s="66"/>
      <c r="AA101" s="66"/>
      <c r="AB101" s="66"/>
      <c r="AC101" s="66"/>
      <c r="AD101" s="66"/>
      <c r="AE101" s="66"/>
    </row>
    <row r="102" spans="15:31" s="51" customFormat="1" ht="15">
      <c r="O102" s="66"/>
      <c r="P102" s="66"/>
      <c r="Q102" s="66"/>
      <c r="R102" s="66"/>
      <c r="S102" s="66"/>
      <c r="T102" s="66"/>
      <c r="U102" s="66"/>
      <c r="V102" s="66"/>
      <c r="W102" s="66"/>
      <c r="X102" s="66"/>
      <c r="Y102" s="66"/>
      <c r="Z102" s="66"/>
      <c r="AA102" s="66"/>
      <c r="AB102" s="66"/>
      <c r="AC102" s="66"/>
      <c r="AD102" s="66"/>
      <c r="AE102" s="66"/>
    </row>
    <row r="103" spans="15:31" s="51" customFormat="1" ht="15">
      <c r="O103" s="66"/>
      <c r="P103" s="66"/>
      <c r="Q103" s="66"/>
      <c r="R103" s="66"/>
      <c r="S103" s="66"/>
      <c r="T103" s="66"/>
      <c r="U103" s="66"/>
      <c r="V103" s="66"/>
      <c r="W103" s="66"/>
      <c r="X103" s="66"/>
      <c r="Y103" s="66"/>
      <c r="Z103" s="66"/>
      <c r="AA103" s="66"/>
      <c r="AB103" s="66"/>
      <c r="AC103" s="66"/>
      <c r="AD103" s="66"/>
      <c r="AE103" s="66"/>
    </row>
    <row r="104" spans="15:31" s="51" customFormat="1" ht="15">
      <c r="O104" s="66"/>
      <c r="P104" s="66"/>
      <c r="Q104" s="66"/>
      <c r="R104" s="66"/>
      <c r="S104" s="66"/>
      <c r="T104" s="66"/>
      <c r="U104" s="66"/>
      <c r="V104" s="66"/>
      <c r="W104" s="66"/>
      <c r="X104" s="66"/>
      <c r="Y104" s="66"/>
      <c r="Z104" s="66"/>
      <c r="AA104" s="66"/>
      <c r="AB104" s="66"/>
      <c r="AC104" s="66"/>
      <c r="AD104" s="66"/>
      <c r="AE104" s="66"/>
    </row>
    <row r="105" spans="15:31" s="51" customFormat="1" ht="15">
      <c r="O105" s="66"/>
      <c r="P105" s="66"/>
      <c r="Q105" s="66"/>
      <c r="R105" s="66"/>
      <c r="S105" s="66"/>
      <c r="T105" s="66"/>
      <c r="U105" s="66"/>
      <c r="V105" s="66"/>
      <c r="W105" s="66"/>
      <c r="X105" s="66"/>
      <c r="Y105" s="66"/>
      <c r="Z105" s="66"/>
      <c r="AA105" s="66"/>
      <c r="AB105" s="66"/>
      <c r="AC105" s="66"/>
      <c r="AD105" s="66"/>
      <c r="AE105" s="66"/>
    </row>
    <row r="106" spans="15:31" s="51" customFormat="1" ht="15">
      <c r="O106" s="66"/>
      <c r="P106" s="66"/>
      <c r="Q106" s="66"/>
      <c r="R106" s="66"/>
      <c r="S106" s="66"/>
      <c r="T106" s="66"/>
      <c r="U106" s="66"/>
      <c r="V106" s="66"/>
      <c r="W106" s="66"/>
      <c r="X106" s="66"/>
      <c r="Y106" s="66"/>
      <c r="Z106" s="66"/>
      <c r="AA106" s="66"/>
      <c r="AB106" s="66"/>
      <c r="AC106" s="66"/>
      <c r="AD106" s="66"/>
      <c r="AE106" s="66"/>
    </row>
    <row r="107" spans="15:31" s="51" customFormat="1" ht="15">
      <c r="O107" s="66"/>
      <c r="P107" s="66"/>
      <c r="Q107" s="66"/>
      <c r="R107" s="66"/>
      <c r="S107" s="66"/>
      <c r="T107" s="66"/>
      <c r="U107" s="66"/>
      <c r="V107" s="66"/>
      <c r="W107" s="66"/>
      <c r="X107" s="66"/>
      <c r="Y107" s="66"/>
      <c r="Z107" s="66"/>
      <c r="AA107" s="66"/>
      <c r="AB107" s="66"/>
      <c r="AC107" s="66"/>
      <c r="AD107" s="66"/>
      <c r="AE107" s="66"/>
    </row>
    <row r="108" spans="15:31" s="51" customFormat="1" ht="15">
      <c r="O108" s="66"/>
      <c r="P108" s="66"/>
      <c r="Q108" s="66"/>
      <c r="R108" s="66"/>
      <c r="S108" s="66"/>
      <c r="T108" s="66"/>
      <c r="U108" s="66"/>
      <c r="V108" s="66"/>
      <c r="W108" s="66"/>
      <c r="X108" s="66"/>
      <c r="Y108" s="66"/>
      <c r="Z108" s="66"/>
      <c r="AA108" s="66"/>
      <c r="AB108" s="66"/>
      <c r="AC108" s="66"/>
      <c r="AD108" s="66"/>
      <c r="AE108" s="66"/>
    </row>
    <row r="109" spans="15:31" s="51" customFormat="1" ht="15">
      <c r="O109" s="66"/>
      <c r="P109" s="66"/>
      <c r="Q109" s="66"/>
      <c r="R109" s="66"/>
      <c r="S109" s="66"/>
      <c r="T109" s="66"/>
      <c r="U109" s="66"/>
      <c r="V109" s="66"/>
      <c r="W109" s="66"/>
      <c r="X109" s="66"/>
      <c r="Y109" s="66"/>
      <c r="Z109" s="66"/>
      <c r="AA109" s="66"/>
      <c r="AB109" s="66"/>
      <c r="AC109" s="66"/>
      <c r="AD109" s="66"/>
      <c r="AE109" s="66"/>
    </row>
    <row r="110" spans="15:31" s="51" customFormat="1" ht="15">
      <c r="O110" s="66"/>
      <c r="P110" s="66"/>
      <c r="Q110" s="66"/>
      <c r="R110" s="66"/>
      <c r="S110" s="66"/>
      <c r="T110" s="66"/>
      <c r="U110" s="66"/>
      <c r="V110" s="66"/>
      <c r="W110" s="66"/>
      <c r="X110" s="66"/>
      <c r="Y110" s="66"/>
      <c r="Z110" s="66"/>
      <c r="AA110" s="66"/>
      <c r="AB110" s="66"/>
      <c r="AC110" s="66"/>
      <c r="AD110" s="66"/>
      <c r="AE110" s="66"/>
    </row>
    <row r="111" spans="15:31" s="51" customFormat="1" ht="15">
      <c r="O111" s="66"/>
      <c r="P111" s="66"/>
      <c r="Q111" s="66"/>
      <c r="R111" s="66"/>
      <c r="S111" s="66"/>
      <c r="T111" s="66"/>
      <c r="U111" s="66"/>
      <c r="V111" s="66"/>
      <c r="W111" s="66"/>
      <c r="X111" s="66"/>
      <c r="Y111" s="66"/>
      <c r="Z111" s="66"/>
      <c r="AA111" s="66"/>
      <c r="AB111" s="66"/>
      <c r="AC111" s="66"/>
      <c r="AD111" s="66"/>
      <c r="AE111" s="66"/>
    </row>
    <row r="112" spans="15:31" s="51" customFormat="1" ht="15">
      <c r="O112" s="66"/>
      <c r="P112" s="66"/>
      <c r="Q112" s="66"/>
      <c r="R112" s="66"/>
      <c r="S112" s="66"/>
      <c r="T112" s="66"/>
      <c r="U112" s="66"/>
      <c r="V112" s="66"/>
      <c r="W112" s="66"/>
      <c r="X112" s="66"/>
      <c r="Y112" s="66"/>
      <c r="Z112" s="66"/>
      <c r="AA112" s="66"/>
      <c r="AB112" s="66"/>
      <c r="AC112" s="66"/>
      <c r="AD112" s="66"/>
      <c r="AE112" s="66"/>
    </row>
    <row r="113" spans="15:31" s="51" customFormat="1" ht="15">
      <c r="O113" s="66"/>
      <c r="P113" s="66"/>
      <c r="Q113" s="66"/>
      <c r="R113" s="66"/>
      <c r="S113" s="66"/>
      <c r="T113" s="66"/>
      <c r="U113" s="66"/>
      <c r="V113" s="66"/>
      <c r="W113" s="66"/>
      <c r="X113" s="66"/>
      <c r="Y113" s="66"/>
      <c r="Z113" s="66"/>
      <c r="AA113" s="66"/>
      <c r="AB113" s="66"/>
      <c r="AC113" s="66"/>
      <c r="AD113" s="66"/>
      <c r="AE113" s="66"/>
    </row>
    <row r="114" spans="15:31" s="51" customFormat="1" ht="15">
      <c r="O114" s="66"/>
      <c r="P114" s="66"/>
      <c r="Q114" s="66"/>
      <c r="R114" s="66"/>
      <c r="S114" s="66"/>
      <c r="T114" s="66"/>
      <c r="U114" s="66"/>
      <c r="V114" s="66"/>
      <c r="W114" s="66"/>
      <c r="X114" s="66"/>
      <c r="Y114" s="66"/>
      <c r="Z114" s="66"/>
      <c r="AA114" s="66"/>
      <c r="AB114" s="66"/>
      <c r="AC114" s="66"/>
      <c r="AD114" s="66"/>
      <c r="AE114" s="66"/>
    </row>
    <row r="115" spans="15:31" s="51" customFormat="1" ht="15">
      <c r="O115" s="66"/>
      <c r="P115" s="66"/>
      <c r="Q115" s="66"/>
      <c r="R115" s="66"/>
      <c r="S115" s="66"/>
      <c r="T115" s="66"/>
      <c r="U115" s="66"/>
      <c r="V115" s="66"/>
      <c r="W115" s="66"/>
      <c r="X115" s="66"/>
      <c r="Y115" s="66"/>
      <c r="Z115" s="66"/>
      <c r="AA115" s="66"/>
      <c r="AB115" s="66"/>
      <c r="AC115" s="66"/>
      <c r="AD115" s="66"/>
      <c r="AE115" s="66"/>
    </row>
    <row r="116" spans="15:31" s="51" customFormat="1" ht="15">
      <c r="O116" s="66"/>
      <c r="P116" s="66"/>
      <c r="Q116" s="66"/>
      <c r="R116" s="66"/>
      <c r="S116" s="66"/>
      <c r="T116" s="66"/>
      <c r="U116" s="66"/>
      <c r="V116" s="66"/>
      <c r="W116" s="66"/>
      <c r="X116" s="66"/>
      <c r="Y116" s="66"/>
      <c r="Z116" s="66"/>
      <c r="AA116" s="66"/>
      <c r="AB116" s="66"/>
      <c r="AC116" s="66"/>
      <c r="AD116" s="66"/>
      <c r="AE116" s="66"/>
    </row>
    <row r="117" spans="15:31" s="51" customFormat="1" ht="15">
      <c r="O117" s="66"/>
      <c r="P117" s="66"/>
      <c r="Q117" s="66"/>
      <c r="R117" s="66"/>
      <c r="S117" s="66"/>
      <c r="T117" s="66"/>
      <c r="U117" s="66"/>
      <c r="V117" s="66"/>
      <c r="W117" s="66"/>
      <c r="X117" s="66"/>
      <c r="Y117" s="66"/>
      <c r="Z117" s="66"/>
      <c r="AA117" s="66"/>
      <c r="AB117" s="66"/>
      <c r="AC117" s="66"/>
      <c r="AD117" s="66"/>
      <c r="AE117" s="66"/>
    </row>
    <row r="118" spans="15:31" s="51" customFormat="1" ht="15">
      <c r="O118" s="66"/>
      <c r="P118" s="66"/>
      <c r="Q118" s="66"/>
      <c r="R118" s="66"/>
      <c r="S118" s="66"/>
      <c r="T118" s="66"/>
      <c r="U118" s="66"/>
      <c r="V118" s="66"/>
      <c r="W118" s="66"/>
      <c r="X118" s="66"/>
      <c r="Y118" s="66"/>
      <c r="Z118" s="66"/>
      <c r="AA118" s="66"/>
      <c r="AB118" s="66"/>
      <c r="AC118" s="66"/>
      <c r="AD118" s="66"/>
      <c r="AE118" s="66"/>
    </row>
    <row r="119" spans="15:31" s="51" customFormat="1" ht="15">
      <c r="O119" s="66"/>
      <c r="P119" s="66"/>
      <c r="Q119" s="66"/>
      <c r="R119" s="66"/>
      <c r="S119" s="66"/>
      <c r="T119" s="66"/>
      <c r="U119" s="66"/>
      <c r="V119" s="66"/>
      <c r="W119" s="66"/>
      <c r="X119" s="66"/>
      <c r="Y119" s="66"/>
      <c r="Z119" s="66"/>
      <c r="AA119" s="66"/>
      <c r="AB119" s="66"/>
      <c r="AC119" s="66"/>
      <c r="AD119" s="66"/>
      <c r="AE119" s="66"/>
    </row>
    <row r="120" spans="15:31" s="51" customFormat="1" ht="15">
      <c r="O120" s="66"/>
      <c r="P120" s="66"/>
      <c r="Q120" s="66"/>
      <c r="R120" s="66"/>
      <c r="S120" s="66"/>
      <c r="T120" s="66"/>
      <c r="U120" s="66"/>
      <c r="V120" s="66"/>
      <c r="W120" s="66"/>
      <c r="X120" s="66"/>
      <c r="Y120" s="66"/>
      <c r="Z120" s="66"/>
      <c r="AA120" s="66"/>
      <c r="AB120" s="66"/>
      <c r="AC120" s="66"/>
      <c r="AD120" s="66"/>
      <c r="AE120" s="66"/>
    </row>
    <row r="121" spans="15:31" s="51" customFormat="1" ht="15">
      <c r="O121" s="66"/>
      <c r="P121" s="66"/>
      <c r="Q121" s="66"/>
      <c r="R121" s="66"/>
      <c r="S121" s="66"/>
      <c r="T121" s="66"/>
      <c r="U121" s="66"/>
      <c r="V121" s="66"/>
      <c r="W121" s="66"/>
      <c r="X121" s="66"/>
      <c r="Y121" s="66"/>
      <c r="Z121" s="66"/>
      <c r="AA121" s="66"/>
      <c r="AB121" s="66"/>
      <c r="AC121" s="66"/>
      <c r="AD121" s="66"/>
      <c r="AE121" s="66"/>
    </row>
    <row r="122" spans="15:31" s="51" customFormat="1" ht="15">
      <c r="O122" s="66"/>
      <c r="P122" s="66"/>
      <c r="Q122" s="66"/>
      <c r="R122" s="66"/>
      <c r="S122" s="66"/>
      <c r="T122" s="66"/>
      <c r="U122" s="66"/>
      <c r="V122" s="66"/>
      <c r="W122" s="66"/>
      <c r="X122" s="66"/>
      <c r="Y122" s="66"/>
      <c r="Z122" s="66"/>
      <c r="AA122" s="66"/>
      <c r="AB122" s="66"/>
      <c r="AC122" s="66"/>
      <c r="AD122" s="66"/>
      <c r="AE122" s="66"/>
    </row>
    <row r="123" spans="15:31" s="51" customFormat="1" ht="15">
      <c r="O123" s="66"/>
      <c r="P123" s="66"/>
      <c r="Q123" s="66"/>
      <c r="R123" s="66"/>
      <c r="S123" s="66"/>
      <c r="T123" s="66"/>
      <c r="U123" s="66"/>
      <c r="V123" s="66"/>
      <c r="W123" s="66"/>
      <c r="X123" s="66"/>
      <c r="Y123" s="66"/>
      <c r="Z123" s="66"/>
      <c r="AA123" s="66"/>
      <c r="AB123" s="66"/>
      <c r="AC123" s="66"/>
      <c r="AD123" s="66"/>
      <c r="AE123" s="66"/>
    </row>
    <row r="124" spans="15:31" s="51" customFormat="1" ht="15">
      <c r="O124" s="66"/>
      <c r="P124" s="66"/>
      <c r="Q124" s="66"/>
      <c r="R124" s="66"/>
      <c r="S124" s="66"/>
      <c r="T124" s="66"/>
      <c r="U124" s="66"/>
      <c r="V124" s="66"/>
      <c r="W124" s="66"/>
      <c r="X124" s="66"/>
      <c r="Y124" s="66"/>
      <c r="Z124" s="66"/>
      <c r="AA124" s="66"/>
      <c r="AB124" s="66"/>
      <c r="AC124" s="66"/>
      <c r="AD124" s="66"/>
      <c r="AE124" s="66"/>
    </row>
    <row r="125" spans="15:31" s="51" customFormat="1" ht="15">
      <c r="O125" s="66"/>
      <c r="P125" s="66"/>
      <c r="Q125" s="66"/>
      <c r="R125" s="66"/>
      <c r="S125" s="66"/>
      <c r="T125" s="66"/>
      <c r="U125" s="66"/>
      <c r="V125" s="66"/>
      <c r="W125" s="66"/>
      <c r="X125" s="66"/>
      <c r="Y125" s="66"/>
      <c r="Z125" s="66"/>
      <c r="AA125" s="66"/>
      <c r="AB125" s="66"/>
      <c r="AC125" s="66"/>
      <c r="AD125" s="66"/>
      <c r="AE125" s="66"/>
    </row>
    <row r="126" spans="15:31" s="51" customFormat="1" ht="15">
      <c r="O126" s="66"/>
      <c r="P126" s="66"/>
      <c r="Q126" s="66"/>
      <c r="R126" s="66"/>
      <c r="S126" s="66"/>
      <c r="T126" s="66"/>
      <c r="U126" s="66"/>
      <c r="V126" s="66"/>
      <c r="W126" s="66"/>
      <c r="X126" s="66"/>
      <c r="Y126" s="66"/>
      <c r="Z126" s="66"/>
      <c r="AA126" s="66"/>
      <c r="AB126" s="66"/>
      <c r="AC126" s="66"/>
      <c r="AD126" s="66"/>
      <c r="AE126" s="66"/>
    </row>
    <row r="127" spans="15:31" s="51" customFormat="1" ht="15">
      <c r="O127" s="66"/>
      <c r="P127" s="66"/>
      <c r="Q127" s="66"/>
      <c r="R127" s="66"/>
      <c r="S127" s="66"/>
      <c r="T127" s="66"/>
      <c r="U127" s="66"/>
      <c r="V127" s="66"/>
      <c r="W127" s="66"/>
      <c r="X127" s="66"/>
      <c r="Y127" s="66"/>
      <c r="Z127" s="66"/>
      <c r="AA127" s="66"/>
      <c r="AB127" s="66"/>
      <c r="AC127" s="66"/>
      <c r="AD127" s="66"/>
      <c r="AE127" s="66"/>
    </row>
    <row r="128" spans="15:31" s="51" customFormat="1" ht="15">
      <c r="O128" s="66"/>
      <c r="P128" s="66"/>
      <c r="Q128" s="66"/>
      <c r="R128" s="66"/>
      <c r="S128" s="66"/>
      <c r="T128" s="66"/>
      <c r="U128" s="66"/>
      <c r="V128" s="66"/>
      <c r="W128" s="66"/>
      <c r="X128" s="66"/>
      <c r="Y128" s="66"/>
      <c r="Z128" s="66"/>
      <c r="AA128" s="66"/>
      <c r="AB128" s="66"/>
      <c r="AC128" s="66"/>
      <c r="AD128" s="66"/>
      <c r="AE128" s="66"/>
    </row>
    <row r="129" spans="15:31" s="51" customFormat="1" ht="15">
      <c r="O129" s="66"/>
      <c r="P129" s="66"/>
      <c r="Q129" s="66"/>
      <c r="R129" s="66"/>
      <c r="S129" s="66"/>
      <c r="T129" s="66"/>
      <c r="U129" s="66"/>
      <c r="V129" s="66"/>
      <c r="W129" s="66"/>
      <c r="X129" s="66"/>
      <c r="Y129" s="66"/>
      <c r="Z129" s="66"/>
      <c r="AA129" s="66"/>
      <c r="AB129" s="66"/>
      <c r="AC129" s="66"/>
      <c r="AD129" s="66"/>
      <c r="AE129" s="66"/>
    </row>
    <row r="130" spans="15:31" s="12" customFormat="1" ht="15"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</row>
    <row r="131" spans="15:31" s="12" customFormat="1" ht="15"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</row>
    <row r="132" spans="15:31" s="12" customFormat="1" ht="15"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</row>
    <row r="133" spans="15:31" s="12" customFormat="1" ht="15"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</row>
    <row r="134" spans="15:31" s="12" customFormat="1" ht="15"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</row>
    <row r="135" spans="15:31" s="12" customFormat="1" ht="15"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</row>
    <row r="136" spans="15:31" s="12" customFormat="1" ht="15"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</row>
    <row r="137" spans="15:31" s="12" customFormat="1" ht="15"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</row>
    <row r="138" spans="15:31" s="12" customFormat="1" ht="15"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</row>
    <row r="139" spans="15:31" s="12" customFormat="1" ht="15"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</row>
    <row r="140" spans="15:31" s="12" customFormat="1" ht="15"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</row>
    <row r="141" spans="15:31" s="12" customFormat="1" ht="15"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</row>
    <row r="142" spans="15:31" s="12" customFormat="1" ht="15"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</row>
    <row r="143" spans="15:31" s="12" customFormat="1" ht="15"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</row>
    <row r="144" spans="15:31" s="12" customFormat="1" ht="15"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</row>
    <row r="145" spans="15:31" s="12" customFormat="1" ht="15"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</row>
    <row r="146" spans="15:31" s="12" customFormat="1" ht="15"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</row>
    <row r="147" spans="15:31" s="12" customFormat="1" ht="15"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</row>
    <row r="148" spans="15:31" s="12" customFormat="1" ht="15"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</row>
    <row r="149" spans="15:31" s="12" customFormat="1" ht="15"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</row>
    <row r="150" spans="15:31" s="12" customFormat="1" ht="15"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</row>
  </sheetData>
  <sheetProtection/>
  <mergeCells count="31">
    <mergeCell ref="J17:J18"/>
    <mergeCell ref="J15:S15"/>
    <mergeCell ref="C15:C18"/>
    <mergeCell ref="B15:B18"/>
    <mergeCell ref="G15:G18"/>
    <mergeCell ref="AE15:AE18"/>
    <mergeCell ref="AC16:AD17"/>
    <mergeCell ref="AA16:AB17"/>
    <mergeCell ref="U16:V17"/>
    <mergeCell ref="W16:X17"/>
    <mergeCell ref="P17:P18"/>
    <mergeCell ref="L17:L18"/>
    <mergeCell ref="E15:E18"/>
    <mergeCell ref="K17:K18"/>
    <mergeCell ref="T15:T18"/>
    <mergeCell ref="M17:M18"/>
    <mergeCell ref="D15:D18"/>
    <mergeCell ref="O16:S16"/>
    <mergeCell ref="O17:O18"/>
    <mergeCell ref="Q17:Q18"/>
    <mergeCell ref="F15:F18"/>
    <mergeCell ref="A6:AE6"/>
    <mergeCell ref="U15:AD15"/>
    <mergeCell ref="R17:R18"/>
    <mergeCell ref="S17:S18"/>
    <mergeCell ref="N17:N18"/>
    <mergeCell ref="Y16:Z17"/>
    <mergeCell ref="I15:I18"/>
    <mergeCell ref="J16:N16"/>
    <mergeCell ref="H15:H18"/>
    <mergeCell ref="A15:A18"/>
  </mergeCells>
  <printOptions/>
  <pageMargins left="0.31496062992125984" right="0.15748031496062992" top="0.1968503937007874" bottom="0.2362204724409449" header="0.15748031496062992" footer="0.15748031496062992"/>
  <pageSetup horizontalDpi="600" verticalDpi="600" orientation="landscape" paperSize="9" scale="60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E77"/>
  <sheetViews>
    <sheetView zoomScale="70" zoomScaleNormal="70" zoomScalePageLayoutView="0" workbookViewId="0" topLeftCell="A1">
      <pane xSplit="3" ySplit="17" topLeftCell="D18" activePane="bottomRight" state="frozen"/>
      <selection pane="topLeft" activeCell="A1" sqref="A1"/>
      <selection pane="topRight" activeCell="D1" sqref="D1"/>
      <selection pane="bottomLeft" activeCell="A18" sqref="A18"/>
      <selection pane="bottomRight" activeCell="P19" sqref="P19"/>
    </sheetView>
  </sheetViews>
  <sheetFormatPr defaultColWidth="9.140625" defaultRowHeight="15"/>
  <cols>
    <col min="1" max="1" width="7.00390625" style="16" customWidth="1"/>
    <col min="2" max="2" width="55.140625" style="16" customWidth="1"/>
    <col min="3" max="3" width="9.140625" style="16" customWidth="1"/>
    <col min="4" max="4" width="15.140625" style="16" customWidth="1"/>
    <col min="5" max="5" width="13.00390625" style="16" customWidth="1"/>
    <col min="6" max="6" width="15.28125" style="16" customWidth="1"/>
    <col min="7" max="8" width="11.140625" style="16" bestFit="1" customWidth="1"/>
    <col min="9" max="9" width="7.140625" style="16" customWidth="1"/>
    <col min="10" max="13" width="9.140625" style="16" customWidth="1"/>
    <col min="14" max="14" width="9.57421875" style="16" bestFit="1" customWidth="1"/>
    <col min="15" max="16" width="9.140625" style="16" customWidth="1"/>
    <col min="17" max="17" width="18.28125" style="16" customWidth="1"/>
    <col min="18" max="18" width="14.00390625" style="16" bestFit="1" customWidth="1"/>
    <col min="19" max="19" width="14.421875" style="16" bestFit="1" customWidth="1"/>
    <col min="20" max="20" width="14.00390625" style="16" customWidth="1"/>
    <col min="21" max="16384" width="9.140625" style="16" customWidth="1"/>
  </cols>
  <sheetData>
    <row r="1" s="42" customFormat="1" ht="17.25">
      <c r="A1" s="45" t="s">
        <v>442</v>
      </c>
    </row>
    <row r="2" s="42" customFormat="1" ht="17.25">
      <c r="A2" s="45" t="s">
        <v>443</v>
      </c>
    </row>
    <row r="3" s="42" customFormat="1" ht="17.25">
      <c r="A3" s="45" t="s">
        <v>444</v>
      </c>
    </row>
    <row r="4" s="55" customFormat="1" ht="15.75">
      <c r="A4" s="76" t="s">
        <v>816</v>
      </c>
    </row>
    <row r="5" ht="7.5" customHeight="1"/>
    <row r="6" spans="1:30" ht="19.5" customHeight="1">
      <c r="A6" s="96" t="s">
        <v>692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68"/>
      <c r="V6" s="68"/>
      <c r="W6" s="68"/>
      <c r="X6" s="68"/>
      <c r="Y6" s="68"/>
      <c r="Z6" s="68"/>
      <c r="AA6" s="68"/>
      <c r="AB6" s="68"/>
      <c r="AC6" s="68"/>
      <c r="AD6" s="68"/>
    </row>
    <row r="8" ht="15.75">
      <c r="A8" s="29" t="s">
        <v>793</v>
      </c>
    </row>
    <row r="10" ht="15.75">
      <c r="A10" s="29" t="s">
        <v>9</v>
      </c>
    </row>
    <row r="11" spans="1:31" ht="15.75">
      <c r="A11" s="29" t="s">
        <v>794</v>
      </c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</row>
    <row r="12" spans="1:31" ht="15.75">
      <c r="A12" s="29" t="s">
        <v>795</v>
      </c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</row>
    <row r="13" ht="15.75" hidden="1">
      <c r="A13" s="29" t="s">
        <v>12</v>
      </c>
    </row>
    <row r="14" ht="9" customHeight="1">
      <c r="A14" s="29"/>
    </row>
    <row r="15" spans="1:20" ht="111.75" customHeight="1">
      <c r="A15" s="99" t="s">
        <v>13</v>
      </c>
      <c r="B15" s="99" t="s">
        <v>14</v>
      </c>
      <c r="C15" s="99" t="s">
        <v>15</v>
      </c>
      <c r="D15" s="99" t="s">
        <v>16</v>
      </c>
      <c r="E15" s="99" t="s">
        <v>813</v>
      </c>
      <c r="F15" s="99" t="s">
        <v>814</v>
      </c>
      <c r="G15" s="99" t="s">
        <v>815</v>
      </c>
      <c r="H15" s="99"/>
      <c r="I15" s="99"/>
      <c r="J15" s="99"/>
      <c r="K15" s="99"/>
      <c r="L15" s="99"/>
      <c r="M15" s="99"/>
      <c r="N15" s="99"/>
      <c r="O15" s="99"/>
      <c r="P15" s="99"/>
      <c r="Q15" s="99" t="s">
        <v>445</v>
      </c>
      <c r="R15" s="99" t="s">
        <v>446</v>
      </c>
      <c r="S15" s="99"/>
      <c r="T15" s="99" t="s">
        <v>18</v>
      </c>
    </row>
    <row r="16" spans="1:20" ht="30" customHeight="1">
      <c r="A16" s="99"/>
      <c r="B16" s="99"/>
      <c r="C16" s="99"/>
      <c r="D16" s="99"/>
      <c r="E16" s="99"/>
      <c r="F16" s="99"/>
      <c r="G16" s="99" t="s">
        <v>447</v>
      </c>
      <c r="H16" s="99"/>
      <c r="I16" s="99" t="s">
        <v>448</v>
      </c>
      <c r="J16" s="99"/>
      <c r="K16" s="99" t="s">
        <v>449</v>
      </c>
      <c r="L16" s="99"/>
      <c r="M16" s="99" t="s">
        <v>450</v>
      </c>
      <c r="N16" s="99"/>
      <c r="O16" s="99" t="s">
        <v>451</v>
      </c>
      <c r="P16" s="99"/>
      <c r="Q16" s="99"/>
      <c r="R16" s="99" t="s">
        <v>27</v>
      </c>
      <c r="S16" s="99" t="s">
        <v>28</v>
      </c>
      <c r="T16" s="99"/>
    </row>
    <row r="17" spans="1:20" ht="15">
      <c r="A17" s="99"/>
      <c r="B17" s="99"/>
      <c r="C17" s="99"/>
      <c r="D17" s="99"/>
      <c r="E17" s="99"/>
      <c r="F17" s="99"/>
      <c r="G17" s="43" t="s">
        <v>19</v>
      </c>
      <c r="H17" s="43" t="s">
        <v>20</v>
      </c>
      <c r="I17" s="43" t="s">
        <v>19</v>
      </c>
      <c r="J17" s="43" t="s">
        <v>20</v>
      </c>
      <c r="K17" s="43" t="s">
        <v>19</v>
      </c>
      <c r="L17" s="43" t="s">
        <v>20</v>
      </c>
      <c r="M17" s="43" t="s">
        <v>19</v>
      </c>
      <c r="N17" s="43" t="s">
        <v>20</v>
      </c>
      <c r="O17" s="43" t="s">
        <v>19</v>
      </c>
      <c r="P17" s="43" t="s">
        <v>20</v>
      </c>
      <c r="Q17" s="99"/>
      <c r="R17" s="99"/>
      <c r="S17" s="99"/>
      <c r="T17" s="99"/>
    </row>
    <row r="18" spans="1:20" ht="15">
      <c r="A18" s="43">
        <v>1</v>
      </c>
      <c r="B18" s="43">
        <v>2</v>
      </c>
      <c r="C18" s="43">
        <v>3</v>
      </c>
      <c r="D18" s="43">
        <v>4</v>
      </c>
      <c r="E18" s="43">
        <v>5</v>
      </c>
      <c r="F18" s="43">
        <v>6</v>
      </c>
      <c r="G18" s="43">
        <v>7</v>
      </c>
      <c r="H18" s="43">
        <v>8</v>
      </c>
      <c r="I18" s="43">
        <v>9</v>
      </c>
      <c r="J18" s="43">
        <v>10</v>
      </c>
      <c r="K18" s="43">
        <v>11</v>
      </c>
      <c r="L18" s="43">
        <v>12</v>
      </c>
      <c r="M18" s="43">
        <v>13</v>
      </c>
      <c r="N18" s="43">
        <v>14</v>
      </c>
      <c r="O18" s="43">
        <v>15</v>
      </c>
      <c r="P18" s="43">
        <v>16</v>
      </c>
      <c r="Q18" s="43">
        <v>17</v>
      </c>
      <c r="R18" s="43">
        <v>18</v>
      </c>
      <c r="S18" s="43">
        <v>19</v>
      </c>
      <c r="T18" s="43">
        <v>20</v>
      </c>
    </row>
    <row r="19" spans="1:20" s="48" customFormat="1" ht="31.5">
      <c r="A19" s="72">
        <f>'1(год)'!A20</f>
        <v>0</v>
      </c>
      <c r="B19" s="73" t="str">
        <f>'1(год)'!B20</f>
        <v>ВСЕГО по инвестиционной программе, в том числе:</v>
      </c>
      <c r="C19" s="72" t="str">
        <f>'1(год)'!E20</f>
        <v>нд</v>
      </c>
      <c r="D19" s="72">
        <v>133.91207967762725</v>
      </c>
      <c r="E19" s="72" t="s">
        <v>791</v>
      </c>
      <c r="F19" s="72">
        <v>133.91207967762725</v>
      </c>
      <c r="G19" s="72">
        <v>23.1271186</v>
      </c>
      <c r="H19" s="72">
        <v>23.801658912</v>
      </c>
      <c r="I19" s="72" t="s">
        <v>791</v>
      </c>
      <c r="J19" s="72" t="s">
        <v>791</v>
      </c>
      <c r="K19" s="72" t="s">
        <v>791</v>
      </c>
      <c r="L19" s="72" t="s">
        <v>791</v>
      </c>
      <c r="M19" s="72" t="s">
        <v>791</v>
      </c>
      <c r="N19" s="72" t="s">
        <v>791</v>
      </c>
      <c r="O19" s="72">
        <v>23.1271186</v>
      </c>
      <c r="P19" s="72">
        <v>23.801658912</v>
      </c>
      <c r="Q19" s="72">
        <v>133.2375393656272</v>
      </c>
      <c r="R19" s="73">
        <v>0.6745403120000013</v>
      </c>
      <c r="S19" s="72">
        <v>102.9166638683645</v>
      </c>
      <c r="T19" s="73"/>
    </row>
    <row r="20" spans="1:20" ht="31.5">
      <c r="A20" s="72" t="str">
        <f>'1(год)'!A21</f>
        <v>0.2</v>
      </c>
      <c r="B20" s="73" t="str">
        <f>'1(год)'!B21</f>
        <v>Реконструкция, модернизация, техническое перевооружение, всего</v>
      </c>
      <c r="C20" s="72"/>
      <c r="D20" s="72">
        <v>89.99273442338995</v>
      </c>
      <c r="E20" s="72" t="s">
        <v>791</v>
      </c>
      <c r="F20" s="72">
        <v>89.99273442338995</v>
      </c>
      <c r="G20" s="72">
        <v>10.756681799999999</v>
      </c>
      <c r="H20" s="72">
        <v>10.676069424000001</v>
      </c>
      <c r="I20" s="72" t="s">
        <v>791</v>
      </c>
      <c r="J20" s="72" t="s">
        <v>791</v>
      </c>
      <c r="K20" s="72" t="s">
        <v>791</v>
      </c>
      <c r="L20" s="72" t="s">
        <v>791</v>
      </c>
      <c r="M20" s="72" t="s">
        <v>791</v>
      </c>
      <c r="N20" s="72" t="s">
        <v>791</v>
      </c>
      <c r="O20" s="72">
        <v>10.756681799999999</v>
      </c>
      <c r="P20" s="72">
        <v>10.676069424000001</v>
      </c>
      <c r="Q20" s="72">
        <v>90.07334679938992</v>
      </c>
      <c r="R20" s="73">
        <v>-0.08061237599999771</v>
      </c>
      <c r="S20" s="72">
        <v>99.25058324212958</v>
      </c>
      <c r="T20" s="73"/>
    </row>
    <row r="21" spans="1:20" ht="31.5">
      <c r="A21" s="72" t="str">
        <f>'1(год)'!A22</f>
        <v>0.4</v>
      </c>
      <c r="B21" s="73" t="str">
        <f>'1(год)'!B22</f>
        <v>Прочее новое строительство объектов электросетевого хозяйства, всего</v>
      </c>
      <c r="C21" s="72" t="str">
        <f>'1(год)'!E22</f>
        <v>нд</v>
      </c>
      <c r="D21" s="72">
        <v>10.801017</v>
      </c>
      <c r="E21" s="72" t="s">
        <v>791</v>
      </c>
      <c r="F21" s="72">
        <v>10.801017</v>
      </c>
      <c r="G21" s="72">
        <v>4.7429268</v>
      </c>
      <c r="H21" s="72">
        <v>5.530289891999999</v>
      </c>
      <c r="I21" s="72" t="s">
        <v>791</v>
      </c>
      <c r="J21" s="72" t="s">
        <v>791</v>
      </c>
      <c r="K21" s="72" t="s">
        <v>791</v>
      </c>
      <c r="L21" s="72" t="s">
        <v>791</v>
      </c>
      <c r="M21" s="72" t="s">
        <v>791</v>
      </c>
      <c r="N21" s="72" t="s">
        <v>791</v>
      </c>
      <c r="O21" s="72">
        <v>4.7429268</v>
      </c>
      <c r="P21" s="72">
        <v>5.530289891999999</v>
      </c>
      <c r="Q21" s="72">
        <v>10.013653908</v>
      </c>
      <c r="R21" s="73">
        <v>0.7873630919999988</v>
      </c>
      <c r="S21" s="72">
        <v>116.60078523666017</v>
      </c>
      <c r="T21" s="73"/>
    </row>
    <row r="22" spans="1:20" ht="15.75">
      <c r="A22" s="72" t="str">
        <f>'1(год)'!A23</f>
        <v>0.6</v>
      </c>
      <c r="B22" s="73" t="str">
        <f>'1(год)'!B23</f>
        <v>Прочие инвестиционные проекты, всего</v>
      </c>
      <c r="C22" s="72"/>
      <c r="D22" s="72">
        <v>33.1183282542373</v>
      </c>
      <c r="E22" s="72" t="s">
        <v>791</v>
      </c>
      <c r="F22" s="72">
        <v>33.1183282542373</v>
      </c>
      <c r="G22" s="72">
        <v>7.62751</v>
      </c>
      <c r="H22" s="72">
        <v>7.595299596</v>
      </c>
      <c r="I22" s="72" t="s">
        <v>791</v>
      </c>
      <c r="J22" s="72" t="s">
        <v>791</v>
      </c>
      <c r="K22" s="72" t="s">
        <v>791</v>
      </c>
      <c r="L22" s="72" t="s">
        <v>791</v>
      </c>
      <c r="M22" s="72" t="s">
        <v>791</v>
      </c>
      <c r="N22" s="72" t="s">
        <v>791</v>
      </c>
      <c r="O22" s="72">
        <v>7.62751</v>
      </c>
      <c r="P22" s="72">
        <v>7.595299596</v>
      </c>
      <c r="Q22" s="72">
        <v>33.150538658237295</v>
      </c>
      <c r="R22" s="73">
        <v>-0.03221040399999975</v>
      </c>
      <c r="S22" s="72">
        <v>99.57770748252052</v>
      </c>
      <c r="T22" s="73"/>
    </row>
    <row r="23" spans="1:20" ht="15.75">
      <c r="A23" s="72">
        <f>'1(год)'!A24</f>
        <v>1</v>
      </c>
      <c r="B23" s="73" t="str">
        <f>'1(год)'!B24</f>
        <v>Приморский край</v>
      </c>
      <c r="C23" s="72" t="str">
        <f>'1(год)'!E24</f>
        <v>нд</v>
      </c>
      <c r="D23" s="72">
        <v>133.91207967762725</v>
      </c>
      <c r="E23" s="72" t="s">
        <v>791</v>
      </c>
      <c r="F23" s="72">
        <v>133.91207967762725</v>
      </c>
      <c r="G23" s="72">
        <v>23.1271186</v>
      </c>
      <c r="H23" s="72">
        <v>23.801658912</v>
      </c>
      <c r="I23" s="72" t="s">
        <v>791</v>
      </c>
      <c r="J23" s="72" t="s">
        <v>791</v>
      </c>
      <c r="K23" s="72" t="s">
        <v>791</v>
      </c>
      <c r="L23" s="72" t="s">
        <v>791</v>
      </c>
      <c r="M23" s="72" t="s">
        <v>791</v>
      </c>
      <c r="N23" s="72" t="s">
        <v>791</v>
      </c>
      <c r="O23" s="72">
        <v>23.1271186</v>
      </c>
      <c r="P23" s="72">
        <v>23.801658912</v>
      </c>
      <c r="Q23" s="72">
        <v>133.2375393656272</v>
      </c>
      <c r="R23" s="73">
        <v>0.6745403120000013</v>
      </c>
      <c r="S23" s="72">
        <v>102.9166638683645</v>
      </c>
      <c r="T23" s="73"/>
    </row>
    <row r="24" spans="1:20" ht="31.5">
      <c r="A24" s="72" t="str">
        <f>'1(год)'!A25</f>
        <v>1.2</v>
      </c>
      <c r="B24" s="73" t="str">
        <f>'1(год)'!B25</f>
        <v>Реконструкция, модернизация, техническое перевооружение всего, в том числе:</v>
      </c>
      <c r="C24" s="72"/>
      <c r="D24" s="72">
        <v>89.99273442338995</v>
      </c>
      <c r="E24" s="72" t="s">
        <v>791</v>
      </c>
      <c r="F24" s="72">
        <v>89.99273442338995</v>
      </c>
      <c r="G24" s="72">
        <v>10.756681799999999</v>
      </c>
      <c r="H24" s="72">
        <v>10.676069424000001</v>
      </c>
      <c r="I24" s="72" t="s">
        <v>791</v>
      </c>
      <c r="J24" s="72" t="s">
        <v>791</v>
      </c>
      <c r="K24" s="72" t="s">
        <v>791</v>
      </c>
      <c r="L24" s="72" t="s">
        <v>791</v>
      </c>
      <c r="M24" s="72" t="s">
        <v>791</v>
      </c>
      <c r="N24" s="72" t="s">
        <v>791</v>
      </c>
      <c r="O24" s="72">
        <v>10.756681799999999</v>
      </c>
      <c r="P24" s="72">
        <v>10.676069424000001</v>
      </c>
      <c r="Q24" s="72">
        <v>90.07334679938992</v>
      </c>
      <c r="R24" s="73">
        <v>-0.08061237599999771</v>
      </c>
      <c r="S24" s="72">
        <v>99.25058324212958</v>
      </c>
      <c r="T24" s="73"/>
    </row>
    <row r="25" spans="1:20" ht="47.25">
      <c r="A25" s="70" t="str">
        <f>'1(год)'!A26</f>
        <v>1.2.1.2</v>
      </c>
      <c r="B25" s="71" t="str">
        <f>'1(год)'!B26</f>
        <v>Модернизация, техническое перевооружение трансформаторных и иных подстанций, распределительных пунктов, всего, в том числе:</v>
      </c>
      <c r="C25" s="70" t="str">
        <f>'1(год)'!E26</f>
        <v>нд</v>
      </c>
      <c r="D25" s="70">
        <v>48.74343215850221</v>
      </c>
      <c r="E25" s="70" t="s">
        <v>791</v>
      </c>
      <c r="F25" s="70">
        <v>48.74343215850221</v>
      </c>
      <c r="G25" s="70">
        <v>6.7880258</v>
      </c>
      <c r="H25" s="70">
        <v>6.150169572000001</v>
      </c>
      <c r="I25" s="70" t="s">
        <v>791</v>
      </c>
      <c r="J25" s="70" t="s">
        <v>791</v>
      </c>
      <c r="K25" s="70" t="s">
        <v>791</v>
      </c>
      <c r="L25" s="70" t="s">
        <v>791</v>
      </c>
      <c r="M25" s="70" t="s">
        <v>791</v>
      </c>
      <c r="N25" s="70" t="s">
        <v>791</v>
      </c>
      <c r="O25" s="70">
        <v>6.7880258</v>
      </c>
      <c r="P25" s="70">
        <v>6.150169572000001</v>
      </c>
      <c r="Q25" s="70">
        <v>49.381288386502206</v>
      </c>
      <c r="R25" s="71">
        <v>-0.6378562279999986</v>
      </c>
      <c r="S25" s="70">
        <v>90.60321444270294</v>
      </c>
      <c r="T25" s="71"/>
    </row>
    <row r="26" spans="1:20" ht="31.5">
      <c r="A26" s="11" t="str">
        <f>'1(год)'!A27</f>
        <v>1.2.1.2.1</v>
      </c>
      <c r="B26" s="15" t="str">
        <f>'1(год)'!B27</f>
        <v>ТМ-63 кВА ТП-122 ул.Хабаровская; ТП-133 ул. Мельничная АЗС</v>
      </c>
      <c r="C26" s="11" t="str">
        <f>'1(год)'!E27</f>
        <v>J_1.2.1.2.1.M</v>
      </c>
      <c r="D26" s="15">
        <v>0.36771297669152536</v>
      </c>
      <c r="E26" s="11" t="s">
        <v>791</v>
      </c>
      <c r="F26" s="15">
        <v>0.36771297669152536</v>
      </c>
      <c r="G26" s="11" t="s">
        <v>791</v>
      </c>
      <c r="H26" s="15" t="s">
        <v>791</v>
      </c>
      <c r="I26" s="15" t="s">
        <v>791</v>
      </c>
      <c r="J26" s="15" t="s">
        <v>791</v>
      </c>
      <c r="K26" s="15" t="s">
        <v>791</v>
      </c>
      <c r="L26" s="15" t="s">
        <v>791</v>
      </c>
      <c r="M26" s="15" t="s">
        <v>791</v>
      </c>
      <c r="N26" s="15" t="s">
        <v>791</v>
      </c>
      <c r="O26" s="15" t="s">
        <v>791</v>
      </c>
      <c r="P26" s="15" t="s">
        <v>791</v>
      </c>
      <c r="Q26" s="11">
        <v>0.36771297669152536</v>
      </c>
      <c r="R26" s="15" t="s">
        <v>791</v>
      </c>
      <c r="S26" s="11" t="s">
        <v>791</v>
      </c>
      <c r="T26" s="15"/>
    </row>
    <row r="27" spans="1:20" s="48" customFormat="1" ht="31.5">
      <c r="A27" s="11" t="str">
        <f>'1(год)'!A28</f>
        <v>1.2.1.2.2</v>
      </c>
      <c r="B27" s="15" t="str">
        <f>'1(год)'!B28</f>
        <v>ТМ-100 кВА ТП-22 ул.Приморская  43/7</v>
      </c>
      <c r="C27" s="11" t="str">
        <f>'1(год)'!E28</f>
        <v>J_1.2.1.2.2.K</v>
      </c>
      <c r="D27" s="15">
        <v>0.19953163236610172</v>
      </c>
      <c r="E27" s="11" t="s">
        <v>791</v>
      </c>
      <c r="F27" s="15">
        <v>0.19953163236610172</v>
      </c>
      <c r="G27" s="11">
        <v>0.2181386</v>
      </c>
      <c r="H27" s="15">
        <v>0.20912387999999998</v>
      </c>
      <c r="I27" s="15" t="s">
        <v>791</v>
      </c>
      <c r="J27" s="15" t="s">
        <v>791</v>
      </c>
      <c r="K27" s="15" t="s">
        <v>791</v>
      </c>
      <c r="L27" s="15" t="s">
        <v>791</v>
      </c>
      <c r="M27" s="15" t="s">
        <v>791</v>
      </c>
      <c r="N27" s="15" t="s">
        <v>791</v>
      </c>
      <c r="O27" s="11">
        <v>0.2181386</v>
      </c>
      <c r="P27" s="15">
        <v>0.20912387999999998</v>
      </c>
      <c r="Q27" s="11">
        <v>0.2085463523661017</v>
      </c>
      <c r="R27" s="15">
        <v>-0.009014720000000004</v>
      </c>
      <c r="S27" s="11">
        <v>95.86743474103162</v>
      </c>
      <c r="T27" s="15"/>
    </row>
    <row r="28" spans="1:20" ht="78.75">
      <c r="A28" s="11" t="str">
        <f>'1(год)'!A29</f>
        <v>1.2.1.2.3</v>
      </c>
      <c r="B28" s="15" t="str">
        <f>'1(год)'!B29</f>
        <v>ТМ-160 кВА ТП-34 ул. Горького 31а  (203 склад); ТП-53 пер. Студенческий; ТП-81 ул. Горовая( скважина); ТП-88 ул. Мельничная ( АЗС ); ТП-127 ул.Московская; ТП-159 ул.Мельничная; ТП-179 ул. Подгорная; </v>
      </c>
      <c r="C28" s="11" t="str">
        <f>'1(год)'!E29</f>
        <v>J_1.2.1.2.3.O</v>
      </c>
      <c r="D28" s="15">
        <v>1.6659538376033893</v>
      </c>
      <c r="E28" s="11" t="s">
        <v>791</v>
      </c>
      <c r="F28" s="15">
        <v>1.6659538376033893</v>
      </c>
      <c r="G28" s="11">
        <v>1.004554</v>
      </c>
      <c r="H28" s="15">
        <v>0.9549677160000001</v>
      </c>
      <c r="I28" s="15" t="s">
        <v>791</v>
      </c>
      <c r="J28" s="15" t="s">
        <v>791</v>
      </c>
      <c r="K28" s="15" t="s">
        <v>791</v>
      </c>
      <c r="L28" s="15" t="s">
        <v>791</v>
      </c>
      <c r="M28" s="15" t="s">
        <v>791</v>
      </c>
      <c r="N28" s="15" t="s">
        <v>791</v>
      </c>
      <c r="O28" s="11">
        <v>1.004554</v>
      </c>
      <c r="P28" s="15">
        <v>0.9549677160000001</v>
      </c>
      <c r="Q28" s="11">
        <v>1.715540121603389</v>
      </c>
      <c r="R28" s="15">
        <v>-0.04958628399999987</v>
      </c>
      <c r="S28" s="11">
        <v>95.06385082335046</v>
      </c>
      <c r="T28" s="15"/>
    </row>
    <row r="29" spans="1:20" ht="94.5">
      <c r="A29" s="11" t="str">
        <f>'1(год)'!A30</f>
        <v>1.2.1.2.4</v>
      </c>
      <c r="B29" s="15" t="str">
        <f>'1(год)'!B30</f>
        <v>ТМ-250 кВА ТП-14 ул.Артиллерийская 3;ТП-16 ул.Краснознаменная 2в;ТП-74 Нефтебаза;ТП-77 ул.  Урожайная;ТП-113 ул.Полевая 2а;ТП-117 ул.Красногвардейская 114/4;ТП-120 ул.Хрещатинская-Николаевская.;ТП-121 ул.Парковая  66а;ТП-121 ул.Парковая  66а;ТП-128 ул. Гр</v>
      </c>
      <c r="C29" s="11" t="str">
        <f>'1(год)'!E30</f>
        <v>J_1.2.1.2.4.O</v>
      </c>
      <c r="D29" s="15">
        <v>3.666704781797132</v>
      </c>
      <c r="E29" s="11" t="s">
        <v>791</v>
      </c>
      <c r="F29" s="15">
        <v>3.666704781797132</v>
      </c>
      <c r="G29" s="11">
        <v>0.5780511</v>
      </c>
      <c r="H29" s="15">
        <v>0.547692672</v>
      </c>
      <c r="I29" s="15" t="s">
        <v>791</v>
      </c>
      <c r="J29" s="15" t="s">
        <v>791</v>
      </c>
      <c r="K29" s="15" t="s">
        <v>791</v>
      </c>
      <c r="L29" s="15" t="s">
        <v>791</v>
      </c>
      <c r="M29" s="15" t="s">
        <v>791</v>
      </c>
      <c r="N29" s="15" t="s">
        <v>791</v>
      </c>
      <c r="O29" s="11">
        <v>0.5780511</v>
      </c>
      <c r="P29" s="15">
        <v>0.547692672</v>
      </c>
      <c r="Q29" s="11">
        <v>3.6970632097971317</v>
      </c>
      <c r="R29" s="15">
        <v>-0.030358427999999993</v>
      </c>
      <c r="S29" s="11">
        <v>94.74814112454763</v>
      </c>
      <c r="T29" s="15"/>
    </row>
    <row r="30" spans="1:20" ht="94.5">
      <c r="A30" s="11" t="str">
        <f>'1(год)'!A31</f>
        <v>1.2.1.2.5</v>
      </c>
      <c r="B30" s="15" t="str">
        <f>'1(год)'!B31</f>
        <v>ТМ-400кВА ТП-1 ул.Ленинская 116 корп.3 (детский дом); ТП-2 ул.Борисова 41 корп.1; ТП-9 ул.Мельничная; ТП-12 ул.Кустовиновская 1а; ТП-29 Лесхоз; ТП-40 ул. Парковая 17а; ТП-50 ул. Ипподромная 1а.; ТП-52 ул. Ханкайская-Хрещатинская;ТП-64 ул.Красногвардейская</v>
      </c>
      <c r="C30" s="11" t="str">
        <f>'1(год)'!E31</f>
        <v>J_1.2.1.2.5.O</v>
      </c>
      <c r="D30" s="15">
        <v>9.486473689311863</v>
      </c>
      <c r="E30" s="11" t="s">
        <v>791</v>
      </c>
      <c r="F30" s="15">
        <v>9.486473689311863</v>
      </c>
      <c r="G30" s="11">
        <v>2.920824</v>
      </c>
      <c r="H30" s="15">
        <v>2.816792928</v>
      </c>
      <c r="I30" s="15" t="s">
        <v>791</v>
      </c>
      <c r="J30" s="15" t="s">
        <v>791</v>
      </c>
      <c r="K30" s="15" t="s">
        <v>791</v>
      </c>
      <c r="L30" s="15" t="s">
        <v>791</v>
      </c>
      <c r="M30" s="15" t="s">
        <v>791</v>
      </c>
      <c r="N30" s="15" t="s">
        <v>791</v>
      </c>
      <c r="O30" s="11">
        <v>2.920824</v>
      </c>
      <c r="P30" s="15">
        <v>2.816792928</v>
      </c>
      <c r="Q30" s="11">
        <v>9.590504761311863</v>
      </c>
      <c r="R30" s="15">
        <v>-0.10403107200000017</v>
      </c>
      <c r="S30" s="11">
        <v>96.43829713806788</v>
      </c>
      <c r="T30" s="15"/>
    </row>
    <row r="31" spans="1:20" ht="94.5">
      <c r="A31" s="11" t="str">
        <f>'1(год)'!A32</f>
        <v>1.2.1.2.6</v>
      </c>
      <c r="B31" s="15" t="str">
        <f>'1(год)'!B32</f>
        <v>ТМ-630 кВА ТП-100 ул. Советская  70а; ТП-101ул.Красногвардейская 69/3; ТП-113 ул.Полевая 2а.; ТП-125 ул Парковая 31 а;ТП-149 ул.Красногвардейская 128 корп.5;  ТП-165 ул.Мира  3; ТП-166 ул.Мира 2 а; ТП-169 ул.Коммунаров 33а; ТП-63А ул.Красногвардейская 104</v>
      </c>
      <c r="C31" s="11" t="str">
        <f>'1(год)'!E32</f>
        <v>J_1.2.1.2.6.O</v>
      </c>
      <c r="D31" s="15">
        <v>5.657538215932199</v>
      </c>
      <c r="E31" s="11" t="s">
        <v>791</v>
      </c>
      <c r="F31" s="15">
        <v>5.657538215932199</v>
      </c>
      <c r="G31" s="11">
        <v>0.8598291</v>
      </c>
      <c r="H31" s="15">
        <v>0.418686108</v>
      </c>
      <c r="I31" s="15" t="s">
        <v>791</v>
      </c>
      <c r="J31" s="15" t="s">
        <v>791</v>
      </c>
      <c r="K31" s="15" t="s">
        <v>791</v>
      </c>
      <c r="L31" s="15" t="s">
        <v>791</v>
      </c>
      <c r="M31" s="15" t="s">
        <v>791</v>
      </c>
      <c r="N31" s="15" t="s">
        <v>791</v>
      </c>
      <c r="O31" s="11">
        <v>0.8598291</v>
      </c>
      <c r="P31" s="15">
        <v>0.418686108</v>
      </c>
      <c r="Q31" s="11">
        <v>6.098681207932199</v>
      </c>
      <c r="R31" s="15">
        <v>-0.441142992</v>
      </c>
      <c r="S31" s="11">
        <v>48.69410770116992</v>
      </c>
      <c r="T31" s="15"/>
    </row>
    <row r="32" spans="1:20" s="48" customFormat="1" ht="31.5">
      <c r="A32" s="11" t="str">
        <f>'1(год)'!A33</f>
        <v>1.2.1.2.7</v>
      </c>
      <c r="B32" s="15" t="str">
        <f>'1(год)'!B33</f>
        <v>ТМ-1000 кВА ТП-11 ул.Покуса    1а. </v>
      </c>
      <c r="C32" s="11" t="str">
        <f>'1(год)'!E33</f>
        <v>J_1.2.1.2.7.K</v>
      </c>
      <c r="D32" s="15">
        <v>1.1773360248000002</v>
      </c>
      <c r="E32" s="11" t="s">
        <v>791</v>
      </c>
      <c r="F32" s="15">
        <v>1.1773360248000002</v>
      </c>
      <c r="G32" s="11">
        <v>1.206629</v>
      </c>
      <c r="H32" s="15">
        <v>1.202906268</v>
      </c>
      <c r="I32" s="15" t="s">
        <v>791</v>
      </c>
      <c r="J32" s="15" t="s">
        <v>791</v>
      </c>
      <c r="K32" s="15" t="s">
        <v>791</v>
      </c>
      <c r="L32" s="15" t="s">
        <v>791</v>
      </c>
      <c r="M32" s="15" t="s">
        <v>791</v>
      </c>
      <c r="N32" s="15" t="s">
        <v>791</v>
      </c>
      <c r="O32" s="11">
        <v>1.206629</v>
      </c>
      <c r="P32" s="15">
        <v>1.202906268</v>
      </c>
      <c r="Q32" s="11">
        <v>1.1810587568000002</v>
      </c>
      <c r="R32" s="15">
        <v>-0.003722731999999951</v>
      </c>
      <c r="S32" s="11">
        <v>99.69147666764184</v>
      </c>
      <c r="T32" s="15"/>
    </row>
    <row r="33" spans="1:20" ht="31.5">
      <c r="A33" s="11" t="str">
        <f>'1(год)'!A34</f>
        <v>1.2.1.2.8</v>
      </c>
      <c r="B33" s="15" t="str">
        <f>'1(год)'!B34</f>
        <v>ТМ- 10000кВА ПС ЗСМ</v>
      </c>
      <c r="C33" s="11" t="str">
        <f>'1(год)'!E34</f>
        <v>J_1.2.1.2.8.O</v>
      </c>
      <c r="D33" s="15">
        <v>18.151359</v>
      </c>
      <c r="E33" s="11" t="s">
        <v>791</v>
      </c>
      <c r="F33" s="15">
        <v>18.151359</v>
      </c>
      <c r="G33" s="11" t="s">
        <v>791</v>
      </c>
      <c r="H33" s="15" t="s">
        <v>791</v>
      </c>
      <c r="I33" s="15" t="s">
        <v>791</v>
      </c>
      <c r="J33" s="15" t="s">
        <v>791</v>
      </c>
      <c r="K33" s="15" t="s">
        <v>791</v>
      </c>
      <c r="L33" s="15" t="s">
        <v>791</v>
      </c>
      <c r="M33" s="15" t="s">
        <v>791</v>
      </c>
      <c r="N33" s="15" t="s">
        <v>791</v>
      </c>
      <c r="O33" s="11" t="s">
        <v>791</v>
      </c>
      <c r="P33" s="11" t="s">
        <v>791</v>
      </c>
      <c r="Q33" s="11">
        <v>18.151359</v>
      </c>
      <c r="R33" s="15" t="s">
        <v>791</v>
      </c>
      <c r="S33" s="15" t="s">
        <v>791</v>
      </c>
      <c r="T33" s="15"/>
    </row>
    <row r="34" spans="1:20" ht="31.5">
      <c r="A34" s="11" t="str">
        <f>'1(год)'!A35</f>
        <v>1.2.1.2.9</v>
      </c>
      <c r="B34" s="15" t="str">
        <f>'1(год)'!B35</f>
        <v>КТПБ -31 ул. Комсомольская 114   </v>
      </c>
      <c r="C34" s="11" t="str">
        <f>'1(год)'!E35</f>
        <v>J_1.2.1.2.9.N</v>
      </c>
      <c r="D34" s="15">
        <v>3.445863</v>
      </c>
      <c r="E34" s="11" t="s">
        <v>791</v>
      </c>
      <c r="F34" s="15">
        <v>3.445863</v>
      </c>
      <c r="G34" s="11" t="s">
        <v>791</v>
      </c>
      <c r="H34" s="15" t="s">
        <v>791</v>
      </c>
      <c r="I34" s="15" t="s">
        <v>791</v>
      </c>
      <c r="J34" s="15" t="s">
        <v>791</v>
      </c>
      <c r="K34" s="15" t="s">
        <v>791</v>
      </c>
      <c r="L34" s="15" t="s">
        <v>791</v>
      </c>
      <c r="M34" s="15" t="s">
        <v>791</v>
      </c>
      <c r="N34" s="15" t="s">
        <v>791</v>
      </c>
      <c r="O34" s="11" t="s">
        <v>791</v>
      </c>
      <c r="P34" s="11" t="s">
        <v>791</v>
      </c>
      <c r="Q34" s="11">
        <v>3.445863</v>
      </c>
      <c r="R34" s="15" t="s">
        <v>791</v>
      </c>
      <c r="S34" s="15" t="s">
        <v>791</v>
      </c>
      <c r="T34" s="15"/>
    </row>
    <row r="35" spans="1:20" ht="34.5" customHeight="1">
      <c r="A35" s="11" t="str">
        <f>'1(год)'!A36</f>
        <v>1.2.1.2.10</v>
      </c>
      <c r="B35" s="15" t="str">
        <f>'1(год)'!B36</f>
        <v>РУ 10кВ замена МВ на ВВ:  РП-8 (5 шт.)-Советская 114А; ТП-149 (2 шт.)-Красногвардейская 128/5</v>
      </c>
      <c r="C35" s="11" t="str">
        <f>'1(год)'!E36</f>
        <v>J_1.2.1.2.10.N</v>
      </c>
      <c r="D35" s="15">
        <v>1.859863</v>
      </c>
      <c r="E35" s="11" t="s">
        <v>791</v>
      </c>
      <c r="F35" s="15">
        <v>1.859863</v>
      </c>
      <c r="G35" s="11" t="s">
        <v>791</v>
      </c>
      <c r="H35" s="15" t="s">
        <v>791</v>
      </c>
      <c r="I35" s="15" t="s">
        <v>791</v>
      </c>
      <c r="J35" s="15" t="s">
        <v>791</v>
      </c>
      <c r="K35" s="15" t="s">
        <v>791</v>
      </c>
      <c r="L35" s="15" t="s">
        <v>791</v>
      </c>
      <c r="M35" s="15" t="s">
        <v>791</v>
      </c>
      <c r="N35" s="15" t="s">
        <v>791</v>
      </c>
      <c r="O35" s="11" t="s">
        <v>791</v>
      </c>
      <c r="P35" s="11" t="s">
        <v>791</v>
      </c>
      <c r="Q35" s="11">
        <v>1.859863</v>
      </c>
      <c r="R35" s="15" t="s">
        <v>791</v>
      </c>
      <c r="S35" s="15" t="s">
        <v>791</v>
      </c>
      <c r="T35" s="15"/>
    </row>
    <row r="36" spans="1:20" ht="31.5">
      <c r="A36" s="11" t="str">
        <f>'1(год)'!A37</f>
        <v>1.2.1.2.11</v>
      </c>
      <c r="B36" s="15" t="str">
        <f>'1(год)'!B37</f>
        <v> П/С ЗСМ замена МВ на ВВ, ул. Силикатная 5</v>
      </c>
      <c r="C36" s="11" t="str">
        <f>'1(год)'!E37</f>
        <v>J_1.2.1.2.11.L</v>
      </c>
      <c r="D36" s="15">
        <v>3.065096</v>
      </c>
      <c r="E36" s="11" t="s">
        <v>791</v>
      </c>
      <c r="F36" s="15">
        <v>3.065096</v>
      </c>
      <c r="G36" s="11" t="s">
        <v>791</v>
      </c>
      <c r="H36" s="15" t="s">
        <v>791</v>
      </c>
      <c r="I36" s="15" t="s">
        <v>791</v>
      </c>
      <c r="J36" s="15" t="s">
        <v>791</v>
      </c>
      <c r="K36" s="15" t="s">
        <v>791</v>
      </c>
      <c r="L36" s="15" t="s">
        <v>791</v>
      </c>
      <c r="M36" s="15" t="s">
        <v>791</v>
      </c>
      <c r="N36" s="15" t="s">
        <v>791</v>
      </c>
      <c r="O36" s="11" t="s">
        <v>791</v>
      </c>
      <c r="P36" s="11" t="s">
        <v>791</v>
      </c>
      <c r="Q36" s="11">
        <v>3.065096</v>
      </c>
      <c r="R36" s="15" t="s">
        <v>791</v>
      </c>
      <c r="S36" s="15" t="s">
        <v>791</v>
      </c>
      <c r="T36" s="15"/>
    </row>
    <row r="37" spans="1:20" ht="31.5">
      <c r="A37" s="70" t="str">
        <f>'1(год)'!A38</f>
        <v>1.2.2.2</v>
      </c>
      <c r="B37" s="71" t="str">
        <f>'1(год)'!B38</f>
        <v>Модернизация, техническое перевооружение линий электропередачи, всего, в том числе:</v>
      </c>
      <c r="C37" s="71" t="str">
        <f>'1(год)'!E38</f>
        <v>нд</v>
      </c>
      <c r="D37" s="71">
        <v>22.696892999999996</v>
      </c>
      <c r="E37" s="71" t="s">
        <v>791</v>
      </c>
      <c r="F37" s="71">
        <v>22.696892999999996</v>
      </c>
      <c r="G37" s="71" t="s">
        <v>791</v>
      </c>
      <c r="H37" s="71" t="s">
        <v>791</v>
      </c>
      <c r="I37" s="71" t="s">
        <v>791</v>
      </c>
      <c r="J37" s="71" t="s">
        <v>791</v>
      </c>
      <c r="K37" s="71" t="s">
        <v>791</v>
      </c>
      <c r="L37" s="71" t="s">
        <v>791</v>
      </c>
      <c r="M37" s="71" t="s">
        <v>791</v>
      </c>
      <c r="N37" s="71" t="s">
        <v>791</v>
      </c>
      <c r="O37" s="71" t="s">
        <v>791</v>
      </c>
      <c r="P37" s="71" t="s">
        <v>791</v>
      </c>
      <c r="Q37" s="71">
        <v>22.696892999999996</v>
      </c>
      <c r="R37" s="71" t="s">
        <v>791</v>
      </c>
      <c r="S37" s="71" t="s">
        <v>791</v>
      </c>
      <c r="T37" s="15"/>
    </row>
    <row r="38" spans="1:20" s="48" customFormat="1" ht="94.5">
      <c r="A38" s="11" t="str">
        <f>'1(год)'!A39</f>
        <v>1.2.2.2.1</v>
      </c>
      <c r="B38" s="15" t="str">
        <f>'1(год)'!B39</f>
        <v>Вл-10 кв Ф-3"С" L-8209м (реконструкция участка 4 км), ул. Краснознамённая (№22-№18),ул. Краснознамённая 6а-пер. Пригородный 7, ул. Краснознамённая 2в-ул. Фабричная 3, ул. Складская(2-17), ул. Ключевая(3-11), ул. Калиновская( ул. Лазо 5-ул. Партизанская 50</v>
      </c>
      <c r="C38" s="11" t="str">
        <f>'1(год)'!E39</f>
        <v>J_1.2.2.2.1.M</v>
      </c>
      <c r="D38" s="15">
        <v>6.33357</v>
      </c>
      <c r="E38" s="11" t="s">
        <v>791</v>
      </c>
      <c r="F38" s="15">
        <v>6.33357</v>
      </c>
      <c r="G38" s="11" t="s">
        <v>791</v>
      </c>
      <c r="H38" s="15" t="s">
        <v>791</v>
      </c>
      <c r="I38" s="15" t="s">
        <v>791</v>
      </c>
      <c r="J38" s="15" t="s">
        <v>791</v>
      </c>
      <c r="K38" s="15" t="s">
        <v>791</v>
      </c>
      <c r="L38" s="15" t="s">
        <v>791</v>
      </c>
      <c r="M38" s="15" t="s">
        <v>791</v>
      </c>
      <c r="N38" s="15" t="s">
        <v>791</v>
      </c>
      <c r="O38" s="15" t="s">
        <v>791</v>
      </c>
      <c r="P38" s="15" t="s">
        <v>791</v>
      </c>
      <c r="Q38" s="11">
        <v>6.33357</v>
      </c>
      <c r="R38" s="15" t="s">
        <v>791</v>
      </c>
      <c r="S38" s="11" t="s">
        <v>791</v>
      </c>
      <c r="T38" s="15"/>
    </row>
    <row r="39" spans="1:20" ht="78.75">
      <c r="A39" s="11" t="str">
        <f>'1(год)'!A40</f>
        <v>1.2.2.2.2</v>
      </c>
      <c r="B39" s="15" t="str">
        <f>'1(год)'!B40</f>
        <v>Вл-10 кв Ф-9"С" L-2252м  ул Горького(1-60), тер-я в/части(Горького 1-Суворовская 11а), ТП-152 - ТП-6 (ул. Пограничная 31-ул. Госпитальная 10), ТП-152 - ТП-173(ул. Пограничная 31-Приморская 10/1), КЛ-45м</v>
      </c>
      <c r="C39" s="11" t="str">
        <f>'1(год)'!E40</f>
        <v>J_1.2.2.2.2.L</v>
      </c>
      <c r="D39" s="15">
        <v>3.372487</v>
      </c>
      <c r="E39" s="11" t="s">
        <v>791</v>
      </c>
      <c r="F39" s="15">
        <v>3.372487</v>
      </c>
      <c r="G39" s="11" t="s">
        <v>791</v>
      </c>
      <c r="H39" s="15" t="s">
        <v>791</v>
      </c>
      <c r="I39" s="15" t="s">
        <v>791</v>
      </c>
      <c r="J39" s="15" t="s">
        <v>791</v>
      </c>
      <c r="K39" s="15" t="s">
        <v>791</v>
      </c>
      <c r="L39" s="15" t="s">
        <v>791</v>
      </c>
      <c r="M39" s="15" t="s">
        <v>791</v>
      </c>
      <c r="N39" s="15" t="s">
        <v>791</v>
      </c>
      <c r="O39" s="15" t="s">
        <v>791</v>
      </c>
      <c r="P39" s="15" t="s">
        <v>791</v>
      </c>
      <c r="Q39" s="11">
        <v>3.372487</v>
      </c>
      <c r="R39" s="15" t="s">
        <v>791</v>
      </c>
      <c r="S39" s="11" t="s">
        <v>791</v>
      </c>
      <c r="T39" s="15"/>
    </row>
    <row r="40" spans="1:20" ht="94.5">
      <c r="A40" s="11" t="str">
        <f>'1(год)'!A41</f>
        <v>1.2.2.2.3</v>
      </c>
      <c r="B40" s="15" t="str">
        <f>'1(год)'!B41</f>
        <v>Вл-10 кв Ф-20"С" L-4111 м, ул. Набережная(30-ориентир 30 м на восток от ж/д ул. 1-я Загордная 55), ул.Тараса Шевченко(ориентир 30 м на восток от ж/д ул. 1-я Загордная 55-т. Шевч. 210-150), пер. Крестьянский (т. Шевч. 150-Мельничн. 120), ул.Мельничная(120-</v>
      </c>
      <c r="C40" s="11" t="str">
        <f>'1(год)'!E41</f>
        <v>J_1.2.2.2.3.N</v>
      </c>
      <c r="D40" s="15">
        <v>7.174834</v>
      </c>
      <c r="E40" s="11" t="s">
        <v>791</v>
      </c>
      <c r="F40" s="15">
        <v>7.174834</v>
      </c>
      <c r="G40" s="11" t="s">
        <v>791</v>
      </c>
      <c r="H40" s="15" t="s">
        <v>791</v>
      </c>
      <c r="I40" s="15" t="s">
        <v>791</v>
      </c>
      <c r="J40" s="15" t="s">
        <v>791</v>
      </c>
      <c r="K40" s="15" t="s">
        <v>791</v>
      </c>
      <c r="L40" s="15" t="s">
        <v>791</v>
      </c>
      <c r="M40" s="15" t="s">
        <v>791</v>
      </c>
      <c r="N40" s="15" t="s">
        <v>791</v>
      </c>
      <c r="O40" s="15" t="s">
        <v>791</v>
      </c>
      <c r="P40" s="15" t="s">
        <v>791</v>
      </c>
      <c r="Q40" s="11">
        <v>7.174834</v>
      </c>
      <c r="R40" s="15" t="s">
        <v>791</v>
      </c>
      <c r="S40" s="11" t="s">
        <v>791</v>
      </c>
      <c r="T40" s="15"/>
    </row>
    <row r="41" spans="1:20" ht="31.5">
      <c r="A41" s="11" t="str">
        <f>'1(год)'!A42</f>
        <v>1.2.2.2.4</v>
      </c>
      <c r="B41" s="15" t="str">
        <f>'1(год)'!B42</f>
        <v>установка реклоузеров на ВЛ-10кВ фидер №9 п/с "Спасск" в районе ж/д ул. Горького, д. 19</v>
      </c>
      <c r="C41" s="11" t="str">
        <f>'1(год)'!E42</f>
        <v>J_1.2.2.2.4.L</v>
      </c>
      <c r="D41" s="15">
        <v>0.984668</v>
      </c>
      <c r="E41" s="11" t="s">
        <v>791</v>
      </c>
      <c r="F41" s="15">
        <v>0.984668</v>
      </c>
      <c r="G41" s="11" t="s">
        <v>791</v>
      </c>
      <c r="H41" s="15" t="s">
        <v>791</v>
      </c>
      <c r="I41" s="15" t="s">
        <v>791</v>
      </c>
      <c r="J41" s="15" t="s">
        <v>791</v>
      </c>
      <c r="K41" s="15" t="s">
        <v>791</v>
      </c>
      <c r="L41" s="15" t="s">
        <v>791</v>
      </c>
      <c r="M41" s="15" t="s">
        <v>791</v>
      </c>
      <c r="N41" s="15" t="s">
        <v>791</v>
      </c>
      <c r="O41" s="15" t="s">
        <v>791</v>
      </c>
      <c r="P41" s="15" t="s">
        <v>791</v>
      </c>
      <c r="Q41" s="11">
        <v>0.984668</v>
      </c>
      <c r="R41" s="15" t="s">
        <v>791</v>
      </c>
      <c r="S41" s="11" t="s">
        <v>791</v>
      </c>
      <c r="T41" s="15"/>
    </row>
    <row r="42" spans="1:20" ht="31.5">
      <c r="A42" s="11" t="str">
        <f>'1(год)'!A43</f>
        <v>1.2.2.2.5</v>
      </c>
      <c r="B42" s="15" t="str">
        <f>'1(год)'!B43</f>
        <v>установка реклоузеров на ВЛ-10кВ фидер №17 п/с "Спасск" в районе ж/д ул. Халтурина, д. 7</v>
      </c>
      <c r="C42" s="11" t="str">
        <f>'1(год)'!E43</f>
        <v>J_1.2.2.2.5.L</v>
      </c>
      <c r="D42" s="15">
        <v>0.984668</v>
      </c>
      <c r="E42" s="11" t="s">
        <v>791</v>
      </c>
      <c r="F42" s="15">
        <v>0.984668</v>
      </c>
      <c r="G42" s="11" t="s">
        <v>791</v>
      </c>
      <c r="H42" s="15" t="s">
        <v>791</v>
      </c>
      <c r="I42" s="15" t="s">
        <v>791</v>
      </c>
      <c r="J42" s="15" t="s">
        <v>791</v>
      </c>
      <c r="K42" s="15" t="s">
        <v>791</v>
      </c>
      <c r="L42" s="15" t="s">
        <v>791</v>
      </c>
      <c r="M42" s="15" t="s">
        <v>791</v>
      </c>
      <c r="N42" s="15" t="s">
        <v>791</v>
      </c>
      <c r="O42" s="15" t="s">
        <v>791</v>
      </c>
      <c r="P42" s="15" t="s">
        <v>791</v>
      </c>
      <c r="Q42" s="11">
        <v>0.984668</v>
      </c>
      <c r="R42" s="15" t="s">
        <v>791</v>
      </c>
      <c r="S42" s="11" t="s">
        <v>791</v>
      </c>
      <c r="T42" s="15"/>
    </row>
    <row r="43" spans="1:20" s="48" customFormat="1" ht="31.5">
      <c r="A43" s="11" t="str">
        <f>'1(год)'!A44</f>
        <v>1.2.2.2.6</v>
      </c>
      <c r="B43" s="15" t="str">
        <f>'1(год)'!B44</f>
        <v>установка реклоузеров на ВЛ-10кВ фидер №6 п/с "Спасск" в районе ж/д ул. Халтурина, д. 7</v>
      </c>
      <c r="C43" s="11" t="str">
        <f>'1(год)'!E44</f>
        <v>J_1.2.2.2.6.L</v>
      </c>
      <c r="D43" s="15">
        <v>0.984668</v>
      </c>
      <c r="E43" s="11" t="s">
        <v>791</v>
      </c>
      <c r="F43" s="15">
        <v>0.984668</v>
      </c>
      <c r="G43" s="11" t="s">
        <v>791</v>
      </c>
      <c r="H43" s="15" t="s">
        <v>791</v>
      </c>
      <c r="I43" s="15" t="s">
        <v>791</v>
      </c>
      <c r="J43" s="15" t="s">
        <v>791</v>
      </c>
      <c r="K43" s="15" t="s">
        <v>791</v>
      </c>
      <c r="L43" s="15" t="s">
        <v>791</v>
      </c>
      <c r="M43" s="15" t="s">
        <v>791</v>
      </c>
      <c r="N43" s="15" t="s">
        <v>791</v>
      </c>
      <c r="O43" s="15" t="s">
        <v>791</v>
      </c>
      <c r="P43" s="15" t="s">
        <v>791</v>
      </c>
      <c r="Q43" s="11">
        <v>0.984668</v>
      </c>
      <c r="R43" s="15" t="s">
        <v>791</v>
      </c>
      <c r="S43" s="11" t="s">
        <v>791</v>
      </c>
      <c r="T43" s="15"/>
    </row>
    <row r="44" spans="1:20" ht="31.5">
      <c r="A44" s="11" t="str">
        <f>'1(год)'!A45</f>
        <v>1.2.2.2.7</v>
      </c>
      <c r="B44" s="15" t="str">
        <f>'1(год)'!B45</f>
        <v>установка реклоузеров на ВЛ-10кВ фидер №25 п/с "Спасск" в районе ж/д ул. Ангарская, д. 2б</v>
      </c>
      <c r="C44" s="11" t="str">
        <f>'1(год)'!E45</f>
        <v>J_1.2.2.2.7.L</v>
      </c>
      <c r="D44" s="15">
        <v>0.938665</v>
      </c>
      <c r="E44" s="11" t="s">
        <v>791</v>
      </c>
      <c r="F44" s="15">
        <v>0.938665</v>
      </c>
      <c r="G44" s="11" t="s">
        <v>791</v>
      </c>
      <c r="H44" s="15" t="s">
        <v>791</v>
      </c>
      <c r="I44" s="15" t="s">
        <v>791</v>
      </c>
      <c r="J44" s="15" t="s">
        <v>791</v>
      </c>
      <c r="K44" s="15" t="s">
        <v>791</v>
      </c>
      <c r="L44" s="15" t="s">
        <v>791</v>
      </c>
      <c r="M44" s="15" t="s">
        <v>791</v>
      </c>
      <c r="N44" s="15" t="s">
        <v>791</v>
      </c>
      <c r="O44" s="15" t="s">
        <v>791</v>
      </c>
      <c r="P44" s="15" t="s">
        <v>791</v>
      </c>
      <c r="Q44" s="11">
        <v>0.938665</v>
      </c>
      <c r="R44" s="15" t="s">
        <v>791</v>
      </c>
      <c r="S44" s="11" t="s">
        <v>791</v>
      </c>
      <c r="T44" s="15"/>
    </row>
    <row r="45" spans="1:20" ht="31.5">
      <c r="A45" s="11" t="str">
        <f>'1(год)'!A46</f>
        <v>1.2.2.2.8</v>
      </c>
      <c r="B45" s="15" t="str">
        <f>'1(год)'!B46</f>
        <v>установка реклоузеров на ВЛ-10кВ фидер №3 п/с "Евгеньевка" в районе ж/д ул. Хрещатинская, д. 82</v>
      </c>
      <c r="C45" s="11" t="str">
        <f>'1(год)'!E46</f>
        <v>J_1.2.2.2.8.L</v>
      </c>
      <c r="D45" s="15">
        <v>0.938665</v>
      </c>
      <c r="E45" s="11" t="s">
        <v>791</v>
      </c>
      <c r="F45" s="15">
        <v>0.938665</v>
      </c>
      <c r="G45" s="11" t="s">
        <v>791</v>
      </c>
      <c r="H45" s="15" t="s">
        <v>791</v>
      </c>
      <c r="I45" s="15" t="s">
        <v>791</v>
      </c>
      <c r="J45" s="15" t="s">
        <v>791</v>
      </c>
      <c r="K45" s="15" t="s">
        <v>791</v>
      </c>
      <c r="L45" s="15" t="s">
        <v>791</v>
      </c>
      <c r="M45" s="15" t="s">
        <v>791</v>
      </c>
      <c r="N45" s="15" t="s">
        <v>791</v>
      </c>
      <c r="O45" s="15" t="s">
        <v>791</v>
      </c>
      <c r="P45" s="15" t="s">
        <v>791</v>
      </c>
      <c r="Q45" s="11">
        <v>0.938665</v>
      </c>
      <c r="R45" s="15" t="s">
        <v>791</v>
      </c>
      <c r="S45" s="11" t="s">
        <v>791</v>
      </c>
      <c r="T45" s="15"/>
    </row>
    <row r="46" spans="1:20" ht="31.5">
      <c r="A46" s="11" t="str">
        <f>'1(год)'!A47</f>
        <v>1.2.2.2.9</v>
      </c>
      <c r="B46" s="15" t="str">
        <f>'1(год)'!B47</f>
        <v>установка реклоузеров на ВЛ-10кВ фидер №13 п/с "ЗСМ" в районе ж/д ул. Кировская, д. 8</v>
      </c>
      <c r="C46" s="11" t="str">
        <f>'1(год)'!E47</f>
        <v>J_1.2.2.2.9.L</v>
      </c>
      <c r="D46" s="15">
        <v>0.984668</v>
      </c>
      <c r="E46" s="11" t="s">
        <v>791</v>
      </c>
      <c r="F46" s="15">
        <v>0.984668</v>
      </c>
      <c r="G46" s="11" t="s">
        <v>791</v>
      </c>
      <c r="H46" s="15" t="s">
        <v>791</v>
      </c>
      <c r="I46" s="15" t="s">
        <v>791</v>
      </c>
      <c r="J46" s="15" t="s">
        <v>791</v>
      </c>
      <c r="K46" s="15" t="s">
        <v>791</v>
      </c>
      <c r="L46" s="15" t="s">
        <v>791</v>
      </c>
      <c r="M46" s="15" t="s">
        <v>791</v>
      </c>
      <c r="N46" s="15" t="s">
        <v>791</v>
      </c>
      <c r="O46" s="15" t="s">
        <v>791</v>
      </c>
      <c r="P46" s="15" t="s">
        <v>791</v>
      </c>
      <c r="Q46" s="11">
        <v>0.984668</v>
      </c>
      <c r="R46" s="15" t="s">
        <v>791</v>
      </c>
      <c r="S46" s="11" t="s">
        <v>791</v>
      </c>
      <c r="T46" s="15"/>
    </row>
    <row r="47" spans="1:20" s="48" customFormat="1" ht="31.5">
      <c r="A47" s="70" t="str">
        <f>'1(год)'!A48</f>
        <v>1.2.3</v>
      </c>
      <c r="B47" s="71" t="str">
        <f>'1(год)'!B48</f>
        <v>Развитие и модернизация учета электрической энергии (мощности), всего, в том числе:</v>
      </c>
      <c r="C47" s="71" t="str">
        <f>'1(год)'!E48</f>
        <v>нд</v>
      </c>
      <c r="D47" s="71">
        <v>18.55240926488774</v>
      </c>
      <c r="E47" s="71" t="s">
        <v>791</v>
      </c>
      <c r="F47" s="71">
        <v>18.55240926488774</v>
      </c>
      <c r="G47" s="71">
        <v>3.968656</v>
      </c>
      <c r="H47" s="71">
        <v>4.525899852</v>
      </c>
      <c r="I47" s="71" t="s">
        <v>791</v>
      </c>
      <c r="J47" s="71" t="s">
        <v>791</v>
      </c>
      <c r="K47" s="71" t="s">
        <v>791</v>
      </c>
      <c r="L47" s="71" t="s">
        <v>791</v>
      </c>
      <c r="M47" s="71" t="s">
        <v>791</v>
      </c>
      <c r="N47" s="71" t="s">
        <v>791</v>
      </c>
      <c r="O47" s="71">
        <v>3.968656</v>
      </c>
      <c r="P47" s="71">
        <v>4.525899852</v>
      </c>
      <c r="Q47" s="71">
        <v>17.995165412887737</v>
      </c>
      <c r="R47" s="71">
        <v>0.557243852</v>
      </c>
      <c r="S47" s="71">
        <v>114.04112253619361</v>
      </c>
      <c r="T47" s="15"/>
    </row>
    <row r="48" spans="1:20" ht="47.25">
      <c r="A48" s="11" t="str">
        <f>'1(год)'!A49</f>
        <v>1.2.3.5</v>
      </c>
      <c r="B48" s="15" t="str">
        <f>'1(год)'!B49</f>
        <v>"Включение приборов учета в систему сбора и передачи данных, класс напряжения 0,22 (0,4) кВ, всего, в том числе:"</v>
      </c>
      <c r="C48" s="11" t="str">
        <f>'1(год)'!E49</f>
        <v>нд</v>
      </c>
      <c r="D48" s="15">
        <v>18.27006691288774</v>
      </c>
      <c r="E48" s="11" t="s">
        <v>791</v>
      </c>
      <c r="F48" s="15">
        <v>18.27006691288774</v>
      </c>
      <c r="G48" s="11">
        <v>3.968656</v>
      </c>
      <c r="H48" s="15">
        <v>4.525899852</v>
      </c>
      <c r="I48" s="11" t="s">
        <v>791</v>
      </c>
      <c r="J48" s="11" t="s">
        <v>791</v>
      </c>
      <c r="K48" s="11" t="s">
        <v>791</v>
      </c>
      <c r="L48" s="11" t="s">
        <v>791</v>
      </c>
      <c r="M48" s="11" t="s">
        <v>791</v>
      </c>
      <c r="N48" s="11" t="s">
        <v>791</v>
      </c>
      <c r="O48" s="11">
        <v>3.968656</v>
      </c>
      <c r="P48" s="15">
        <v>4.525899852</v>
      </c>
      <c r="Q48" s="11">
        <v>17.712823060887736</v>
      </c>
      <c r="R48" s="15">
        <v>0.557243852</v>
      </c>
      <c r="S48" s="11">
        <v>114.04112253619361</v>
      </c>
      <c r="T48" s="15"/>
    </row>
    <row r="49" spans="1:20" s="48" customFormat="1" ht="94.5">
      <c r="A49" s="11" t="str">
        <f>'1(год)'!A50</f>
        <v>1.2.3.5.1</v>
      </c>
      <c r="B49" s="15" t="str">
        <f>'1(год)'!B50</f>
        <v>Установка АСКУЭ в частном секторе, ул.Горького 14-74д, ул.Советская 77-280-248-278 ул. 1я Загородная 15-55, ул. 1я Набережная 2-38,  ул. 2я Набережная 2-8, ул.Перелетная 12-20, ул. Тараса Шевченко 48-80, ул.Комсомольская 45-138, ул.Мельничная 40-108, ул.Т</v>
      </c>
      <c r="C49" s="11" t="str">
        <f>'1(год)'!E50</f>
        <v>J_1.2.3.5.1.N</v>
      </c>
      <c r="D49" s="15">
        <v>12.509140374221069</v>
      </c>
      <c r="E49" s="11" t="s">
        <v>791</v>
      </c>
      <c r="F49" s="15">
        <v>12.509140374221069</v>
      </c>
      <c r="G49" s="11">
        <v>3.718461</v>
      </c>
      <c r="H49" s="15">
        <v>4.275704856</v>
      </c>
      <c r="I49" s="11" t="s">
        <v>791</v>
      </c>
      <c r="J49" s="11" t="s">
        <v>791</v>
      </c>
      <c r="K49" s="11" t="s">
        <v>791</v>
      </c>
      <c r="L49" s="11" t="s">
        <v>791</v>
      </c>
      <c r="M49" s="11" t="s">
        <v>791</v>
      </c>
      <c r="N49" s="11" t="s">
        <v>791</v>
      </c>
      <c r="O49" s="11">
        <v>3.718461</v>
      </c>
      <c r="P49" s="15">
        <v>4.275704856</v>
      </c>
      <c r="Q49" s="11">
        <v>11.95189651822107</v>
      </c>
      <c r="R49" s="15">
        <v>0.5572438559999999</v>
      </c>
      <c r="S49" s="11">
        <v>114.98587334921623</v>
      </c>
      <c r="T49" s="15"/>
    </row>
    <row r="50" spans="1:20" ht="94.5">
      <c r="A50" s="11" t="str">
        <f>'1(год)'!A51</f>
        <v>1.2.3.5.2</v>
      </c>
      <c r="B50" s="15" t="str">
        <f>'1(год)'!B51</f>
        <v>Установка АСКУЭ физ.лица ул. Цементная 10-19, ул.Советская 2-46, ул. Комсомольская 16-20-30,  ул.Красноармейская 18-25-48, ул. Коммунаров 5-11, ул.Береговая 44-50, ул. Вокзальная 4-18, ул. Советская, ул.Юбилейная, ул.Красногвардейская, ул.Парковая</v>
      </c>
      <c r="C50" s="11" t="str">
        <f>'1(год)'!E51</f>
        <v>J_1.2.3.5.2.O</v>
      </c>
      <c r="D50" s="15">
        <v>5.652054078666668</v>
      </c>
      <c r="E50" s="11" t="s">
        <v>791</v>
      </c>
      <c r="F50" s="15">
        <v>5.652054078666668</v>
      </c>
      <c r="G50" s="11">
        <v>0.250195</v>
      </c>
      <c r="H50" s="15">
        <v>0.250194996</v>
      </c>
      <c r="I50" s="11" t="s">
        <v>791</v>
      </c>
      <c r="J50" s="11" t="s">
        <v>791</v>
      </c>
      <c r="K50" s="11" t="s">
        <v>791</v>
      </c>
      <c r="L50" s="11" t="s">
        <v>791</v>
      </c>
      <c r="M50" s="11" t="s">
        <v>791</v>
      </c>
      <c r="N50" s="11" t="s">
        <v>791</v>
      </c>
      <c r="O50" s="11">
        <v>0.250195</v>
      </c>
      <c r="P50" s="15">
        <v>0.250194996</v>
      </c>
      <c r="Q50" s="11">
        <v>5.652054082666668</v>
      </c>
      <c r="R50" s="15">
        <v>-3.999999997894577E-09</v>
      </c>
      <c r="S50" s="11">
        <v>99.99999840124703</v>
      </c>
      <c r="T50" s="15"/>
    </row>
    <row r="51" spans="1:20" s="48" customFormat="1" ht="31.5">
      <c r="A51" s="11" t="str">
        <f>'1(год)'!A52</f>
        <v>1.2.3.5.3</v>
      </c>
      <c r="B51" s="15" t="str">
        <f>'1(год)'!B52</f>
        <v>Установка АСКУЭ в в точках перетока в смежные сети ТП-81, ТП-141, ТП-111, ТП-13, ТП-34</v>
      </c>
      <c r="C51" s="11" t="str">
        <f>'1(год)'!E52</f>
        <v>J_1.2.3.5.3.N</v>
      </c>
      <c r="D51" s="15">
        <v>0.10887245999999999</v>
      </c>
      <c r="E51" s="11" t="s">
        <v>791</v>
      </c>
      <c r="F51" s="15">
        <v>0.10887245999999999</v>
      </c>
      <c r="G51" s="11" t="s">
        <v>791</v>
      </c>
      <c r="H51" s="15" t="s">
        <v>791</v>
      </c>
      <c r="I51" s="11" t="s">
        <v>791</v>
      </c>
      <c r="J51" s="11" t="s">
        <v>791</v>
      </c>
      <c r="K51" s="11" t="s">
        <v>791</v>
      </c>
      <c r="L51" s="11" t="s">
        <v>791</v>
      </c>
      <c r="M51" s="11" t="s">
        <v>791</v>
      </c>
      <c r="N51" s="11" t="s">
        <v>791</v>
      </c>
      <c r="O51" s="11" t="s">
        <v>791</v>
      </c>
      <c r="P51" s="15" t="s">
        <v>791</v>
      </c>
      <c r="Q51" s="11">
        <v>0.10887245999999999</v>
      </c>
      <c r="R51" s="15" t="s">
        <v>791</v>
      </c>
      <c r="S51" s="11" t="e">
        <v>#DIV/0!</v>
      </c>
      <c r="T51" s="15"/>
    </row>
    <row r="52" spans="1:20" ht="47.25">
      <c r="A52" s="11" t="str">
        <f>'1(год)'!A53</f>
        <v>1.2.3.6</v>
      </c>
      <c r="B52" s="15" t="str">
        <f>'1(год)'!B53</f>
        <v>"Включение приборов учета в систему сбора и передачи данных, класс напряжения 6 (10) кВ, всего, в том числе:"</v>
      </c>
      <c r="C52" s="11" t="str">
        <f>'1(год)'!E53</f>
        <v>нд</v>
      </c>
      <c r="D52" s="15">
        <v>0.28234235199999996</v>
      </c>
      <c r="E52" s="11" t="s">
        <v>791</v>
      </c>
      <c r="F52" s="15">
        <v>0.28234235199999996</v>
      </c>
      <c r="G52" s="11" t="s">
        <v>791</v>
      </c>
      <c r="H52" s="15" t="s">
        <v>791</v>
      </c>
      <c r="I52" s="11" t="s">
        <v>791</v>
      </c>
      <c r="J52" s="11" t="s">
        <v>791</v>
      </c>
      <c r="K52" s="11" t="s">
        <v>791</v>
      </c>
      <c r="L52" s="11" t="s">
        <v>791</v>
      </c>
      <c r="M52" s="11" t="s">
        <v>791</v>
      </c>
      <c r="N52" s="11" t="s">
        <v>791</v>
      </c>
      <c r="O52" s="11" t="s">
        <v>791</v>
      </c>
      <c r="P52" s="15" t="s">
        <v>791</v>
      </c>
      <c r="Q52" s="11">
        <v>0.28234235199999996</v>
      </c>
      <c r="R52" s="15" t="s">
        <v>791</v>
      </c>
      <c r="S52" s="11" t="e">
        <v>#DIV/0!</v>
      </c>
      <c r="T52" s="15"/>
    </row>
    <row r="53" spans="1:20" ht="31.5">
      <c r="A53" s="11" t="str">
        <f>'1(год)'!A54</f>
        <v>1.2.3.6.1</v>
      </c>
      <c r="B53" s="15" t="str">
        <f>'1(год)'!B54</f>
        <v>Установка АСКУЭ на п/с 35/10кВ ЗСМ ул.Селикатная</v>
      </c>
      <c r="C53" s="11" t="str">
        <f>'1(год)'!E54</f>
        <v>J_1.2.3.6.1.N</v>
      </c>
      <c r="D53" s="15">
        <v>0.28234235199999996</v>
      </c>
      <c r="E53" s="11" t="s">
        <v>791</v>
      </c>
      <c r="F53" s="15">
        <v>0.28234235199999996</v>
      </c>
      <c r="G53" s="11" t="s">
        <v>791</v>
      </c>
      <c r="H53" s="15" t="s">
        <v>791</v>
      </c>
      <c r="I53" s="11" t="s">
        <v>791</v>
      </c>
      <c r="J53" s="11" t="s">
        <v>791</v>
      </c>
      <c r="K53" s="11" t="s">
        <v>791</v>
      </c>
      <c r="L53" s="11" t="s">
        <v>791</v>
      </c>
      <c r="M53" s="11" t="s">
        <v>791</v>
      </c>
      <c r="N53" s="11" t="s">
        <v>791</v>
      </c>
      <c r="O53" s="11" t="s">
        <v>791</v>
      </c>
      <c r="P53" s="15" t="s">
        <v>791</v>
      </c>
      <c r="Q53" s="11">
        <v>0.28234235199999996</v>
      </c>
      <c r="R53" s="15" t="s">
        <v>791</v>
      </c>
      <c r="S53" s="11" t="e">
        <v>#DIV/0!</v>
      </c>
      <c r="T53" s="15"/>
    </row>
    <row r="54" spans="1:20" ht="31.5">
      <c r="A54" s="70" t="str">
        <f>'1(год)'!A55</f>
        <v>1.4.</v>
      </c>
      <c r="B54" s="71" t="str">
        <f>'1(год)'!B55</f>
        <v>Прочее новое строительство объектов электросетевого хозяйства, всего, в том числе:</v>
      </c>
      <c r="C54" s="71" t="str">
        <f>'1(год)'!E55</f>
        <v>нд</v>
      </c>
      <c r="D54" s="71">
        <v>10.801017</v>
      </c>
      <c r="E54" s="71" t="s">
        <v>791</v>
      </c>
      <c r="F54" s="71">
        <v>10.801017</v>
      </c>
      <c r="G54" s="71">
        <v>4.7429268</v>
      </c>
      <c r="H54" s="71">
        <v>5.530289891999999</v>
      </c>
      <c r="I54" s="71" t="s">
        <v>791</v>
      </c>
      <c r="J54" s="71" t="s">
        <v>791</v>
      </c>
      <c r="K54" s="71" t="s">
        <v>791</v>
      </c>
      <c r="L54" s="71" t="s">
        <v>791</v>
      </c>
      <c r="M54" s="71" t="s">
        <v>791</v>
      </c>
      <c r="N54" s="71" t="s">
        <v>791</v>
      </c>
      <c r="O54" s="71">
        <v>4.7429268</v>
      </c>
      <c r="P54" s="71">
        <v>5.530289891999999</v>
      </c>
      <c r="Q54" s="71">
        <v>10.013653908</v>
      </c>
      <c r="R54" s="71">
        <v>0.7873630919999988</v>
      </c>
      <c r="S54" s="71">
        <v>116.60078523666017</v>
      </c>
      <c r="T54" s="15"/>
    </row>
    <row r="55" spans="1:20" ht="63">
      <c r="A55" s="11" t="str">
        <f>'1(год)'!A56</f>
        <v>1.4.1.</v>
      </c>
      <c r="B55" s="15" t="str">
        <f>'1(год)'!B56</f>
        <v>ВЛЗ-10кВ Ф-31 оп.262 - ТП 164  Техническая дорога АО "Спасскцемент". Пересечение улиц: Павлика Морозова, 25 лет Октября, Пионерской.  ВЛ L-435м, КЛ L-40м</v>
      </c>
      <c r="C55" s="11" t="str">
        <f>'1(год)'!E56</f>
        <v>J_1.4.1.O</v>
      </c>
      <c r="D55" s="15">
        <v>0.682619</v>
      </c>
      <c r="E55" s="11" t="s">
        <v>791</v>
      </c>
      <c r="F55" s="15">
        <v>0.682619</v>
      </c>
      <c r="G55" s="11" t="s">
        <v>791</v>
      </c>
      <c r="H55" s="15" t="s">
        <v>791</v>
      </c>
      <c r="I55" s="11" t="s">
        <v>791</v>
      </c>
      <c r="J55" s="11" t="s">
        <v>791</v>
      </c>
      <c r="K55" s="11" t="s">
        <v>791</v>
      </c>
      <c r="L55" s="11" t="s">
        <v>791</v>
      </c>
      <c r="M55" s="11" t="s">
        <v>791</v>
      </c>
      <c r="N55" s="11" t="s">
        <v>791</v>
      </c>
      <c r="O55" s="11" t="s">
        <v>791</v>
      </c>
      <c r="P55" s="15" t="s">
        <v>791</v>
      </c>
      <c r="Q55" s="11">
        <v>0.682619</v>
      </c>
      <c r="R55" s="15" t="s">
        <v>791</v>
      </c>
      <c r="S55" s="11" t="s">
        <v>791</v>
      </c>
      <c r="T55" s="15"/>
    </row>
    <row r="56" spans="1:20" ht="31.5">
      <c r="A56" s="11" t="str">
        <f>'1(год)'!A57</f>
        <v>1.4.2.</v>
      </c>
      <c r="B56" s="15" t="str">
        <f>'1(год)'!B57</f>
        <v>ВЛ-10кВ Ф-10"С" L-470м оп.88-94, оп.95-98, КЛ-10кВ Ф-10"С" L-190м оп.94-95   ул. Арсеньева. </v>
      </c>
      <c r="C56" s="11" t="str">
        <f>'1(год)'!E57</f>
        <v>J_1.4.2.K</v>
      </c>
      <c r="D56" s="15">
        <v>1.058825</v>
      </c>
      <c r="E56" s="11" t="s">
        <v>791</v>
      </c>
      <c r="F56" s="15">
        <v>1.058825</v>
      </c>
      <c r="G56" s="11">
        <v>0.9621996</v>
      </c>
      <c r="H56" s="15">
        <v>1.2762328799999998</v>
      </c>
      <c r="I56" s="11" t="s">
        <v>791</v>
      </c>
      <c r="J56" s="11" t="s">
        <v>791</v>
      </c>
      <c r="K56" s="11" t="s">
        <v>791</v>
      </c>
      <c r="L56" s="11" t="s">
        <v>791</v>
      </c>
      <c r="M56" s="11" t="s">
        <v>791</v>
      </c>
      <c r="N56" s="11" t="s">
        <v>791</v>
      </c>
      <c r="O56" s="11">
        <v>0.9621996</v>
      </c>
      <c r="P56" s="15">
        <v>1.2762328799999998</v>
      </c>
      <c r="Q56" s="11">
        <v>0.7447917200000003</v>
      </c>
      <c r="R56" s="15">
        <v>0.31403327999999975</v>
      </c>
      <c r="S56" s="11">
        <v>132.63702042694675</v>
      </c>
      <c r="T56" s="15"/>
    </row>
    <row r="57" spans="1:20" ht="31.5">
      <c r="A57" s="11" t="str">
        <f>'1(год)'!A58</f>
        <v>1.4.3.</v>
      </c>
      <c r="B57" s="15" t="str">
        <f>'1(год)'!B58</f>
        <v>КЛ-10кВ Ф-16"М   L-1170м" п/с "межзаводская"- ТП-119, ул. Красногвардейская</v>
      </c>
      <c r="C57" s="11" t="str">
        <f>'1(год)'!E58</f>
        <v>J_1.4.3.M</v>
      </c>
      <c r="D57" s="15">
        <v>2.328567</v>
      </c>
      <c r="E57" s="11" t="s">
        <v>791</v>
      </c>
      <c r="F57" s="15">
        <v>2.328567</v>
      </c>
      <c r="G57" s="11" t="s">
        <v>791</v>
      </c>
      <c r="H57" s="15" t="s">
        <v>791</v>
      </c>
      <c r="I57" s="11" t="s">
        <v>791</v>
      </c>
      <c r="J57" s="11" t="s">
        <v>791</v>
      </c>
      <c r="K57" s="11" t="s">
        <v>791</v>
      </c>
      <c r="L57" s="11" t="s">
        <v>791</v>
      </c>
      <c r="M57" s="11" t="s">
        <v>791</v>
      </c>
      <c r="N57" s="11" t="s">
        <v>791</v>
      </c>
      <c r="O57" s="11" t="s">
        <v>791</v>
      </c>
      <c r="P57" s="15" t="s">
        <v>791</v>
      </c>
      <c r="Q57" s="11">
        <v>2.328567</v>
      </c>
      <c r="R57" s="15" t="s">
        <v>791</v>
      </c>
      <c r="S57" s="11" t="s">
        <v>791</v>
      </c>
      <c r="T57" s="15"/>
    </row>
    <row r="58" spans="1:20" ht="94.5">
      <c r="A58" s="11" t="str">
        <f>'1(год)'!A59</f>
        <v>1.4.4.</v>
      </c>
      <c r="B58" s="15" t="str">
        <f>'1(год)'!B59</f>
        <v>КЛ-10кВ Ф-17 "С"  (ТП-163 - ТП-168) ул. Калинина(Калинина 8-Цементная 22а), ул. 1-й Западный(1й Западный 5-Калиниа 8), ул. 25 лет Октября(25 лет октября 20-1й Западный 5), 2-й Западный(ул. Пионерская 19а-ул. 25 лет октября 20) 570м. (новое строительство)</v>
      </c>
      <c r="C58" s="11" t="str">
        <f>'1(год)'!E59</f>
        <v>J_1.4.4.N</v>
      </c>
      <c r="D58" s="15">
        <v>1.870902</v>
      </c>
      <c r="E58" s="11" t="s">
        <v>791</v>
      </c>
      <c r="F58" s="15">
        <v>1.870902</v>
      </c>
      <c r="G58" s="11" t="s">
        <v>791</v>
      </c>
      <c r="H58" s="15" t="s">
        <v>791</v>
      </c>
      <c r="I58" s="11" t="s">
        <v>791</v>
      </c>
      <c r="J58" s="11" t="s">
        <v>791</v>
      </c>
      <c r="K58" s="11" t="s">
        <v>791</v>
      </c>
      <c r="L58" s="11" t="s">
        <v>791</v>
      </c>
      <c r="M58" s="11" t="s">
        <v>791</v>
      </c>
      <c r="N58" s="11" t="s">
        <v>791</v>
      </c>
      <c r="O58" s="11" t="s">
        <v>791</v>
      </c>
      <c r="P58" s="15" t="s">
        <v>791</v>
      </c>
      <c r="Q58" s="11">
        <v>1.870902</v>
      </c>
      <c r="R58" s="15" t="s">
        <v>791</v>
      </c>
      <c r="S58" s="11" t="s">
        <v>791</v>
      </c>
      <c r="T58" s="15"/>
    </row>
    <row r="59" spans="1:20" ht="31.5">
      <c r="A59" s="11" t="str">
        <f>'1(год)'!A60</f>
        <v>1.4.5.</v>
      </c>
      <c r="B59" s="15" t="str">
        <f>'1(год)'!B60</f>
        <v>Установка  2КТПБ  (2*1000) ул.Краснознаменная 4  </v>
      </c>
      <c r="C59" s="11" t="str">
        <f>'1(год)'!E60</f>
        <v>J_1.4.5.K</v>
      </c>
      <c r="D59" s="15">
        <v>4.860104</v>
      </c>
      <c r="E59" s="11" t="s">
        <v>791</v>
      </c>
      <c r="F59" s="15">
        <v>4.860104</v>
      </c>
      <c r="G59" s="11">
        <v>3.7807272</v>
      </c>
      <c r="H59" s="15">
        <v>4.254057011999999</v>
      </c>
      <c r="I59" s="11" t="s">
        <v>791</v>
      </c>
      <c r="J59" s="11" t="s">
        <v>791</v>
      </c>
      <c r="K59" s="11" t="s">
        <v>791</v>
      </c>
      <c r="L59" s="11" t="s">
        <v>791</v>
      </c>
      <c r="M59" s="11" t="s">
        <v>791</v>
      </c>
      <c r="N59" s="11" t="s">
        <v>791</v>
      </c>
      <c r="O59" s="11">
        <v>3.7807272</v>
      </c>
      <c r="P59" s="15">
        <v>4.254057011999999</v>
      </c>
      <c r="Q59" s="11">
        <v>4.386774188</v>
      </c>
      <c r="R59" s="15">
        <v>0.4733298119999989</v>
      </c>
      <c r="S59" s="11">
        <v>112.51954417658061</v>
      </c>
      <c r="T59" s="15"/>
    </row>
    <row r="60" spans="1:20" ht="31.5">
      <c r="A60" s="70" t="str">
        <f>'1(год)'!A61</f>
        <v>1.6.</v>
      </c>
      <c r="B60" s="71" t="str">
        <f>'1(год)'!B61</f>
        <v>Прочие инвестиционные проекты, всего, в том числе:</v>
      </c>
      <c r="C60" s="71" t="str">
        <f>'1(год)'!E61</f>
        <v>нд</v>
      </c>
      <c r="D60" s="71">
        <v>33.1183282542373</v>
      </c>
      <c r="E60" s="71" t="s">
        <v>791</v>
      </c>
      <c r="F60" s="71">
        <v>33.1183282542373</v>
      </c>
      <c r="G60" s="71">
        <v>7.62751</v>
      </c>
      <c r="H60" s="71">
        <v>7.595299596</v>
      </c>
      <c r="I60" s="71">
        <v>0</v>
      </c>
      <c r="J60" s="71">
        <v>0</v>
      </c>
      <c r="K60" s="71">
        <v>0</v>
      </c>
      <c r="L60" s="71">
        <v>0</v>
      </c>
      <c r="M60" s="71">
        <v>0</v>
      </c>
      <c r="N60" s="71">
        <v>0</v>
      </c>
      <c r="O60" s="71">
        <v>7.62751</v>
      </c>
      <c r="P60" s="71">
        <v>7.595299596</v>
      </c>
      <c r="Q60" s="71">
        <v>33.150538658237295</v>
      </c>
      <c r="R60" s="71">
        <v>-0.03221040399999975</v>
      </c>
      <c r="S60" s="71">
        <v>99.57770748252052</v>
      </c>
      <c r="T60" s="71"/>
    </row>
    <row r="61" spans="1:20" ht="31.5">
      <c r="A61" s="11" t="str">
        <f>'1(год)'!A62</f>
        <v>1.6.1.</v>
      </c>
      <c r="B61" s="15" t="str">
        <f>'1(год)'!B62</f>
        <v>АГП на базе -ГАЗ-33086 ВИТО 24-21</v>
      </c>
      <c r="C61" s="11" t="str">
        <f>'1(год)'!E62</f>
        <v>J_1.6.1.K</v>
      </c>
      <c r="D61" s="15">
        <v>4.22786440677966</v>
      </c>
      <c r="E61" s="11" t="s">
        <v>791</v>
      </c>
      <c r="F61" s="15">
        <v>4.22786440677966</v>
      </c>
      <c r="G61" s="11" t="s">
        <v>791</v>
      </c>
      <c r="H61" s="15" t="s">
        <v>791</v>
      </c>
      <c r="I61" s="11" t="s">
        <v>791</v>
      </c>
      <c r="J61" s="11" t="s">
        <v>791</v>
      </c>
      <c r="K61" s="11" t="s">
        <v>791</v>
      </c>
      <c r="L61" s="11" t="s">
        <v>791</v>
      </c>
      <c r="M61" s="11" t="s">
        <v>791</v>
      </c>
      <c r="N61" s="11" t="s">
        <v>791</v>
      </c>
      <c r="O61" s="11" t="s">
        <v>791</v>
      </c>
      <c r="P61" s="11" t="s">
        <v>791</v>
      </c>
      <c r="Q61" s="11">
        <v>4.22786440677966</v>
      </c>
      <c r="R61" s="15" t="s">
        <v>791</v>
      </c>
      <c r="S61" s="11" t="s">
        <v>791</v>
      </c>
      <c r="T61" s="15"/>
    </row>
    <row r="62" spans="1:20" ht="31.5">
      <c r="A62" s="11" t="str">
        <f>'1(год)'!A63</f>
        <v>1.6.2.</v>
      </c>
      <c r="B62" s="15" t="str">
        <f>'1(год)'!B63</f>
        <v>грузовик с манипулятором Хёндай НР-120</v>
      </c>
      <c r="C62" s="11" t="str">
        <f>'1(год)'!E63</f>
        <v>J_1.6.2.L</v>
      </c>
      <c r="D62" s="15">
        <v>2.32779661016949</v>
      </c>
      <c r="E62" s="11" t="s">
        <v>791</v>
      </c>
      <c r="F62" s="15">
        <v>2.32779661016949</v>
      </c>
      <c r="G62" s="11" t="s">
        <v>791</v>
      </c>
      <c r="H62" s="15" t="s">
        <v>791</v>
      </c>
      <c r="I62" s="15" t="s">
        <v>791</v>
      </c>
      <c r="J62" s="15" t="s">
        <v>791</v>
      </c>
      <c r="K62" s="15" t="s">
        <v>791</v>
      </c>
      <c r="L62" s="15" t="s">
        <v>791</v>
      </c>
      <c r="M62" s="15" t="s">
        <v>791</v>
      </c>
      <c r="N62" s="15" t="s">
        <v>791</v>
      </c>
      <c r="O62" s="15" t="s">
        <v>791</v>
      </c>
      <c r="P62" s="15" t="s">
        <v>791</v>
      </c>
      <c r="Q62" s="11">
        <v>2.32779661016949</v>
      </c>
      <c r="R62" s="15" t="s">
        <v>791</v>
      </c>
      <c r="S62" s="11" t="s">
        <v>791</v>
      </c>
      <c r="T62" s="15"/>
    </row>
    <row r="63" spans="1:20" ht="31.5">
      <c r="A63" s="11" t="str">
        <f>'1(год)'!A64</f>
        <v>1.6.3.</v>
      </c>
      <c r="B63" s="15" t="str">
        <f>'1(год)'!B64</f>
        <v>экскаватор гусеничный САТ-305 SR</v>
      </c>
      <c r="C63" s="11" t="str">
        <f>'1(год)'!E64</f>
        <v>J_1.6.3.L</v>
      </c>
      <c r="D63" s="15">
        <v>1.66271186440678</v>
      </c>
      <c r="E63" s="11" t="s">
        <v>791</v>
      </c>
      <c r="F63" s="15">
        <v>1.66271186440678</v>
      </c>
      <c r="G63" s="11">
        <v>1.5</v>
      </c>
      <c r="H63" s="15">
        <v>1.993299996</v>
      </c>
      <c r="I63" s="15" t="s">
        <v>791</v>
      </c>
      <c r="J63" s="15" t="s">
        <v>791</v>
      </c>
      <c r="K63" s="15" t="s">
        <v>791</v>
      </c>
      <c r="L63" s="15" t="s">
        <v>791</v>
      </c>
      <c r="M63" s="15" t="s">
        <v>791</v>
      </c>
      <c r="N63" s="15" t="s">
        <v>791</v>
      </c>
      <c r="O63" s="11">
        <v>1.5</v>
      </c>
      <c r="P63" s="15">
        <v>1.993299996</v>
      </c>
      <c r="Q63" s="11">
        <v>1.1694118684067798</v>
      </c>
      <c r="R63" s="15">
        <v>0.49329999599999996</v>
      </c>
      <c r="S63" s="11">
        <v>132.8866664</v>
      </c>
      <c r="T63" s="15"/>
    </row>
    <row r="64" spans="1:20" ht="31.5">
      <c r="A64" s="11" t="str">
        <f>'1(год)'!A65</f>
        <v>1.6.4.</v>
      </c>
      <c r="B64" s="15" t="str">
        <f>'1(год)'!B65</f>
        <v>БКМ на базе ГАЗ-33086</v>
      </c>
      <c r="C64" s="11" t="str">
        <f>'1(год)'!E65</f>
        <v>J_1.6.4.M</v>
      </c>
      <c r="D64" s="15">
        <v>6.1175593220339</v>
      </c>
      <c r="E64" s="11" t="s">
        <v>791</v>
      </c>
      <c r="F64" s="15">
        <v>6.1175593220339</v>
      </c>
      <c r="G64" s="11">
        <v>4.75</v>
      </c>
      <c r="H64" s="15">
        <v>5.4519996</v>
      </c>
      <c r="I64" s="15" t="s">
        <v>791</v>
      </c>
      <c r="J64" s="15" t="s">
        <v>791</v>
      </c>
      <c r="K64" s="15" t="s">
        <v>791</v>
      </c>
      <c r="L64" s="15" t="s">
        <v>791</v>
      </c>
      <c r="M64" s="15" t="s">
        <v>791</v>
      </c>
      <c r="N64" s="15" t="s">
        <v>791</v>
      </c>
      <c r="O64" s="11">
        <v>4.75</v>
      </c>
      <c r="P64" s="15">
        <v>5.4519996</v>
      </c>
      <c r="Q64" s="11">
        <v>5.4155597220339</v>
      </c>
      <c r="R64" s="15">
        <v>0.7019995999999997</v>
      </c>
      <c r="S64" s="11">
        <v>114.77893894736842</v>
      </c>
      <c r="T64" s="15"/>
    </row>
    <row r="65" spans="1:20" ht="31.5">
      <c r="A65" s="11" t="str">
        <f>'1(год)'!A66</f>
        <v>1.6.5.</v>
      </c>
      <c r="B65" s="15" t="str">
        <f>'1(год)'!B66</f>
        <v>установка управляемого прокола Р20 "PIT"</v>
      </c>
      <c r="C65" s="11" t="str">
        <f>'1(год)'!E66</f>
        <v>J_1.6.5.L</v>
      </c>
      <c r="D65" s="15">
        <v>1.10847457627119</v>
      </c>
      <c r="E65" s="11" t="s">
        <v>791</v>
      </c>
      <c r="F65" s="15">
        <v>1.10847457627119</v>
      </c>
      <c r="G65" s="11" t="s">
        <v>791</v>
      </c>
      <c r="H65" s="15" t="s">
        <v>791</v>
      </c>
      <c r="I65" s="15" t="s">
        <v>791</v>
      </c>
      <c r="J65" s="15" t="s">
        <v>791</v>
      </c>
      <c r="K65" s="15" t="s">
        <v>791</v>
      </c>
      <c r="L65" s="15" t="s">
        <v>791</v>
      </c>
      <c r="M65" s="15" t="s">
        <v>791</v>
      </c>
      <c r="N65" s="15" t="s">
        <v>791</v>
      </c>
      <c r="O65" s="11" t="s">
        <v>791</v>
      </c>
      <c r="P65" s="15">
        <v>0</v>
      </c>
      <c r="Q65" s="11">
        <v>1.10847457627119</v>
      </c>
      <c r="R65" s="15" t="s">
        <v>791</v>
      </c>
      <c r="S65" s="11" t="s">
        <v>791</v>
      </c>
      <c r="T65" s="15"/>
    </row>
    <row r="66" spans="1:20" ht="31.5">
      <c r="A66" s="11" t="str">
        <f>'1(год)'!A67</f>
        <v>1.6.6.</v>
      </c>
      <c r="B66" s="15" t="str">
        <f>'1(год)'!B67</f>
        <v>измельчитель веток Skorpion 160R/90</v>
      </c>
      <c r="C66" s="11" t="str">
        <f>'1(год)'!E67</f>
        <v>J_1.6.6.K</v>
      </c>
      <c r="D66" s="15">
        <v>1.19247457627119</v>
      </c>
      <c r="E66" s="11" t="s">
        <v>791</v>
      </c>
      <c r="F66" s="15">
        <v>1.19247457627119</v>
      </c>
      <c r="G66" s="11">
        <v>1.19247</v>
      </c>
      <c r="H66" s="15" t="s">
        <v>791</v>
      </c>
      <c r="I66" s="15" t="s">
        <v>791</v>
      </c>
      <c r="J66" s="15" t="s">
        <v>791</v>
      </c>
      <c r="K66" s="15" t="s">
        <v>791</v>
      </c>
      <c r="L66" s="15" t="s">
        <v>791</v>
      </c>
      <c r="M66" s="15" t="s">
        <v>791</v>
      </c>
      <c r="N66" s="15" t="s">
        <v>791</v>
      </c>
      <c r="O66" s="11">
        <v>1.19247</v>
      </c>
      <c r="P66" s="15" t="s">
        <v>791</v>
      </c>
      <c r="Q66" s="11">
        <v>2.38494457627119</v>
      </c>
      <c r="R66" s="15">
        <v>-1.19247</v>
      </c>
      <c r="S66" s="11" t="s">
        <v>791</v>
      </c>
      <c r="T66" s="15"/>
    </row>
    <row r="67" spans="1:20" ht="31.5">
      <c r="A67" s="11" t="str">
        <f>'1(год)'!A68</f>
        <v>1.6.7.</v>
      </c>
      <c r="B67" s="15" t="str">
        <f>'1(год)'!B68</f>
        <v>УАЗ Патриот</v>
      </c>
      <c r="C67" s="11" t="str">
        <f>'1(год)'!E68</f>
        <v>J_1.6.7.L</v>
      </c>
      <c r="D67" s="15">
        <v>1.10847457627119</v>
      </c>
      <c r="E67" s="11" t="s">
        <v>791</v>
      </c>
      <c r="F67" s="15">
        <v>1.10847457627119</v>
      </c>
      <c r="G67" s="11" t="s">
        <v>791</v>
      </c>
      <c r="H67" s="15" t="s">
        <v>791</v>
      </c>
      <c r="I67" s="15" t="s">
        <v>791</v>
      </c>
      <c r="J67" s="15" t="s">
        <v>791</v>
      </c>
      <c r="K67" s="15" t="s">
        <v>791</v>
      </c>
      <c r="L67" s="15" t="s">
        <v>791</v>
      </c>
      <c r="M67" s="15" t="s">
        <v>791</v>
      </c>
      <c r="N67" s="15" t="s">
        <v>791</v>
      </c>
      <c r="O67" s="11" t="s">
        <v>791</v>
      </c>
      <c r="P67" s="15" t="s">
        <v>791</v>
      </c>
      <c r="Q67" s="11">
        <v>1.10847457627119</v>
      </c>
      <c r="R67" s="15" t="s">
        <v>791</v>
      </c>
      <c r="S67" s="11" t="s">
        <v>791</v>
      </c>
      <c r="T67" s="15"/>
    </row>
    <row r="68" spans="1:20" ht="31.5">
      <c r="A68" s="11" t="str">
        <f>'1(год)'!A69</f>
        <v>1.6.8.</v>
      </c>
      <c r="B68" s="15" t="str">
        <f>'1(год)'!B69</f>
        <v>Автогидроподъемник АГП на базе ГАЗ-33086</v>
      </c>
      <c r="C68" s="11" t="str">
        <f>'1(год)'!E69</f>
        <v>J_1.6.8.O</v>
      </c>
      <c r="D68" s="15">
        <v>4.132373</v>
      </c>
      <c r="E68" s="11" t="s">
        <v>791</v>
      </c>
      <c r="F68" s="15">
        <v>4.132373</v>
      </c>
      <c r="G68" s="11" t="s">
        <v>791</v>
      </c>
      <c r="H68" s="15" t="s">
        <v>791</v>
      </c>
      <c r="I68" s="15" t="s">
        <v>791</v>
      </c>
      <c r="J68" s="15" t="s">
        <v>791</v>
      </c>
      <c r="K68" s="15" t="s">
        <v>791</v>
      </c>
      <c r="L68" s="15" t="s">
        <v>791</v>
      </c>
      <c r="M68" s="15" t="s">
        <v>791</v>
      </c>
      <c r="N68" s="15" t="s">
        <v>791</v>
      </c>
      <c r="O68" s="11" t="s">
        <v>791</v>
      </c>
      <c r="P68" s="15" t="s">
        <v>791</v>
      </c>
      <c r="Q68" s="11">
        <v>4.132373</v>
      </c>
      <c r="R68" s="15" t="s">
        <v>791</v>
      </c>
      <c r="S68" s="11" t="s">
        <v>791</v>
      </c>
      <c r="T68" s="15"/>
    </row>
    <row r="69" spans="1:20" ht="31.5">
      <c r="A69" s="11" t="str">
        <f>'1(год)'!A70</f>
        <v>1.6.9.</v>
      </c>
      <c r="B69" s="15" t="str">
        <f>'1(год)'!B70</f>
        <v>ПРМ на базе ГАЗ-33086</v>
      </c>
      <c r="C69" s="11" t="str">
        <f>'1(год)'!E70</f>
        <v>J_1.6.9.K</v>
      </c>
      <c r="D69" s="15">
        <v>1.95132203389831</v>
      </c>
      <c r="E69" s="11" t="s">
        <v>791</v>
      </c>
      <c r="F69" s="15">
        <v>1.95132203389831</v>
      </c>
      <c r="G69" s="11" t="s">
        <v>791</v>
      </c>
      <c r="H69" s="15" t="s">
        <v>791</v>
      </c>
      <c r="I69" s="15" t="s">
        <v>791</v>
      </c>
      <c r="J69" s="15" t="s">
        <v>791</v>
      </c>
      <c r="K69" s="15" t="s">
        <v>791</v>
      </c>
      <c r="L69" s="15" t="s">
        <v>791</v>
      </c>
      <c r="M69" s="15" t="s">
        <v>791</v>
      </c>
      <c r="N69" s="15" t="s">
        <v>791</v>
      </c>
      <c r="O69" s="11" t="s">
        <v>791</v>
      </c>
      <c r="P69" s="15" t="s">
        <v>791</v>
      </c>
      <c r="Q69" s="11">
        <v>1.95132203389831</v>
      </c>
      <c r="R69" s="15" t="s">
        <v>791</v>
      </c>
      <c r="S69" s="11" t="s">
        <v>791</v>
      </c>
      <c r="T69" s="15"/>
    </row>
    <row r="70" spans="1:20" ht="31.5">
      <c r="A70" s="11" t="str">
        <f>'1(год)'!A71</f>
        <v>1.6.10.</v>
      </c>
      <c r="B70" s="15" t="str">
        <f>'1(год)'!B71</f>
        <v>тракторный -тягач на базе МТЗ-82</v>
      </c>
      <c r="C70" s="11" t="str">
        <f>'1(год)'!E71</f>
        <v>J_1.6.10.M</v>
      </c>
      <c r="D70" s="15">
        <v>1.47274576271186</v>
      </c>
      <c r="E70" s="11" t="s">
        <v>791</v>
      </c>
      <c r="F70" s="15">
        <v>1.47274576271186</v>
      </c>
      <c r="G70" s="11" t="s">
        <v>791</v>
      </c>
      <c r="H70" s="15" t="s">
        <v>791</v>
      </c>
      <c r="I70" s="15" t="s">
        <v>791</v>
      </c>
      <c r="J70" s="15" t="s">
        <v>791</v>
      </c>
      <c r="K70" s="15" t="s">
        <v>791</v>
      </c>
      <c r="L70" s="15" t="s">
        <v>791</v>
      </c>
      <c r="M70" s="15" t="s">
        <v>791</v>
      </c>
      <c r="N70" s="15" t="s">
        <v>791</v>
      </c>
      <c r="O70" s="11" t="s">
        <v>791</v>
      </c>
      <c r="P70" s="15" t="s">
        <v>791</v>
      </c>
      <c r="Q70" s="11">
        <v>1.47274576271186</v>
      </c>
      <c r="R70" s="15" t="s">
        <v>791</v>
      </c>
      <c r="S70" s="11" t="s">
        <v>791</v>
      </c>
      <c r="T70" s="15"/>
    </row>
    <row r="71" spans="1:20" ht="31.5">
      <c r="A71" s="11" t="str">
        <f>'1(год)'!A72</f>
        <v>1.6.11.</v>
      </c>
      <c r="B71" s="15" t="str">
        <f>'1(год)'!B72</f>
        <v>самосвал Хёндай HP-65</v>
      </c>
      <c r="C71" s="11" t="str">
        <f>'1(год)'!E72</f>
        <v>J_1.6.11.L</v>
      </c>
      <c r="D71" s="15">
        <v>2.43864406779661</v>
      </c>
      <c r="E71" s="11" t="s">
        <v>791</v>
      </c>
      <c r="F71" s="15">
        <v>2.43864406779661</v>
      </c>
      <c r="G71" s="11" t="s">
        <v>791</v>
      </c>
      <c r="H71" s="15" t="s">
        <v>791</v>
      </c>
      <c r="I71" s="15" t="s">
        <v>791</v>
      </c>
      <c r="J71" s="15" t="s">
        <v>791</v>
      </c>
      <c r="K71" s="15" t="s">
        <v>791</v>
      </c>
      <c r="L71" s="15" t="s">
        <v>791</v>
      </c>
      <c r="M71" s="15" t="s">
        <v>791</v>
      </c>
      <c r="N71" s="15" t="s">
        <v>791</v>
      </c>
      <c r="O71" s="11" t="s">
        <v>791</v>
      </c>
      <c r="P71" s="15" t="s">
        <v>791</v>
      </c>
      <c r="Q71" s="11">
        <v>2.43864406779661</v>
      </c>
      <c r="R71" s="15" t="s">
        <v>791</v>
      </c>
      <c r="S71" s="11" t="s">
        <v>791</v>
      </c>
      <c r="T71" s="15"/>
    </row>
    <row r="72" spans="1:20" ht="31.5">
      <c r="A72" s="11" t="str">
        <f>'1(год)'!A73</f>
        <v>1.6.12.</v>
      </c>
      <c r="B72" s="15" t="str">
        <f>'1(год)'!B73</f>
        <v>УАЗ -390995 (буханка)</v>
      </c>
      <c r="C72" s="11" t="str">
        <f>'1(год)'!E73</f>
        <v>J_1.6.12.M</v>
      </c>
      <c r="D72" s="15">
        <v>0.906305084745763</v>
      </c>
      <c r="E72" s="11" t="s">
        <v>791</v>
      </c>
      <c r="F72" s="15">
        <v>0.906305084745763</v>
      </c>
      <c r="G72" s="11" t="s">
        <v>791</v>
      </c>
      <c r="H72" s="15" t="s">
        <v>791</v>
      </c>
      <c r="I72" s="15" t="s">
        <v>791</v>
      </c>
      <c r="J72" s="15" t="s">
        <v>791</v>
      </c>
      <c r="K72" s="15" t="s">
        <v>791</v>
      </c>
      <c r="L72" s="15" t="s">
        <v>791</v>
      </c>
      <c r="M72" s="15" t="s">
        <v>791</v>
      </c>
      <c r="N72" s="15" t="s">
        <v>791</v>
      </c>
      <c r="O72" s="11" t="s">
        <v>791</v>
      </c>
      <c r="P72" s="15" t="s">
        <v>791</v>
      </c>
      <c r="Q72" s="11">
        <v>0.906305084745763</v>
      </c>
      <c r="R72" s="15" t="s">
        <v>791</v>
      </c>
      <c r="S72" s="11" t="s">
        <v>791</v>
      </c>
      <c r="T72" s="15"/>
    </row>
    <row r="73" spans="1:20" ht="31.5">
      <c r="A73" s="11" t="str">
        <f>'1(год)'!A74</f>
        <v>1.6.13.</v>
      </c>
      <c r="B73" s="15" t="str">
        <f>'1(год)'!B74</f>
        <v>БКМ-205Д-01 на базе МТЗ-82 (ямобур)</v>
      </c>
      <c r="C73" s="11" t="str">
        <f>'1(год)'!E74</f>
        <v>J_1.6.13.N</v>
      </c>
      <c r="D73" s="15">
        <v>3.35613559322034</v>
      </c>
      <c r="E73" s="11" t="s">
        <v>791</v>
      </c>
      <c r="F73" s="15">
        <v>3.35613559322034</v>
      </c>
      <c r="G73" s="11" t="s">
        <v>791</v>
      </c>
      <c r="H73" s="15" t="s">
        <v>791</v>
      </c>
      <c r="I73" s="15" t="s">
        <v>791</v>
      </c>
      <c r="J73" s="15" t="s">
        <v>791</v>
      </c>
      <c r="K73" s="15" t="s">
        <v>791</v>
      </c>
      <c r="L73" s="15" t="s">
        <v>791</v>
      </c>
      <c r="M73" s="15" t="s">
        <v>791</v>
      </c>
      <c r="N73" s="15" t="s">
        <v>791</v>
      </c>
      <c r="O73" s="11" t="s">
        <v>791</v>
      </c>
      <c r="P73" s="15" t="s">
        <v>791</v>
      </c>
      <c r="Q73" s="11">
        <v>3.35613559322034</v>
      </c>
      <c r="R73" s="15" t="s">
        <v>791</v>
      </c>
      <c r="S73" s="11" t="s">
        <v>791</v>
      </c>
      <c r="T73" s="15"/>
    </row>
    <row r="74" spans="1:20" ht="31.5">
      <c r="A74" s="11" t="str">
        <f>'1(год)'!A75</f>
        <v>1.6.14.</v>
      </c>
      <c r="B74" s="15" t="str">
        <f>'1(год)'!B75</f>
        <v>измеритель параметров силовых трансформаторов К 540-3 </v>
      </c>
      <c r="C74" s="11" t="str">
        <f>'1(год)'!E75</f>
        <v>J_1.6.14.M</v>
      </c>
      <c r="D74" s="15">
        <v>0.32626983050847463</v>
      </c>
      <c r="E74" s="11" t="s">
        <v>791</v>
      </c>
      <c r="F74" s="15">
        <v>0.32626983050847463</v>
      </c>
      <c r="G74" s="11" t="s">
        <v>791</v>
      </c>
      <c r="H74" s="15" t="s">
        <v>791</v>
      </c>
      <c r="I74" s="15" t="s">
        <v>791</v>
      </c>
      <c r="J74" s="15" t="s">
        <v>791</v>
      </c>
      <c r="K74" s="15" t="s">
        <v>791</v>
      </c>
      <c r="L74" s="15" t="s">
        <v>791</v>
      </c>
      <c r="M74" s="15" t="s">
        <v>791</v>
      </c>
      <c r="N74" s="15" t="s">
        <v>791</v>
      </c>
      <c r="O74" s="11" t="s">
        <v>791</v>
      </c>
      <c r="P74" s="15" t="s">
        <v>791</v>
      </c>
      <c r="Q74" s="11">
        <v>0.32626983050847463</v>
      </c>
      <c r="R74" s="15" t="s">
        <v>791</v>
      </c>
      <c r="S74" s="11" t="s">
        <v>791</v>
      </c>
      <c r="T74" s="15"/>
    </row>
    <row r="75" spans="1:20" ht="31.5">
      <c r="A75" s="11" t="str">
        <f>'1(год)'!A76</f>
        <v>1.6.15.</v>
      </c>
      <c r="B75" s="15" t="str">
        <f>'1(год)'!B76</f>
        <v>СКАТ -70П</v>
      </c>
      <c r="C75" s="11" t="str">
        <f>'1(год)'!E76</f>
        <v>J_1.6.15.K</v>
      </c>
      <c r="D75" s="15">
        <v>0.20055254237288134</v>
      </c>
      <c r="E75" s="11" t="s">
        <v>791</v>
      </c>
      <c r="F75" s="15">
        <v>0.20055254237288134</v>
      </c>
      <c r="G75" s="11">
        <v>0.18504</v>
      </c>
      <c r="H75" s="15">
        <v>0.15</v>
      </c>
      <c r="I75" s="15" t="s">
        <v>791</v>
      </c>
      <c r="J75" s="15" t="s">
        <v>791</v>
      </c>
      <c r="K75" s="15" t="s">
        <v>791</v>
      </c>
      <c r="L75" s="15" t="s">
        <v>791</v>
      </c>
      <c r="M75" s="15" t="s">
        <v>791</v>
      </c>
      <c r="N75" s="15" t="s">
        <v>791</v>
      </c>
      <c r="O75" s="11">
        <v>0.18504</v>
      </c>
      <c r="P75" s="15">
        <v>0.15</v>
      </c>
      <c r="Q75" s="11">
        <v>0.23559254237288133</v>
      </c>
      <c r="R75" s="15">
        <v>-0.035040000000000016</v>
      </c>
      <c r="S75" s="11">
        <v>81.06355382619974</v>
      </c>
      <c r="T75" s="15"/>
    </row>
    <row r="76" spans="1:20" ht="31.5">
      <c r="A76" s="11" t="str">
        <f>'1(год)'!A77</f>
        <v>1.6.16.</v>
      </c>
      <c r="B76" s="15" t="str">
        <f>'1(год)'!B77</f>
        <v>СКАТ М100В</v>
      </c>
      <c r="C76" s="11" t="str">
        <f>'1(год)'!E77</f>
        <v>J_1.6.16.L</v>
      </c>
      <c r="D76" s="15">
        <v>0.27268474576271184</v>
      </c>
      <c r="E76" s="11" t="s">
        <v>791</v>
      </c>
      <c r="F76" s="15">
        <v>0.27268474576271184</v>
      </c>
      <c r="G76" s="11" t="s">
        <v>791</v>
      </c>
      <c r="H76" s="15" t="s">
        <v>791</v>
      </c>
      <c r="I76" s="15" t="s">
        <v>791</v>
      </c>
      <c r="J76" s="15" t="s">
        <v>791</v>
      </c>
      <c r="K76" s="15" t="s">
        <v>791</v>
      </c>
      <c r="L76" s="15" t="s">
        <v>791</v>
      </c>
      <c r="M76" s="15" t="s">
        <v>791</v>
      </c>
      <c r="N76" s="15" t="s">
        <v>791</v>
      </c>
      <c r="O76" s="11" t="s">
        <v>791</v>
      </c>
      <c r="P76" s="15" t="s">
        <v>791</v>
      </c>
      <c r="Q76" s="11">
        <v>0.27268474576271184</v>
      </c>
      <c r="R76" s="15" t="s">
        <v>791</v>
      </c>
      <c r="S76" s="11" t="s">
        <v>791</v>
      </c>
      <c r="T76" s="15"/>
    </row>
    <row r="77" spans="1:20" ht="31.5">
      <c r="A77" s="11" t="str">
        <f>'1(год)'!A78</f>
        <v>1.6.17.</v>
      </c>
      <c r="B77" s="15" t="str">
        <f>'1(год)'!B78</f>
        <v>СВП-10 стенд механических испытаний повреждений для ведения работ на высоте</v>
      </c>
      <c r="C77" s="11" t="str">
        <f>'1(год)'!E78</f>
        <v>J_1.6.17.N</v>
      </c>
      <c r="D77" s="15">
        <v>0.3159396610169491</v>
      </c>
      <c r="E77" s="11" t="s">
        <v>791</v>
      </c>
      <c r="F77" s="15">
        <v>0.3159396610169491</v>
      </c>
      <c r="G77" s="11" t="s">
        <v>791</v>
      </c>
      <c r="H77" s="15" t="s">
        <v>791</v>
      </c>
      <c r="I77" s="15" t="s">
        <v>791</v>
      </c>
      <c r="J77" s="15" t="s">
        <v>791</v>
      </c>
      <c r="K77" s="15" t="s">
        <v>791</v>
      </c>
      <c r="L77" s="15" t="s">
        <v>791</v>
      </c>
      <c r="M77" s="15" t="s">
        <v>791</v>
      </c>
      <c r="N77" s="15" t="s">
        <v>791</v>
      </c>
      <c r="O77" s="11" t="s">
        <v>791</v>
      </c>
      <c r="P77" s="15" t="s">
        <v>791</v>
      </c>
      <c r="Q77" s="11">
        <v>0.3159396610169491</v>
      </c>
      <c r="R77" s="15" t="s">
        <v>791</v>
      </c>
      <c r="S77" s="11" t="s">
        <v>791</v>
      </c>
      <c r="T77" s="15"/>
    </row>
  </sheetData>
  <sheetProtection/>
  <mergeCells count="18">
    <mergeCell ref="D15:D17"/>
    <mergeCell ref="E15:E17"/>
    <mergeCell ref="A15:A17"/>
    <mergeCell ref="A6:T6"/>
    <mergeCell ref="B15:B17"/>
    <mergeCell ref="C15:C17"/>
    <mergeCell ref="O16:P16"/>
    <mergeCell ref="R16:R17"/>
    <mergeCell ref="S16:S17"/>
    <mergeCell ref="G15:P15"/>
    <mergeCell ref="Q15:Q17"/>
    <mergeCell ref="R15:S15"/>
    <mergeCell ref="F15:F17"/>
    <mergeCell ref="T15:T17"/>
    <mergeCell ref="G16:H16"/>
    <mergeCell ref="I16:J16"/>
    <mergeCell ref="K16:L16"/>
    <mergeCell ref="M16:N16"/>
  </mergeCells>
  <printOptions/>
  <pageMargins left="0.3937007874015748" right="0.15748031496062992" top="0.2755905511811024" bottom="0.2362204724409449" header="0.1968503937007874" footer="0.15748031496062992"/>
  <pageSetup horizontalDpi="600" verticalDpi="6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D81"/>
  <sheetViews>
    <sheetView zoomScale="70" zoomScaleNormal="70" zoomScalePageLayoutView="0" workbookViewId="0" topLeftCell="A1">
      <pane xSplit="3" ySplit="19" topLeftCell="D41" activePane="bottomRight" state="frozen"/>
      <selection pane="topLeft" activeCell="A1" sqref="A1"/>
      <selection pane="topRight" activeCell="D1" sqref="D1"/>
      <selection pane="bottomLeft" activeCell="A20" sqref="A20"/>
      <selection pane="bottomRight" activeCell="D16" sqref="D16:M16"/>
    </sheetView>
  </sheetViews>
  <sheetFormatPr defaultColWidth="9.140625" defaultRowHeight="15"/>
  <cols>
    <col min="1" max="1" width="9.140625" style="16" customWidth="1"/>
    <col min="2" max="2" width="34.28125" style="16" customWidth="1"/>
    <col min="3" max="3" width="16.7109375" style="16" customWidth="1"/>
    <col min="4" max="5" width="9.140625" style="16" customWidth="1"/>
    <col min="6" max="6" width="11.140625" style="16" customWidth="1"/>
    <col min="7" max="7" width="13.00390625" style="16" customWidth="1"/>
    <col min="8" max="10" width="9.140625" style="16" customWidth="1"/>
    <col min="11" max="11" width="11.57421875" style="16" customWidth="1"/>
    <col min="12" max="12" width="12.8515625" style="16" customWidth="1"/>
    <col min="13" max="16" width="9.140625" style="16" customWidth="1"/>
    <col min="17" max="17" width="3.8515625" style="16" customWidth="1"/>
    <col min="18" max="18" width="9.140625" style="16" customWidth="1"/>
    <col min="19" max="19" width="3.421875" style="16" customWidth="1"/>
    <col min="20" max="22" width="9.140625" style="16" customWidth="1"/>
    <col min="23" max="23" width="3.140625" style="16" customWidth="1"/>
    <col min="24" max="24" width="5.28125" style="16" customWidth="1"/>
    <col min="25" max="16384" width="9.140625" style="16" customWidth="1"/>
  </cols>
  <sheetData>
    <row r="1" s="48" customFormat="1" ht="15.75">
      <c r="A1" s="77" t="s">
        <v>452</v>
      </c>
    </row>
    <row r="2" s="48" customFormat="1" ht="15.75">
      <c r="A2" s="77" t="s">
        <v>1</v>
      </c>
    </row>
    <row r="3" s="48" customFormat="1" ht="15.75">
      <c r="A3" s="77" t="s">
        <v>453</v>
      </c>
    </row>
    <row r="4" s="55" customFormat="1" ht="15.75">
      <c r="A4" s="76" t="s">
        <v>817</v>
      </c>
    </row>
    <row r="6" spans="1:29" ht="19.5" customHeight="1">
      <c r="A6" s="96" t="s">
        <v>692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68"/>
      <c r="V6" s="68"/>
      <c r="W6" s="68"/>
      <c r="X6" s="68"/>
      <c r="Y6" s="68"/>
      <c r="Z6" s="68"/>
      <c r="AA6" s="68"/>
      <c r="AB6" s="68"/>
      <c r="AC6" s="68"/>
    </row>
    <row r="8" ht="15.75">
      <c r="A8" s="29" t="s">
        <v>793</v>
      </c>
    </row>
    <row r="10" ht="15.75">
      <c r="A10" s="29" t="s">
        <v>9</v>
      </c>
    </row>
    <row r="11" spans="1:30" ht="15.75">
      <c r="A11" s="29" t="s">
        <v>794</v>
      </c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</row>
    <row r="12" spans="1:30" ht="15.75">
      <c r="A12" s="29" t="s">
        <v>795</v>
      </c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</row>
    <row r="13" ht="15.75" hidden="1">
      <c r="A13" s="29" t="s">
        <v>12</v>
      </c>
    </row>
    <row r="14" ht="9" customHeight="1">
      <c r="A14" s="29"/>
    </row>
    <row r="15" spans="1:24" ht="27" customHeight="1">
      <c r="A15" s="99" t="s">
        <v>13</v>
      </c>
      <c r="B15" s="99" t="s">
        <v>14</v>
      </c>
      <c r="C15" s="99" t="s">
        <v>15</v>
      </c>
      <c r="D15" s="100" t="s">
        <v>454</v>
      </c>
      <c r="E15" s="100"/>
      <c r="F15" s="100"/>
      <c r="G15" s="100"/>
      <c r="H15" s="100"/>
      <c r="I15" s="100"/>
      <c r="J15" s="100"/>
      <c r="K15" s="100"/>
      <c r="L15" s="100"/>
      <c r="M15" s="100"/>
      <c r="N15" s="99" t="s">
        <v>446</v>
      </c>
      <c r="O15" s="99"/>
      <c r="P15" s="99"/>
      <c r="Q15" s="99"/>
      <c r="R15" s="99"/>
      <c r="S15" s="99"/>
      <c r="T15" s="99"/>
      <c r="U15" s="99"/>
      <c r="V15" s="99"/>
      <c r="W15" s="99"/>
      <c r="X15" s="99" t="s">
        <v>18</v>
      </c>
    </row>
    <row r="16" spans="1:24" ht="15" customHeight="1">
      <c r="A16" s="99"/>
      <c r="B16" s="99"/>
      <c r="C16" s="99"/>
      <c r="D16" s="100" t="s">
        <v>818</v>
      </c>
      <c r="E16" s="100"/>
      <c r="F16" s="100"/>
      <c r="G16" s="100"/>
      <c r="H16" s="100"/>
      <c r="I16" s="100"/>
      <c r="J16" s="100"/>
      <c r="K16" s="100"/>
      <c r="L16" s="100"/>
      <c r="M16" s="100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</row>
    <row r="17" spans="1:24" ht="27.75" customHeight="1">
      <c r="A17" s="99"/>
      <c r="B17" s="99"/>
      <c r="C17" s="99"/>
      <c r="D17" s="100" t="s">
        <v>19</v>
      </c>
      <c r="E17" s="100"/>
      <c r="F17" s="100"/>
      <c r="G17" s="100"/>
      <c r="H17" s="100"/>
      <c r="I17" s="100" t="s">
        <v>20</v>
      </c>
      <c r="J17" s="100"/>
      <c r="K17" s="100"/>
      <c r="L17" s="100"/>
      <c r="M17" s="100"/>
      <c r="N17" s="99" t="s">
        <v>21</v>
      </c>
      <c r="O17" s="99"/>
      <c r="P17" s="99" t="s">
        <v>22</v>
      </c>
      <c r="Q17" s="99"/>
      <c r="R17" s="99" t="s">
        <v>23</v>
      </c>
      <c r="S17" s="99"/>
      <c r="T17" s="99" t="s">
        <v>24</v>
      </c>
      <c r="U17" s="99"/>
      <c r="V17" s="99" t="s">
        <v>25</v>
      </c>
      <c r="W17" s="99"/>
      <c r="X17" s="99"/>
    </row>
    <row r="18" spans="1:24" ht="118.5" customHeight="1">
      <c r="A18" s="99"/>
      <c r="B18" s="99"/>
      <c r="C18" s="99"/>
      <c r="D18" s="99" t="s">
        <v>21</v>
      </c>
      <c r="E18" s="99" t="s">
        <v>22</v>
      </c>
      <c r="F18" s="99" t="s">
        <v>23</v>
      </c>
      <c r="G18" s="99" t="s">
        <v>24</v>
      </c>
      <c r="H18" s="99" t="s">
        <v>25</v>
      </c>
      <c r="I18" s="99" t="s">
        <v>26</v>
      </c>
      <c r="J18" s="99" t="s">
        <v>22</v>
      </c>
      <c r="K18" s="99" t="s">
        <v>23</v>
      </c>
      <c r="L18" s="99" t="s">
        <v>24</v>
      </c>
      <c r="M18" s="99" t="s">
        <v>25</v>
      </c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</row>
    <row r="19" spans="1:24" ht="49.5" customHeight="1">
      <c r="A19" s="99"/>
      <c r="B19" s="99"/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43" t="s">
        <v>27</v>
      </c>
      <c r="O19" s="43" t="s">
        <v>28</v>
      </c>
      <c r="P19" s="43" t="s">
        <v>27</v>
      </c>
      <c r="Q19" s="43" t="s">
        <v>28</v>
      </c>
      <c r="R19" s="43" t="s">
        <v>27</v>
      </c>
      <c r="S19" s="43" t="s">
        <v>28</v>
      </c>
      <c r="T19" s="43" t="s">
        <v>27</v>
      </c>
      <c r="U19" s="43" t="s">
        <v>28</v>
      </c>
      <c r="V19" s="43" t="s">
        <v>27</v>
      </c>
      <c r="W19" s="43" t="s">
        <v>28</v>
      </c>
      <c r="X19" s="99"/>
    </row>
    <row r="20" spans="1:24" ht="15">
      <c r="A20" s="43">
        <v>1</v>
      </c>
      <c r="B20" s="43">
        <v>2</v>
      </c>
      <c r="C20" s="43">
        <v>3</v>
      </c>
      <c r="D20" s="79">
        <v>4</v>
      </c>
      <c r="E20" s="79">
        <v>5</v>
      </c>
      <c r="F20" s="79">
        <v>6</v>
      </c>
      <c r="G20" s="79">
        <v>7</v>
      </c>
      <c r="H20" s="79">
        <v>8</v>
      </c>
      <c r="I20" s="79">
        <v>9</v>
      </c>
      <c r="J20" s="79">
        <v>10</v>
      </c>
      <c r="K20" s="79">
        <v>11</v>
      </c>
      <c r="L20" s="79">
        <v>12</v>
      </c>
      <c r="M20" s="79">
        <v>13</v>
      </c>
      <c r="N20" s="79">
        <v>14</v>
      </c>
      <c r="O20" s="79">
        <v>15</v>
      </c>
      <c r="P20" s="79">
        <v>16</v>
      </c>
      <c r="Q20" s="79">
        <v>17</v>
      </c>
      <c r="R20" s="79">
        <v>18</v>
      </c>
      <c r="S20" s="79">
        <v>19</v>
      </c>
      <c r="T20" s="79">
        <v>20</v>
      </c>
      <c r="U20" s="79">
        <v>21</v>
      </c>
      <c r="V20" s="79">
        <v>22</v>
      </c>
      <c r="W20" s="79">
        <v>23</v>
      </c>
      <c r="X20" s="79">
        <v>24</v>
      </c>
    </row>
    <row r="21" spans="1:24" s="48" customFormat="1" ht="31.5">
      <c r="A21" s="72">
        <f>'1(год)'!A20</f>
        <v>0</v>
      </c>
      <c r="B21" s="73" t="str">
        <f>'1(год)'!B20</f>
        <v>ВСЕГО по инвестиционной программе, в том числе:</v>
      </c>
      <c r="C21" s="72" t="str">
        <f>'1(год)'!E20</f>
        <v>нд</v>
      </c>
      <c r="D21" s="73"/>
      <c r="E21" s="72"/>
      <c r="F21" s="73"/>
      <c r="G21" s="72"/>
      <c r="H21" s="73"/>
      <c r="I21" s="72"/>
      <c r="J21" s="73"/>
      <c r="K21" s="72"/>
      <c r="L21" s="73"/>
      <c r="M21" s="72"/>
      <c r="N21" s="73"/>
      <c r="O21" s="72"/>
      <c r="P21" s="73"/>
      <c r="Q21" s="72"/>
      <c r="R21" s="73"/>
      <c r="S21" s="72"/>
      <c r="T21" s="73"/>
      <c r="U21" s="72"/>
      <c r="V21" s="73"/>
      <c r="W21" s="72"/>
      <c r="X21" s="73"/>
    </row>
    <row r="22" spans="1:24" ht="47.25">
      <c r="A22" s="72" t="str">
        <f>'1(год)'!A21</f>
        <v>0.2</v>
      </c>
      <c r="B22" s="73" t="str">
        <f>'1(год)'!B21</f>
        <v>Реконструкция, модернизация, техническое перевооружение, всего</v>
      </c>
      <c r="C22" s="72" t="str">
        <f>'1(год)'!E21</f>
        <v>нд</v>
      </c>
      <c r="D22" s="73"/>
      <c r="E22" s="72"/>
      <c r="F22" s="73"/>
      <c r="G22" s="72"/>
      <c r="H22" s="73"/>
      <c r="I22" s="72"/>
      <c r="J22" s="73"/>
      <c r="K22" s="72"/>
      <c r="L22" s="73"/>
      <c r="M22" s="72"/>
      <c r="N22" s="73"/>
      <c r="O22" s="72"/>
      <c r="P22" s="73"/>
      <c r="Q22" s="72"/>
      <c r="R22" s="73"/>
      <c r="S22" s="72"/>
      <c r="T22" s="73"/>
      <c r="U22" s="72"/>
      <c r="V22" s="73"/>
      <c r="W22" s="72"/>
      <c r="X22" s="73"/>
    </row>
    <row r="23" spans="1:24" ht="47.25">
      <c r="A23" s="72" t="str">
        <f>'1(год)'!A22</f>
        <v>0.4</v>
      </c>
      <c r="B23" s="73" t="str">
        <f>'1(год)'!B22</f>
        <v>Прочее новое строительство объектов электросетевого хозяйства, всего</v>
      </c>
      <c r="C23" s="72" t="str">
        <f>'1(год)'!E22</f>
        <v>нд</v>
      </c>
      <c r="D23" s="73"/>
      <c r="E23" s="72"/>
      <c r="F23" s="73"/>
      <c r="G23" s="72"/>
      <c r="H23" s="73"/>
      <c r="I23" s="72"/>
      <c r="J23" s="73"/>
      <c r="K23" s="72"/>
      <c r="L23" s="73"/>
      <c r="M23" s="72"/>
      <c r="N23" s="73"/>
      <c r="O23" s="72"/>
      <c r="P23" s="73"/>
      <c r="Q23" s="72"/>
      <c r="R23" s="73"/>
      <c r="S23" s="72"/>
      <c r="T23" s="73"/>
      <c r="U23" s="72"/>
      <c r="V23" s="73"/>
      <c r="W23" s="72"/>
      <c r="X23" s="73"/>
    </row>
    <row r="24" spans="1:24" ht="31.5">
      <c r="A24" s="72" t="str">
        <f>'1(год)'!A23</f>
        <v>0.6</v>
      </c>
      <c r="B24" s="73" t="str">
        <f>'1(год)'!B23</f>
        <v>Прочие инвестиционные проекты, всего</v>
      </c>
      <c r="C24" s="72" t="str">
        <f>'1(год)'!E23</f>
        <v>нд</v>
      </c>
      <c r="D24" s="73"/>
      <c r="E24" s="72"/>
      <c r="F24" s="73"/>
      <c r="G24" s="72"/>
      <c r="H24" s="73"/>
      <c r="I24" s="72"/>
      <c r="J24" s="73"/>
      <c r="K24" s="72"/>
      <c r="L24" s="73"/>
      <c r="M24" s="72"/>
      <c r="N24" s="73"/>
      <c r="O24" s="72"/>
      <c r="P24" s="73"/>
      <c r="Q24" s="72"/>
      <c r="R24" s="73"/>
      <c r="S24" s="72"/>
      <c r="T24" s="73"/>
      <c r="U24" s="72"/>
      <c r="V24" s="73"/>
      <c r="W24" s="72"/>
      <c r="X24" s="73"/>
    </row>
    <row r="25" spans="1:24" ht="15.75">
      <c r="A25" s="72">
        <f>'1(год)'!A24</f>
        <v>1</v>
      </c>
      <c r="B25" s="73" t="str">
        <f>'1(год)'!B24</f>
        <v>Приморский край</v>
      </c>
      <c r="C25" s="72" t="str">
        <f>'1(год)'!E24</f>
        <v>нд</v>
      </c>
      <c r="D25" s="73"/>
      <c r="E25" s="72"/>
      <c r="F25" s="73"/>
      <c r="G25" s="72"/>
      <c r="H25" s="73"/>
      <c r="I25" s="72"/>
      <c r="J25" s="73"/>
      <c r="K25" s="72"/>
      <c r="L25" s="73"/>
      <c r="M25" s="72"/>
      <c r="N25" s="73"/>
      <c r="O25" s="72"/>
      <c r="P25" s="73"/>
      <c r="Q25" s="72"/>
      <c r="R25" s="73"/>
      <c r="S25" s="72"/>
      <c r="T25" s="73"/>
      <c r="U25" s="72"/>
      <c r="V25" s="73"/>
      <c r="W25" s="72"/>
      <c r="X25" s="73"/>
    </row>
    <row r="26" spans="1:24" ht="47.25">
      <c r="A26" s="72" t="str">
        <f>'1(год)'!A25</f>
        <v>1.2</v>
      </c>
      <c r="B26" s="73" t="str">
        <f>'1(год)'!B25</f>
        <v>Реконструкция, модернизация, техническое перевооружение всего, в том числе:</v>
      </c>
      <c r="C26" s="72" t="str">
        <f>'1(год)'!E25</f>
        <v>нд</v>
      </c>
      <c r="D26" s="73"/>
      <c r="E26" s="72"/>
      <c r="F26" s="73"/>
      <c r="G26" s="72"/>
      <c r="H26" s="73"/>
      <c r="I26" s="72"/>
      <c r="J26" s="73"/>
      <c r="K26" s="72"/>
      <c r="L26" s="73"/>
      <c r="M26" s="72"/>
      <c r="N26" s="73"/>
      <c r="O26" s="72"/>
      <c r="P26" s="73"/>
      <c r="Q26" s="72"/>
      <c r="R26" s="73"/>
      <c r="S26" s="72"/>
      <c r="T26" s="73"/>
      <c r="U26" s="72"/>
      <c r="V26" s="73"/>
      <c r="W26" s="72"/>
      <c r="X26" s="73"/>
    </row>
    <row r="27" spans="1:24" ht="94.5">
      <c r="A27" s="70" t="str">
        <f>'1(год)'!A26</f>
        <v>1.2.1.2</v>
      </c>
      <c r="B27" s="71" t="str">
        <f>'1(год)'!B26</f>
        <v>Модернизация, техническое перевооружение трансформаторных и иных подстанций, распределительных пунктов, всего, в том числе:</v>
      </c>
      <c r="C27" s="70" t="str">
        <f>'1(год)'!E26</f>
        <v>нд</v>
      </c>
      <c r="D27" s="71"/>
      <c r="E27" s="70"/>
      <c r="F27" s="71"/>
      <c r="G27" s="70"/>
      <c r="H27" s="71"/>
      <c r="I27" s="70"/>
      <c r="J27" s="71"/>
      <c r="K27" s="70"/>
      <c r="L27" s="71"/>
      <c r="M27" s="70"/>
      <c r="N27" s="71"/>
      <c r="O27" s="70"/>
      <c r="P27" s="71"/>
      <c r="Q27" s="70"/>
      <c r="R27" s="71"/>
      <c r="S27" s="70"/>
      <c r="T27" s="71"/>
      <c r="U27" s="70"/>
      <c r="V27" s="71"/>
      <c r="W27" s="70"/>
      <c r="X27" s="71"/>
    </row>
    <row r="28" spans="1:24" ht="47.25">
      <c r="A28" s="11" t="str">
        <f>'1(год)'!A27</f>
        <v>1.2.1.2.1</v>
      </c>
      <c r="B28" s="15" t="str">
        <f>'1(год)'!B27</f>
        <v>ТМ-63 кВА ТП-122 ул.Хабаровская; ТП-133 ул. Мельничная АЗС</v>
      </c>
      <c r="C28" s="11" t="str">
        <f>'1(год)'!E27</f>
        <v>J_1.2.1.2.1.M</v>
      </c>
      <c r="D28" s="15"/>
      <c r="E28" s="11"/>
      <c r="F28" s="15"/>
      <c r="G28" s="11"/>
      <c r="H28" s="15"/>
      <c r="I28" s="11"/>
      <c r="J28" s="15"/>
      <c r="K28" s="11"/>
      <c r="L28" s="15"/>
      <c r="M28" s="11"/>
      <c r="N28" s="15"/>
      <c r="O28" s="11"/>
      <c r="P28" s="15"/>
      <c r="Q28" s="11"/>
      <c r="R28" s="15"/>
      <c r="S28" s="11"/>
      <c r="T28" s="15"/>
      <c r="U28" s="11"/>
      <c r="V28" s="15"/>
      <c r="W28" s="11"/>
      <c r="X28" s="15"/>
    </row>
    <row r="29" spans="1:24" s="48" customFormat="1" ht="31.5">
      <c r="A29" s="11" t="str">
        <f>'1(год)'!A28</f>
        <v>1.2.1.2.2</v>
      </c>
      <c r="B29" s="15" t="str">
        <f>'1(год)'!B28</f>
        <v>ТМ-100 кВА ТП-22 ул.Приморская  43/7</v>
      </c>
      <c r="C29" s="11" t="str">
        <f>'1(год)'!E28</f>
        <v>J_1.2.1.2.2.K</v>
      </c>
      <c r="D29" s="15"/>
      <c r="E29" s="11"/>
      <c r="F29" s="15"/>
      <c r="G29" s="11"/>
      <c r="H29" s="15"/>
      <c r="I29" s="11"/>
      <c r="J29" s="15"/>
      <c r="K29" s="11"/>
      <c r="L29" s="15"/>
      <c r="M29" s="11"/>
      <c r="N29" s="15"/>
      <c r="O29" s="11"/>
      <c r="P29" s="15"/>
      <c r="Q29" s="11"/>
      <c r="R29" s="15"/>
      <c r="S29" s="11"/>
      <c r="T29" s="15"/>
      <c r="U29" s="11"/>
      <c r="V29" s="15"/>
      <c r="W29" s="11"/>
      <c r="X29" s="15"/>
    </row>
    <row r="30" spans="1:24" ht="126">
      <c r="A30" s="11" t="str">
        <f>'1(год)'!A29</f>
        <v>1.2.1.2.3</v>
      </c>
      <c r="B30" s="15" t="str">
        <f>'1(год)'!B29</f>
        <v>ТМ-160 кВА ТП-34 ул. Горького 31а  (203 склад); ТП-53 пер. Студенческий; ТП-81 ул. Горовая( скважина); ТП-88 ул. Мельничная ( АЗС ); ТП-127 ул.Московская; ТП-159 ул.Мельничная; ТП-179 ул. Подгорная; </v>
      </c>
      <c r="C30" s="11" t="str">
        <f>'1(год)'!E29</f>
        <v>J_1.2.1.2.3.O</v>
      </c>
      <c r="D30" s="15"/>
      <c r="E30" s="11"/>
      <c r="F30" s="15"/>
      <c r="G30" s="11"/>
      <c r="H30" s="15"/>
      <c r="I30" s="11"/>
      <c r="J30" s="15"/>
      <c r="K30" s="11"/>
      <c r="L30" s="15"/>
      <c r="M30" s="11"/>
      <c r="N30" s="15"/>
      <c r="O30" s="11"/>
      <c r="P30" s="15"/>
      <c r="Q30" s="11"/>
      <c r="R30" s="15"/>
      <c r="S30" s="11"/>
      <c r="T30" s="15"/>
      <c r="U30" s="11"/>
      <c r="V30" s="15"/>
      <c r="W30" s="11"/>
      <c r="X30" s="15"/>
    </row>
    <row r="31" spans="1:24" ht="157.5">
      <c r="A31" s="11" t="str">
        <f>'1(год)'!A30</f>
        <v>1.2.1.2.4</v>
      </c>
      <c r="B31" s="15" t="str">
        <f>'1(год)'!B30</f>
        <v>ТМ-250 кВА ТП-14 ул.Артиллерийская 3;ТП-16 ул.Краснознаменная 2в;ТП-74 Нефтебаза;ТП-77 ул.  Урожайная;ТП-113 ул.Полевая 2а;ТП-117 ул.Красногвардейская 114/4;ТП-120 ул.Хрещатинская-Николаевская.;ТП-121 ул.Парковая  66а;ТП-121 ул.Парковая  66а;ТП-128 ул. Гр</v>
      </c>
      <c r="C31" s="11" t="str">
        <f>'1(год)'!E30</f>
        <v>J_1.2.1.2.4.O</v>
      </c>
      <c r="D31" s="15"/>
      <c r="E31" s="11"/>
      <c r="F31" s="15"/>
      <c r="G31" s="11"/>
      <c r="H31" s="15"/>
      <c r="I31" s="11"/>
      <c r="J31" s="15"/>
      <c r="K31" s="11"/>
      <c r="L31" s="15"/>
      <c r="M31" s="11"/>
      <c r="N31" s="15"/>
      <c r="O31" s="11"/>
      <c r="P31" s="15"/>
      <c r="Q31" s="11"/>
      <c r="R31" s="15"/>
      <c r="S31" s="11"/>
      <c r="T31" s="15"/>
      <c r="U31" s="11"/>
      <c r="V31" s="15"/>
      <c r="W31" s="11"/>
      <c r="X31" s="15"/>
    </row>
    <row r="32" spans="1:24" ht="157.5">
      <c r="A32" s="11" t="str">
        <f>'1(год)'!A31</f>
        <v>1.2.1.2.5</v>
      </c>
      <c r="B32" s="15" t="str">
        <f>'1(год)'!B31</f>
        <v>ТМ-400кВА ТП-1 ул.Ленинская 116 корп.3 (детский дом); ТП-2 ул.Борисова 41 корп.1; ТП-9 ул.Мельничная; ТП-12 ул.Кустовиновская 1а; ТП-29 Лесхоз; ТП-40 ул. Парковая 17а; ТП-50 ул. Ипподромная 1а.; ТП-52 ул. Ханкайская-Хрещатинская;ТП-64 ул.Красногвардейская</v>
      </c>
      <c r="C32" s="11" t="str">
        <f>'1(год)'!E31</f>
        <v>J_1.2.1.2.5.O</v>
      </c>
      <c r="D32" s="15"/>
      <c r="E32" s="11"/>
      <c r="F32" s="15"/>
      <c r="G32" s="11"/>
      <c r="H32" s="15"/>
      <c r="I32" s="11"/>
      <c r="J32" s="15"/>
      <c r="K32" s="11"/>
      <c r="L32" s="15"/>
      <c r="M32" s="11"/>
      <c r="N32" s="15"/>
      <c r="O32" s="11"/>
      <c r="P32" s="15"/>
      <c r="Q32" s="11"/>
      <c r="R32" s="15"/>
      <c r="S32" s="11"/>
      <c r="T32" s="15"/>
      <c r="U32" s="11"/>
      <c r="V32" s="15"/>
      <c r="W32" s="11"/>
      <c r="X32" s="15"/>
    </row>
    <row r="33" spans="1:24" ht="157.5">
      <c r="A33" s="11" t="str">
        <f>'1(год)'!A32</f>
        <v>1.2.1.2.6</v>
      </c>
      <c r="B33" s="15" t="str">
        <f>'1(год)'!B32</f>
        <v>ТМ-630 кВА ТП-100 ул. Советская  70а; ТП-101ул.Красногвардейская 69/3; ТП-113 ул.Полевая 2а.; ТП-125 ул Парковая 31 а;ТП-149 ул.Красногвардейская 128 корп.5;  ТП-165 ул.Мира  3; ТП-166 ул.Мира 2 а; ТП-169 ул.Коммунаров 33а; ТП-63А ул.Красногвардейская 104</v>
      </c>
      <c r="C33" s="11" t="str">
        <f>'1(год)'!E32</f>
        <v>J_1.2.1.2.6.O</v>
      </c>
      <c r="D33" s="15"/>
      <c r="E33" s="11"/>
      <c r="F33" s="15"/>
      <c r="G33" s="11"/>
      <c r="H33" s="15"/>
      <c r="I33" s="11"/>
      <c r="J33" s="15"/>
      <c r="K33" s="11"/>
      <c r="L33" s="15"/>
      <c r="M33" s="11"/>
      <c r="N33" s="15"/>
      <c r="O33" s="11"/>
      <c r="P33" s="15"/>
      <c r="Q33" s="11"/>
      <c r="R33" s="15"/>
      <c r="S33" s="11"/>
      <c r="T33" s="15"/>
      <c r="U33" s="11"/>
      <c r="V33" s="15"/>
      <c r="W33" s="11"/>
      <c r="X33" s="15"/>
    </row>
    <row r="34" spans="1:24" s="48" customFormat="1" ht="31.5">
      <c r="A34" s="11" t="str">
        <f>'1(год)'!A33</f>
        <v>1.2.1.2.7</v>
      </c>
      <c r="B34" s="15" t="str">
        <f>'1(год)'!B33</f>
        <v>ТМ-1000 кВА ТП-11 ул.Покуса    1а. </v>
      </c>
      <c r="C34" s="11" t="str">
        <f>'1(год)'!E33</f>
        <v>J_1.2.1.2.7.K</v>
      </c>
      <c r="D34" s="15"/>
      <c r="E34" s="11"/>
      <c r="F34" s="15"/>
      <c r="G34" s="11"/>
      <c r="H34" s="15"/>
      <c r="I34" s="11"/>
      <c r="J34" s="15"/>
      <c r="K34" s="11"/>
      <c r="L34" s="15"/>
      <c r="M34" s="11"/>
      <c r="N34" s="15"/>
      <c r="O34" s="11"/>
      <c r="P34" s="15"/>
      <c r="Q34" s="11"/>
      <c r="R34" s="15"/>
      <c r="S34" s="11"/>
      <c r="T34" s="15"/>
      <c r="U34" s="11"/>
      <c r="V34" s="15"/>
      <c r="W34" s="11"/>
      <c r="X34" s="15"/>
    </row>
    <row r="35" spans="1:24" ht="15.75">
      <c r="A35" s="11" t="str">
        <f>'1(год)'!A34</f>
        <v>1.2.1.2.8</v>
      </c>
      <c r="B35" s="15" t="str">
        <f>'1(год)'!B34</f>
        <v>ТМ- 10000кВА ПС ЗСМ</v>
      </c>
      <c r="C35" s="11" t="str">
        <f>'1(год)'!E34</f>
        <v>J_1.2.1.2.8.O</v>
      </c>
      <c r="D35" s="15"/>
      <c r="E35" s="11"/>
      <c r="F35" s="15"/>
      <c r="G35" s="11"/>
      <c r="H35" s="15"/>
      <c r="I35" s="11"/>
      <c r="J35" s="15"/>
      <c r="K35" s="11"/>
      <c r="L35" s="15"/>
      <c r="M35" s="11"/>
      <c r="N35" s="15"/>
      <c r="O35" s="11"/>
      <c r="P35" s="15"/>
      <c r="Q35" s="11"/>
      <c r="R35" s="15"/>
      <c r="S35" s="11"/>
      <c r="T35" s="15"/>
      <c r="U35" s="11"/>
      <c r="V35" s="15"/>
      <c r="W35" s="11"/>
      <c r="X35" s="15"/>
    </row>
    <row r="36" spans="1:24" ht="91.5" customHeight="1">
      <c r="A36" s="11" t="str">
        <f>'1(год)'!A35</f>
        <v>1.2.1.2.9</v>
      </c>
      <c r="B36" s="15" t="str">
        <f>'1(год)'!B35</f>
        <v>КТПБ -31 ул. Комсомольская 114   </v>
      </c>
      <c r="C36" s="11" t="str">
        <f>'1(год)'!E35</f>
        <v>J_1.2.1.2.9.N</v>
      </c>
      <c r="D36" s="15"/>
      <c r="E36" s="11"/>
      <c r="F36" s="15"/>
      <c r="G36" s="11"/>
      <c r="H36" s="15"/>
      <c r="I36" s="11"/>
      <c r="J36" s="15"/>
      <c r="K36" s="11"/>
      <c r="L36" s="15"/>
      <c r="M36" s="11"/>
      <c r="N36" s="15"/>
      <c r="O36" s="11"/>
      <c r="P36" s="15"/>
      <c r="Q36" s="11"/>
      <c r="R36" s="15"/>
      <c r="S36" s="11"/>
      <c r="T36" s="15"/>
      <c r="U36" s="11"/>
      <c r="V36" s="15"/>
      <c r="W36" s="11"/>
      <c r="X36" s="15"/>
    </row>
    <row r="37" spans="1:24" ht="47.25">
      <c r="A37" s="11" t="str">
        <f>'1(год)'!A36</f>
        <v>1.2.1.2.10</v>
      </c>
      <c r="B37" s="15" t="str">
        <f>'1(год)'!B36</f>
        <v>РУ 10кВ замена МВ на ВВ:  РП-8 (5 шт.)-Советская 114А; ТП-149 (2 шт.)-Красногвардейская 128/5</v>
      </c>
      <c r="C37" s="11" t="str">
        <f>'1(год)'!E36</f>
        <v>J_1.2.1.2.10.N</v>
      </c>
      <c r="D37" s="15"/>
      <c r="E37" s="11"/>
      <c r="F37" s="15"/>
      <c r="G37" s="11"/>
      <c r="H37" s="15"/>
      <c r="I37" s="11"/>
      <c r="J37" s="15"/>
      <c r="K37" s="11"/>
      <c r="L37" s="15"/>
      <c r="M37" s="11"/>
      <c r="N37" s="15"/>
      <c r="O37" s="11"/>
      <c r="P37" s="15"/>
      <c r="Q37" s="11"/>
      <c r="R37" s="15"/>
      <c r="S37" s="11"/>
      <c r="T37" s="15"/>
      <c r="U37" s="11"/>
      <c r="V37" s="15"/>
      <c r="W37" s="11"/>
      <c r="X37" s="15"/>
    </row>
    <row r="38" spans="1:24" ht="31.5">
      <c r="A38" s="11" t="str">
        <f>'1(год)'!A37</f>
        <v>1.2.1.2.11</v>
      </c>
      <c r="B38" s="15" t="str">
        <f>'1(год)'!B37</f>
        <v> П/С ЗСМ замена МВ на ВВ, ул. Силикатная 5</v>
      </c>
      <c r="C38" s="11" t="str">
        <f>'1(год)'!E37</f>
        <v>J_1.2.1.2.11.L</v>
      </c>
      <c r="D38" s="15"/>
      <c r="E38" s="11"/>
      <c r="F38" s="15"/>
      <c r="G38" s="11"/>
      <c r="H38" s="15"/>
      <c r="I38" s="11"/>
      <c r="J38" s="15"/>
      <c r="K38" s="11"/>
      <c r="L38" s="15"/>
      <c r="M38" s="11"/>
      <c r="N38" s="15"/>
      <c r="O38" s="11"/>
      <c r="P38" s="15"/>
      <c r="Q38" s="11"/>
      <c r="R38" s="15"/>
      <c r="S38" s="11"/>
      <c r="T38" s="15"/>
      <c r="U38" s="11"/>
      <c r="V38" s="15"/>
      <c r="W38" s="11"/>
      <c r="X38" s="15"/>
    </row>
    <row r="39" spans="1:24" ht="63">
      <c r="A39" s="70" t="str">
        <f>'1(год)'!A38</f>
        <v>1.2.2.2</v>
      </c>
      <c r="B39" s="71" t="str">
        <f>'1(год)'!B38</f>
        <v>Модернизация, техническое перевооружение линий электропередачи, всего, в том числе:</v>
      </c>
      <c r="C39" s="70" t="str">
        <f>'1(год)'!E38</f>
        <v>нд</v>
      </c>
      <c r="D39" s="71"/>
      <c r="E39" s="70"/>
      <c r="F39" s="71"/>
      <c r="G39" s="70"/>
      <c r="H39" s="71"/>
      <c r="I39" s="70"/>
      <c r="J39" s="71"/>
      <c r="K39" s="70"/>
      <c r="L39" s="71"/>
      <c r="M39" s="70"/>
      <c r="N39" s="71"/>
      <c r="O39" s="70"/>
      <c r="P39" s="71"/>
      <c r="Q39" s="70"/>
      <c r="R39" s="71"/>
      <c r="S39" s="70"/>
      <c r="T39" s="71"/>
      <c r="U39" s="70"/>
      <c r="V39" s="71"/>
      <c r="W39" s="70"/>
      <c r="X39" s="71"/>
    </row>
    <row r="40" spans="1:24" s="48" customFormat="1" ht="157.5">
      <c r="A40" s="11" t="str">
        <f>'1(год)'!A39</f>
        <v>1.2.2.2.1</v>
      </c>
      <c r="B40" s="15" t="str">
        <f>'1(год)'!B39</f>
        <v>Вл-10 кв Ф-3"С" L-8209м (реконструкция участка 4 км), ул. Краснознамённая (№22-№18),ул. Краснознамённая 6а-пер. Пригородный 7, ул. Краснознамённая 2в-ул. Фабричная 3, ул. Складская(2-17), ул. Ключевая(3-11), ул. Калиновская( ул. Лазо 5-ул. Партизанская 50</v>
      </c>
      <c r="C40" s="11" t="str">
        <f>'1(год)'!E39</f>
        <v>J_1.2.2.2.1.M</v>
      </c>
      <c r="D40" s="15"/>
      <c r="E40" s="11"/>
      <c r="F40" s="15"/>
      <c r="G40" s="11"/>
      <c r="H40" s="15"/>
      <c r="I40" s="11"/>
      <c r="J40" s="15"/>
      <c r="K40" s="11"/>
      <c r="L40" s="15"/>
      <c r="M40" s="11"/>
      <c r="N40" s="15"/>
      <c r="O40" s="11"/>
      <c r="P40" s="15"/>
      <c r="Q40" s="11"/>
      <c r="R40" s="15"/>
      <c r="S40" s="11"/>
      <c r="T40" s="15"/>
      <c r="U40" s="11"/>
      <c r="V40" s="15"/>
      <c r="W40" s="11"/>
      <c r="X40" s="15"/>
    </row>
    <row r="41" spans="1:24" ht="126">
      <c r="A41" s="11" t="str">
        <f>'1(год)'!A40</f>
        <v>1.2.2.2.2</v>
      </c>
      <c r="B41" s="15" t="str">
        <f>'1(год)'!B40</f>
        <v>Вл-10 кв Ф-9"С" L-2252м  ул Горького(1-60), тер-я в/части(Горького 1-Суворовская 11а), ТП-152 - ТП-6 (ул. Пограничная 31-ул. Госпитальная 10), ТП-152 - ТП-173(ул. Пограничная 31-Приморская 10/1), КЛ-45м</v>
      </c>
      <c r="C41" s="11" t="str">
        <f>'1(год)'!E40</f>
        <v>J_1.2.2.2.2.L</v>
      </c>
      <c r="D41" s="15"/>
      <c r="E41" s="11"/>
      <c r="F41" s="15"/>
      <c r="G41" s="11"/>
      <c r="H41" s="15"/>
      <c r="I41" s="11"/>
      <c r="J41" s="15"/>
      <c r="K41" s="11"/>
      <c r="L41" s="15"/>
      <c r="M41" s="11"/>
      <c r="N41" s="15"/>
      <c r="O41" s="11"/>
      <c r="P41" s="15"/>
      <c r="Q41" s="11"/>
      <c r="R41" s="15"/>
      <c r="S41" s="11"/>
      <c r="T41" s="15"/>
      <c r="U41" s="11"/>
      <c r="V41" s="15"/>
      <c r="W41" s="11"/>
      <c r="X41" s="15"/>
    </row>
    <row r="42" spans="1:24" ht="157.5">
      <c r="A42" s="11" t="str">
        <f>'1(год)'!A41</f>
        <v>1.2.2.2.3</v>
      </c>
      <c r="B42" s="15" t="str">
        <f>'1(год)'!B41</f>
        <v>Вл-10 кв Ф-20"С" L-4111 м, ул. Набережная(30-ориентир 30 м на восток от ж/д ул. 1-я Загордная 55), ул.Тараса Шевченко(ориентир 30 м на восток от ж/д ул. 1-я Загордная 55-т. Шевч. 210-150), пер. Крестьянский (т. Шевч. 150-Мельничн. 120), ул.Мельничная(120-</v>
      </c>
      <c r="C42" s="11" t="str">
        <f>'1(год)'!E41</f>
        <v>J_1.2.2.2.3.N</v>
      </c>
      <c r="D42" s="15"/>
      <c r="E42" s="11"/>
      <c r="F42" s="15"/>
      <c r="G42" s="11"/>
      <c r="H42" s="15"/>
      <c r="I42" s="11"/>
      <c r="J42" s="15"/>
      <c r="K42" s="11"/>
      <c r="L42" s="15"/>
      <c r="M42" s="11"/>
      <c r="N42" s="15"/>
      <c r="O42" s="11"/>
      <c r="P42" s="15"/>
      <c r="Q42" s="11"/>
      <c r="R42" s="15"/>
      <c r="S42" s="11"/>
      <c r="T42" s="15"/>
      <c r="U42" s="11"/>
      <c r="V42" s="15"/>
      <c r="W42" s="11"/>
      <c r="X42" s="15"/>
    </row>
    <row r="43" spans="1:24" ht="47.25">
      <c r="A43" s="11" t="str">
        <f>'1(год)'!A42</f>
        <v>1.2.2.2.4</v>
      </c>
      <c r="B43" s="15" t="str">
        <f>'1(год)'!B42</f>
        <v>установка реклоузеров на ВЛ-10кВ фидер №9 п/с "Спасск" в районе ж/д ул. Горького, д. 19</v>
      </c>
      <c r="C43" s="11" t="str">
        <f>'1(год)'!E42</f>
        <v>J_1.2.2.2.4.L</v>
      </c>
      <c r="D43" s="15"/>
      <c r="E43" s="11"/>
      <c r="F43" s="15"/>
      <c r="G43" s="11"/>
      <c r="H43" s="15"/>
      <c r="I43" s="11"/>
      <c r="J43" s="15"/>
      <c r="K43" s="11"/>
      <c r="L43" s="15"/>
      <c r="M43" s="11"/>
      <c r="N43" s="15"/>
      <c r="O43" s="11"/>
      <c r="P43" s="15"/>
      <c r="Q43" s="11"/>
      <c r="R43" s="15"/>
      <c r="S43" s="11"/>
      <c r="T43" s="15"/>
      <c r="U43" s="11"/>
      <c r="V43" s="15"/>
      <c r="W43" s="11"/>
      <c r="X43" s="15"/>
    </row>
    <row r="44" spans="1:24" ht="47.25">
      <c r="A44" s="11" t="str">
        <f>'1(год)'!A43</f>
        <v>1.2.2.2.5</v>
      </c>
      <c r="B44" s="15" t="str">
        <f>'1(год)'!B43</f>
        <v>установка реклоузеров на ВЛ-10кВ фидер №17 п/с "Спасск" в районе ж/д ул. Халтурина, д. 7</v>
      </c>
      <c r="C44" s="11" t="str">
        <f>'1(год)'!E43</f>
        <v>J_1.2.2.2.5.L</v>
      </c>
      <c r="D44" s="15"/>
      <c r="E44" s="11"/>
      <c r="F44" s="15"/>
      <c r="G44" s="11"/>
      <c r="H44" s="15"/>
      <c r="I44" s="11"/>
      <c r="J44" s="15"/>
      <c r="K44" s="11"/>
      <c r="L44" s="15"/>
      <c r="M44" s="11"/>
      <c r="N44" s="15"/>
      <c r="O44" s="11"/>
      <c r="P44" s="15"/>
      <c r="Q44" s="11"/>
      <c r="R44" s="15"/>
      <c r="S44" s="11"/>
      <c r="T44" s="15"/>
      <c r="U44" s="11"/>
      <c r="V44" s="15"/>
      <c r="W44" s="11"/>
      <c r="X44" s="15"/>
    </row>
    <row r="45" spans="1:24" s="48" customFormat="1" ht="47.25">
      <c r="A45" s="11" t="str">
        <f>'1(год)'!A44</f>
        <v>1.2.2.2.6</v>
      </c>
      <c r="B45" s="15" t="str">
        <f>'1(год)'!B44</f>
        <v>установка реклоузеров на ВЛ-10кВ фидер №6 п/с "Спасск" в районе ж/д ул. Халтурина, д. 7</v>
      </c>
      <c r="C45" s="11" t="str">
        <f>'1(год)'!E44</f>
        <v>J_1.2.2.2.6.L</v>
      </c>
      <c r="D45" s="15"/>
      <c r="E45" s="11"/>
      <c r="F45" s="15"/>
      <c r="G45" s="11"/>
      <c r="H45" s="15"/>
      <c r="I45" s="11"/>
      <c r="J45" s="15"/>
      <c r="K45" s="11"/>
      <c r="L45" s="15"/>
      <c r="M45" s="11"/>
      <c r="N45" s="15"/>
      <c r="O45" s="11"/>
      <c r="P45" s="15"/>
      <c r="Q45" s="11"/>
      <c r="R45" s="15"/>
      <c r="S45" s="11"/>
      <c r="T45" s="15"/>
      <c r="U45" s="11"/>
      <c r="V45" s="15"/>
      <c r="W45" s="11"/>
      <c r="X45" s="15"/>
    </row>
    <row r="46" spans="1:24" ht="47.25">
      <c r="A46" s="11" t="str">
        <f>'1(год)'!A45</f>
        <v>1.2.2.2.7</v>
      </c>
      <c r="B46" s="15" t="str">
        <f>'1(год)'!B45</f>
        <v>установка реклоузеров на ВЛ-10кВ фидер №25 п/с "Спасск" в районе ж/д ул. Ангарская, д. 2б</v>
      </c>
      <c r="C46" s="11" t="str">
        <f>'1(год)'!E45</f>
        <v>J_1.2.2.2.7.L</v>
      </c>
      <c r="D46" s="15"/>
      <c r="E46" s="11"/>
      <c r="F46" s="15"/>
      <c r="G46" s="11"/>
      <c r="H46" s="15"/>
      <c r="I46" s="11"/>
      <c r="J46" s="15"/>
      <c r="K46" s="11"/>
      <c r="L46" s="15"/>
      <c r="M46" s="11"/>
      <c r="N46" s="15"/>
      <c r="O46" s="11"/>
      <c r="P46" s="15"/>
      <c r="Q46" s="11"/>
      <c r="R46" s="15"/>
      <c r="S46" s="11"/>
      <c r="T46" s="15"/>
      <c r="U46" s="11"/>
      <c r="V46" s="15"/>
      <c r="W46" s="11"/>
      <c r="X46" s="15"/>
    </row>
    <row r="47" spans="1:24" ht="63">
      <c r="A47" s="11" t="str">
        <f>'1(год)'!A46</f>
        <v>1.2.2.2.8</v>
      </c>
      <c r="B47" s="15" t="str">
        <f>'1(год)'!B46</f>
        <v>установка реклоузеров на ВЛ-10кВ фидер №3 п/с "Евгеньевка" в районе ж/д ул. Хрещатинская, д. 82</v>
      </c>
      <c r="C47" s="11" t="str">
        <f>'1(год)'!E46</f>
        <v>J_1.2.2.2.8.L</v>
      </c>
      <c r="D47" s="15"/>
      <c r="E47" s="11"/>
      <c r="F47" s="15"/>
      <c r="G47" s="11"/>
      <c r="H47" s="15"/>
      <c r="I47" s="11"/>
      <c r="J47" s="15"/>
      <c r="K47" s="11"/>
      <c r="L47" s="15"/>
      <c r="M47" s="11"/>
      <c r="N47" s="15"/>
      <c r="O47" s="11"/>
      <c r="P47" s="15"/>
      <c r="Q47" s="11"/>
      <c r="R47" s="15"/>
      <c r="S47" s="11"/>
      <c r="T47" s="15"/>
      <c r="U47" s="11"/>
      <c r="V47" s="15"/>
      <c r="W47" s="11"/>
      <c r="X47" s="15"/>
    </row>
    <row r="48" spans="1:24" ht="47.25">
      <c r="A48" s="11" t="str">
        <f>'1(год)'!A47</f>
        <v>1.2.2.2.9</v>
      </c>
      <c r="B48" s="15" t="str">
        <f>'1(год)'!B47</f>
        <v>установка реклоузеров на ВЛ-10кВ фидер №13 п/с "ЗСМ" в районе ж/д ул. Кировская, д. 8</v>
      </c>
      <c r="C48" s="11" t="str">
        <f>'1(год)'!E47</f>
        <v>J_1.2.2.2.9.L</v>
      </c>
      <c r="D48" s="15"/>
      <c r="E48" s="11"/>
      <c r="F48" s="15"/>
      <c r="G48" s="11"/>
      <c r="H48" s="15"/>
      <c r="I48" s="11"/>
      <c r="J48" s="15"/>
      <c r="K48" s="11"/>
      <c r="L48" s="15"/>
      <c r="M48" s="11"/>
      <c r="N48" s="15"/>
      <c r="O48" s="11"/>
      <c r="P48" s="15"/>
      <c r="Q48" s="11"/>
      <c r="R48" s="15"/>
      <c r="S48" s="11"/>
      <c r="T48" s="15"/>
      <c r="U48" s="11"/>
      <c r="V48" s="15"/>
      <c r="W48" s="11"/>
      <c r="X48" s="15"/>
    </row>
    <row r="49" spans="1:24" s="48" customFormat="1" ht="63">
      <c r="A49" s="70" t="str">
        <f>'1(год)'!A48</f>
        <v>1.2.3</v>
      </c>
      <c r="B49" s="71" t="str">
        <f>'1(год)'!B48</f>
        <v>Развитие и модернизация учета электрической энергии (мощности), всего, в том числе:</v>
      </c>
      <c r="C49" s="70" t="str">
        <f>'1(год)'!E48</f>
        <v>нд</v>
      </c>
      <c r="D49" s="71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</row>
    <row r="50" spans="1:24" ht="63">
      <c r="A50" s="11" t="str">
        <f>'1(год)'!A49</f>
        <v>1.2.3.5</v>
      </c>
      <c r="B50" s="15" t="str">
        <f>'1(год)'!B49</f>
        <v>"Включение приборов учета в систему сбора и передачи данных, класс напряжения 0,22 (0,4) кВ, всего, в том числе:"</v>
      </c>
      <c r="C50" s="11" t="str">
        <f>'1(год)'!E49</f>
        <v>нд</v>
      </c>
      <c r="D50" s="15"/>
      <c r="E50" s="11"/>
      <c r="F50" s="15"/>
      <c r="G50" s="11"/>
      <c r="H50" s="15"/>
      <c r="I50" s="11"/>
      <c r="J50" s="15"/>
      <c r="K50" s="11"/>
      <c r="L50" s="15"/>
      <c r="M50" s="11"/>
      <c r="N50" s="15"/>
      <c r="O50" s="11"/>
      <c r="P50" s="15"/>
      <c r="Q50" s="11"/>
      <c r="R50" s="15"/>
      <c r="S50" s="11"/>
      <c r="T50" s="15"/>
      <c r="U50" s="11"/>
      <c r="V50" s="15"/>
      <c r="W50" s="11"/>
      <c r="X50" s="15"/>
    </row>
    <row r="51" spans="1:24" s="48" customFormat="1" ht="141.75">
      <c r="A51" s="11" t="str">
        <f>'1(год)'!A50</f>
        <v>1.2.3.5.1</v>
      </c>
      <c r="B51" s="15" t="str">
        <f>'1(год)'!B50</f>
        <v>Установка АСКУЭ в частном секторе, ул.Горького 14-74д, ул.Советская 77-280-248-278 ул. 1я Загородная 15-55, ул. 1я Набережная 2-38,  ул. 2я Набережная 2-8, ул.Перелетная 12-20, ул. Тараса Шевченко 48-80, ул.Комсомольская 45-138, ул.Мельничная 40-108, ул.Т</v>
      </c>
      <c r="C51" s="11" t="str">
        <f>'1(год)'!E50</f>
        <v>J_1.2.3.5.1.N</v>
      </c>
      <c r="D51" s="15"/>
      <c r="E51" s="11"/>
      <c r="F51" s="15"/>
      <c r="G51" s="11"/>
      <c r="H51" s="15"/>
      <c r="I51" s="11"/>
      <c r="J51" s="15"/>
      <c r="K51" s="11"/>
      <c r="L51" s="15"/>
      <c r="M51" s="11"/>
      <c r="N51" s="15"/>
      <c r="O51" s="11"/>
      <c r="P51" s="15"/>
      <c r="Q51" s="11"/>
      <c r="R51" s="15"/>
      <c r="S51" s="11"/>
      <c r="T51" s="15"/>
      <c r="U51" s="11"/>
      <c r="V51" s="15"/>
      <c r="W51" s="11"/>
      <c r="X51" s="15"/>
    </row>
    <row r="52" spans="1:24" ht="157.5">
      <c r="A52" s="11" t="str">
        <f>'1(год)'!A51</f>
        <v>1.2.3.5.2</v>
      </c>
      <c r="B52" s="15" t="str">
        <f>'1(год)'!B51</f>
        <v>Установка АСКУЭ физ.лица ул. Цементная 10-19, ул.Советская 2-46, ул. Комсомольская 16-20-30,  ул.Красноармейская 18-25-48, ул. Коммунаров 5-11, ул.Береговая 44-50, ул. Вокзальная 4-18, ул. Советская, ул.Юбилейная, ул.Красногвардейская, ул.Парковая</v>
      </c>
      <c r="C52" s="11" t="str">
        <f>'1(год)'!E51</f>
        <v>J_1.2.3.5.2.O</v>
      </c>
      <c r="D52" s="15"/>
      <c r="E52" s="11"/>
      <c r="F52" s="15"/>
      <c r="G52" s="11"/>
      <c r="H52" s="15"/>
      <c r="I52" s="11"/>
      <c r="J52" s="15"/>
      <c r="K52" s="11"/>
      <c r="L52" s="15"/>
      <c r="M52" s="11"/>
      <c r="N52" s="15"/>
      <c r="O52" s="11"/>
      <c r="P52" s="15"/>
      <c r="Q52" s="11"/>
      <c r="R52" s="15"/>
      <c r="S52" s="11"/>
      <c r="T52" s="15"/>
      <c r="U52" s="11"/>
      <c r="V52" s="15"/>
      <c r="W52" s="11"/>
      <c r="X52" s="15"/>
    </row>
    <row r="53" spans="1:24" s="48" customFormat="1" ht="47.25">
      <c r="A53" s="11" t="str">
        <f>'1(год)'!A52</f>
        <v>1.2.3.5.3</v>
      </c>
      <c r="B53" s="15" t="str">
        <f>'1(год)'!B52</f>
        <v>Установка АСКУЭ в в точках перетока в смежные сети ТП-81, ТП-141, ТП-111, ТП-13, ТП-34</v>
      </c>
      <c r="C53" s="11" t="str">
        <f>'1(год)'!E52</f>
        <v>J_1.2.3.5.3.N</v>
      </c>
      <c r="D53" s="15"/>
      <c r="E53" s="11"/>
      <c r="F53" s="15"/>
      <c r="G53" s="11"/>
      <c r="H53" s="15"/>
      <c r="I53" s="11"/>
      <c r="J53" s="15"/>
      <c r="K53" s="11"/>
      <c r="L53" s="15"/>
      <c r="M53" s="11"/>
      <c r="N53" s="15"/>
      <c r="O53" s="11"/>
      <c r="P53" s="15"/>
      <c r="Q53" s="11"/>
      <c r="R53" s="15"/>
      <c r="S53" s="11"/>
      <c r="T53" s="15"/>
      <c r="U53" s="11"/>
      <c r="V53" s="15"/>
      <c r="W53" s="11"/>
      <c r="X53" s="15"/>
    </row>
    <row r="54" spans="1:24" ht="63">
      <c r="A54" s="11" t="str">
        <f>'1(год)'!A53</f>
        <v>1.2.3.6</v>
      </c>
      <c r="B54" s="15" t="str">
        <f>'1(год)'!B53</f>
        <v>"Включение приборов учета в систему сбора и передачи данных, класс напряжения 6 (10) кВ, всего, в том числе:"</v>
      </c>
      <c r="C54" s="11" t="str">
        <f>'1(год)'!E53</f>
        <v>нд</v>
      </c>
      <c r="D54" s="15"/>
      <c r="E54" s="11"/>
      <c r="F54" s="15"/>
      <c r="G54" s="11"/>
      <c r="H54" s="15"/>
      <c r="I54" s="11"/>
      <c r="J54" s="15"/>
      <c r="K54" s="11"/>
      <c r="L54" s="15"/>
      <c r="M54" s="11"/>
      <c r="N54" s="15"/>
      <c r="O54" s="11"/>
      <c r="P54" s="15"/>
      <c r="Q54" s="11"/>
      <c r="R54" s="15"/>
      <c r="S54" s="11"/>
      <c r="T54" s="15"/>
      <c r="U54" s="11"/>
      <c r="V54" s="15"/>
      <c r="W54" s="11"/>
      <c r="X54" s="15"/>
    </row>
    <row r="55" spans="1:24" ht="31.5">
      <c r="A55" s="11" t="str">
        <f>'1(год)'!A54</f>
        <v>1.2.3.6.1</v>
      </c>
      <c r="B55" s="15" t="str">
        <f>'1(год)'!B54</f>
        <v>Установка АСКУЭ на п/с 35/10кВ ЗСМ ул.Селикатная</v>
      </c>
      <c r="C55" s="11" t="str">
        <f>'1(год)'!E54</f>
        <v>J_1.2.3.6.1.N</v>
      </c>
      <c r="D55" s="15"/>
      <c r="E55" s="11"/>
      <c r="F55" s="15"/>
      <c r="G55" s="11"/>
      <c r="H55" s="15"/>
      <c r="I55" s="11"/>
      <c r="J55" s="15"/>
      <c r="K55" s="11"/>
      <c r="L55" s="15"/>
      <c r="M55" s="11"/>
      <c r="N55" s="15"/>
      <c r="O55" s="11"/>
      <c r="P55" s="15"/>
      <c r="Q55" s="11"/>
      <c r="R55" s="15"/>
      <c r="S55" s="11"/>
      <c r="T55" s="15"/>
      <c r="U55" s="11"/>
      <c r="V55" s="15"/>
      <c r="W55" s="11"/>
      <c r="X55" s="15"/>
    </row>
    <row r="56" spans="1:24" ht="47.25">
      <c r="A56" s="70" t="str">
        <f>'1(год)'!A55</f>
        <v>1.4.</v>
      </c>
      <c r="B56" s="71" t="str">
        <f>'1(год)'!B55</f>
        <v>Прочее новое строительство объектов электросетевого хозяйства, всего, в том числе:</v>
      </c>
      <c r="C56" s="70" t="str">
        <f>'1(год)'!E55</f>
        <v>нд</v>
      </c>
      <c r="D56" s="71"/>
      <c r="E56" s="70"/>
      <c r="F56" s="71"/>
      <c r="G56" s="70"/>
      <c r="H56" s="71"/>
      <c r="I56" s="70"/>
      <c r="J56" s="71"/>
      <c r="K56" s="70"/>
      <c r="L56" s="71"/>
      <c r="M56" s="70"/>
      <c r="N56" s="71"/>
      <c r="O56" s="70"/>
      <c r="P56" s="71"/>
      <c r="Q56" s="70"/>
      <c r="R56" s="71"/>
      <c r="S56" s="70"/>
      <c r="T56" s="71"/>
      <c r="U56" s="70"/>
      <c r="V56" s="71"/>
      <c r="W56" s="70"/>
      <c r="X56" s="71"/>
    </row>
    <row r="57" spans="1:24" ht="94.5">
      <c r="A57" s="11" t="str">
        <f>'1(год)'!A56</f>
        <v>1.4.1.</v>
      </c>
      <c r="B57" s="15" t="str">
        <f>'1(год)'!B56</f>
        <v>ВЛЗ-10кВ Ф-31 оп.262 - ТП 164  Техническая дорога АО "Спасскцемент". Пересечение улиц: Павлика Морозова, 25 лет Октября, Пионерской.  ВЛ L-435м, КЛ L-40м</v>
      </c>
      <c r="C57" s="11" t="str">
        <f>'1(год)'!E56</f>
        <v>J_1.4.1.O</v>
      </c>
      <c r="D57" s="15"/>
      <c r="E57" s="11"/>
      <c r="F57" s="15"/>
      <c r="G57" s="11"/>
      <c r="H57" s="15"/>
      <c r="I57" s="11"/>
      <c r="J57" s="15"/>
      <c r="K57" s="11"/>
      <c r="L57" s="15"/>
      <c r="M57" s="11"/>
      <c r="N57" s="15"/>
      <c r="O57" s="11"/>
      <c r="P57" s="15"/>
      <c r="Q57" s="11"/>
      <c r="R57" s="15"/>
      <c r="S57" s="11"/>
      <c r="T57" s="15"/>
      <c r="U57" s="11"/>
      <c r="V57" s="15"/>
      <c r="W57" s="11"/>
      <c r="X57" s="15"/>
    </row>
    <row r="58" spans="1:24" ht="47.25">
      <c r="A58" s="11" t="str">
        <f>'1(год)'!A57</f>
        <v>1.4.2.</v>
      </c>
      <c r="B58" s="15" t="str">
        <f>'1(год)'!B57</f>
        <v>ВЛ-10кВ Ф-10"С" L-470м оп.88-94, оп.95-98, КЛ-10кВ Ф-10"С" L-190м оп.94-95   ул. Арсеньева. </v>
      </c>
      <c r="C58" s="11" t="str">
        <f>'1(год)'!E57</f>
        <v>J_1.4.2.K</v>
      </c>
      <c r="D58" s="15"/>
      <c r="E58" s="11"/>
      <c r="F58" s="15"/>
      <c r="G58" s="11"/>
      <c r="H58" s="15"/>
      <c r="I58" s="11"/>
      <c r="J58" s="15"/>
      <c r="K58" s="11"/>
      <c r="L58" s="15"/>
      <c r="M58" s="11"/>
      <c r="N58" s="15"/>
      <c r="O58" s="11"/>
      <c r="P58" s="15"/>
      <c r="Q58" s="11"/>
      <c r="R58" s="15"/>
      <c r="S58" s="11"/>
      <c r="T58" s="15"/>
      <c r="U58" s="11"/>
      <c r="V58" s="15"/>
      <c r="W58" s="11"/>
      <c r="X58" s="15"/>
    </row>
    <row r="59" spans="1:24" ht="47.25">
      <c r="A59" s="11" t="str">
        <f>'1(год)'!A58</f>
        <v>1.4.3.</v>
      </c>
      <c r="B59" s="15" t="str">
        <f>'1(год)'!B58</f>
        <v>КЛ-10кВ Ф-16"М   L-1170м" п/с "межзаводская"- ТП-119, ул. Красногвардейская</v>
      </c>
      <c r="C59" s="11" t="str">
        <f>'1(год)'!E58</f>
        <v>J_1.4.3.M</v>
      </c>
      <c r="D59" s="15"/>
      <c r="E59" s="11"/>
      <c r="F59" s="15"/>
      <c r="G59" s="11"/>
      <c r="H59" s="15"/>
      <c r="I59" s="11"/>
      <c r="J59" s="15"/>
      <c r="K59" s="11"/>
      <c r="L59" s="15"/>
      <c r="M59" s="11"/>
      <c r="N59" s="15"/>
      <c r="O59" s="11"/>
      <c r="P59" s="15"/>
      <c r="Q59" s="11"/>
      <c r="R59" s="15"/>
      <c r="S59" s="11"/>
      <c r="T59" s="15"/>
      <c r="U59" s="11"/>
      <c r="V59" s="15"/>
      <c r="W59" s="11"/>
      <c r="X59" s="15"/>
    </row>
    <row r="60" spans="1:24" ht="157.5">
      <c r="A60" s="11" t="str">
        <f>'1(год)'!A59</f>
        <v>1.4.4.</v>
      </c>
      <c r="B60" s="15" t="str">
        <f>'1(год)'!B59</f>
        <v>КЛ-10кВ Ф-17 "С"  (ТП-163 - ТП-168) ул. Калинина(Калинина 8-Цементная 22а), ул. 1-й Западный(1й Западный 5-Калиниа 8), ул. 25 лет Октября(25 лет октября 20-1й Западный 5), 2-й Западный(ул. Пионерская 19а-ул. 25 лет октября 20) 570м. (новое строительство)</v>
      </c>
      <c r="C60" s="11" t="str">
        <f>'1(год)'!E59</f>
        <v>J_1.4.4.N</v>
      </c>
      <c r="D60" s="15"/>
      <c r="E60" s="11"/>
      <c r="F60" s="15"/>
      <c r="G60" s="11"/>
      <c r="H60" s="15"/>
      <c r="I60" s="11"/>
      <c r="J60" s="15"/>
      <c r="K60" s="11"/>
      <c r="L60" s="15"/>
      <c r="M60" s="11"/>
      <c r="N60" s="15"/>
      <c r="O60" s="11"/>
      <c r="P60" s="15"/>
      <c r="Q60" s="11"/>
      <c r="R60" s="15"/>
      <c r="S60" s="11"/>
      <c r="T60" s="15"/>
      <c r="U60" s="11"/>
      <c r="V60" s="15"/>
      <c r="W60" s="11"/>
      <c r="X60" s="15"/>
    </row>
    <row r="61" spans="1:24" ht="31.5">
      <c r="A61" s="11" t="str">
        <f>'1(год)'!A60</f>
        <v>1.4.5.</v>
      </c>
      <c r="B61" s="15" t="str">
        <f>'1(год)'!B60</f>
        <v>Установка  2КТПБ  (2*1000) ул.Краснознаменная 4  </v>
      </c>
      <c r="C61" s="11" t="str">
        <f>'1(год)'!E60</f>
        <v>J_1.4.5.K</v>
      </c>
      <c r="D61" s="15"/>
      <c r="E61" s="11"/>
      <c r="F61" s="15"/>
      <c r="G61" s="11"/>
      <c r="H61" s="15"/>
      <c r="I61" s="11"/>
      <c r="J61" s="15"/>
      <c r="K61" s="11"/>
      <c r="L61" s="15"/>
      <c r="M61" s="11"/>
      <c r="N61" s="15"/>
      <c r="O61" s="11"/>
      <c r="P61" s="15"/>
      <c r="Q61" s="11"/>
      <c r="R61" s="15"/>
      <c r="S61" s="11"/>
      <c r="T61" s="15"/>
      <c r="U61" s="11"/>
      <c r="V61" s="15"/>
      <c r="W61" s="11"/>
      <c r="X61" s="15"/>
    </row>
    <row r="62" spans="1:24" ht="31.5">
      <c r="A62" s="70" t="str">
        <f>'1(год)'!A61</f>
        <v>1.6.</v>
      </c>
      <c r="B62" s="71" t="str">
        <f>'1(год)'!B61</f>
        <v>Прочие инвестиционные проекты, всего, в том числе:</v>
      </c>
      <c r="C62" s="70" t="str">
        <f>'1(год)'!E61</f>
        <v>нд</v>
      </c>
      <c r="D62" s="71"/>
      <c r="E62" s="70"/>
      <c r="F62" s="71"/>
      <c r="G62" s="70"/>
      <c r="H62" s="71"/>
      <c r="I62" s="70"/>
      <c r="J62" s="71"/>
      <c r="K62" s="70"/>
      <c r="L62" s="71"/>
      <c r="M62" s="70"/>
      <c r="N62" s="71"/>
      <c r="O62" s="70"/>
      <c r="P62" s="71"/>
      <c r="Q62" s="70"/>
      <c r="R62" s="71"/>
      <c r="S62" s="70"/>
      <c r="T62" s="71"/>
      <c r="U62" s="70"/>
      <c r="V62" s="71"/>
      <c r="W62" s="70"/>
      <c r="X62" s="71"/>
    </row>
    <row r="63" spans="1:24" ht="31.5">
      <c r="A63" s="11" t="str">
        <f>'1(год)'!A62</f>
        <v>1.6.1.</v>
      </c>
      <c r="B63" s="15" t="str">
        <f>'1(год)'!B62</f>
        <v>АГП на базе -ГАЗ-33086 ВИТО 24-21</v>
      </c>
      <c r="C63" s="11" t="str">
        <f>'1(год)'!E62</f>
        <v>J_1.6.1.K</v>
      </c>
      <c r="D63" s="15"/>
      <c r="E63" s="11"/>
      <c r="F63" s="15"/>
      <c r="G63" s="11"/>
      <c r="H63" s="15"/>
      <c r="I63" s="11"/>
      <c r="J63" s="15"/>
      <c r="K63" s="11"/>
      <c r="L63" s="15"/>
      <c r="M63" s="11"/>
      <c r="N63" s="15"/>
      <c r="O63" s="11"/>
      <c r="P63" s="15"/>
      <c r="Q63" s="11"/>
      <c r="R63" s="15"/>
      <c r="S63" s="11"/>
      <c r="T63" s="15"/>
      <c r="U63" s="11"/>
      <c r="V63" s="15"/>
      <c r="W63" s="11"/>
      <c r="X63" s="15"/>
    </row>
    <row r="64" spans="1:24" ht="31.5">
      <c r="A64" s="11" t="str">
        <f>'1(год)'!A63</f>
        <v>1.6.2.</v>
      </c>
      <c r="B64" s="15" t="str">
        <f>'1(год)'!B63</f>
        <v>грузовик с манипулятором Хёндай НР-120</v>
      </c>
      <c r="C64" s="11" t="str">
        <f>'1(год)'!E63</f>
        <v>J_1.6.2.L</v>
      </c>
      <c r="D64" s="15"/>
      <c r="E64" s="11"/>
      <c r="F64" s="15"/>
      <c r="G64" s="11"/>
      <c r="H64" s="15"/>
      <c r="I64" s="11"/>
      <c r="J64" s="15"/>
      <c r="K64" s="11"/>
      <c r="L64" s="15"/>
      <c r="M64" s="11"/>
      <c r="N64" s="15"/>
      <c r="O64" s="11"/>
      <c r="P64" s="15"/>
      <c r="Q64" s="11"/>
      <c r="R64" s="15"/>
      <c r="S64" s="11"/>
      <c r="T64" s="15"/>
      <c r="U64" s="11"/>
      <c r="V64" s="15"/>
      <c r="W64" s="11"/>
      <c r="X64" s="15"/>
    </row>
    <row r="65" spans="1:24" ht="31.5">
      <c r="A65" s="11" t="str">
        <f>'1(год)'!A64</f>
        <v>1.6.3.</v>
      </c>
      <c r="B65" s="15" t="str">
        <f>'1(год)'!B64</f>
        <v>экскаватор гусеничный САТ-305 SR</v>
      </c>
      <c r="C65" s="11" t="str">
        <f>'1(год)'!E64</f>
        <v>J_1.6.3.L</v>
      </c>
      <c r="D65" s="15"/>
      <c r="E65" s="11"/>
      <c r="F65" s="15"/>
      <c r="G65" s="11"/>
      <c r="H65" s="15"/>
      <c r="I65" s="11"/>
      <c r="J65" s="15"/>
      <c r="K65" s="11"/>
      <c r="L65" s="15"/>
      <c r="M65" s="11"/>
      <c r="N65" s="15"/>
      <c r="O65" s="11"/>
      <c r="P65" s="15"/>
      <c r="Q65" s="11"/>
      <c r="R65" s="15"/>
      <c r="S65" s="11"/>
      <c r="T65" s="15"/>
      <c r="U65" s="11"/>
      <c r="V65" s="15"/>
      <c r="W65" s="11"/>
      <c r="X65" s="15"/>
    </row>
    <row r="66" spans="1:24" ht="15.75">
      <c r="A66" s="11" t="str">
        <f>'1(год)'!A65</f>
        <v>1.6.4.</v>
      </c>
      <c r="B66" s="15" t="str">
        <f>'1(год)'!B65</f>
        <v>БКМ на базе ГАЗ-33086</v>
      </c>
      <c r="C66" s="11" t="str">
        <f>'1(год)'!E65</f>
        <v>J_1.6.4.M</v>
      </c>
      <c r="D66" s="15"/>
      <c r="E66" s="11"/>
      <c r="F66" s="15"/>
      <c r="G66" s="11"/>
      <c r="H66" s="15"/>
      <c r="I66" s="11"/>
      <c r="J66" s="15"/>
      <c r="K66" s="11"/>
      <c r="L66" s="15"/>
      <c r="M66" s="11"/>
      <c r="N66" s="15"/>
      <c r="O66" s="11"/>
      <c r="P66" s="15"/>
      <c r="Q66" s="11"/>
      <c r="R66" s="15"/>
      <c r="S66" s="11"/>
      <c r="T66" s="15"/>
      <c r="U66" s="11"/>
      <c r="V66" s="15"/>
      <c r="W66" s="11"/>
      <c r="X66" s="15"/>
    </row>
    <row r="67" spans="1:24" ht="31.5">
      <c r="A67" s="11" t="str">
        <f>'1(год)'!A66</f>
        <v>1.6.5.</v>
      </c>
      <c r="B67" s="15" t="str">
        <f>'1(год)'!B66</f>
        <v>установка управляемого прокола Р20 "PIT"</v>
      </c>
      <c r="C67" s="11" t="str">
        <f>'1(год)'!E66</f>
        <v>J_1.6.5.L</v>
      </c>
      <c r="D67" s="15"/>
      <c r="E67" s="11"/>
      <c r="F67" s="15"/>
      <c r="G67" s="11"/>
      <c r="H67" s="15"/>
      <c r="I67" s="11"/>
      <c r="J67" s="15"/>
      <c r="K67" s="11"/>
      <c r="L67" s="15"/>
      <c r="M67" s="11"/>
      <c r="N67" s="15"/>
      <c r="O67" s="11"/>
      <c r="P67" s="15"/>
      <c r="Q67" s="11"/>
      <c r="R67" s="15"/>
      <c r="S67" s="11"/>
      <c r="T67" s="15"/>
      <c r="U67" s="11"/>
      <c r="V67" s="15"/>
      <c r="W67" s="11"/>
      <c r="X67" s="15"/>
    </row>
    <row r="68" spans="1:24" ht="31.5">
      <c r="A68" s="11" t="str">
        <f>'1(год)'!A67</f>
        <v>1.6.6.</v>
      </c>
      <c r="B68" s="15" t="str">
        <f>'1(год)'!B67</f>
        <v>измельчитель веток Skorpion 160R/90</v>
      </c>
      <c r="C68" s="11" t="str">
        <f>'1(год)'!E67</f>
        <v>J_1.6.6.K</v>
      </c>
      <c r="D68" s="15"/>
      <c r="E68" s="11"/>
      <c r="F68" s="15"/>
      <c r="G68" s="11"/>
      <c r="H68" s="15"/>
      <c r="I68" s="11"/>
      <c r="J68" s="15"/>
      <c r="K68" s="11"/>
      <c r="L68" s="15"/>
      <c r="M68" s="11"/>
      <c r="N68" s="15"/>
      <c r="O68" s="11"/>
      <c r="P68" s="15"/>
      <c r="Q68" s="11"/>
      <c r="R68" s="15"/>
      <c r="S68" s="11"/>
      <c r="T68" s="15"/>
      <c r="U68" s="11"/>
      <c r="V68" s="15"/>
      <c r="W68" s="11"/>
      <c r="X68" s="15"/>
    </row>
    <row r="69" spans="1:24" ht="15.75">
      <c r="A69" s="11" t="str">
        <f>'1(год)'!A68</f>
        <v>1.6.7.</v>
      </c>
      <c r="B69" s="15" t="str">
        <f>'1(год)'!B68</f>
        <v>УАЗ Патриот</v>
      </c>
      <c r="C69" s="11" t="str">
        <f>'1(год)'!E68</f>
        <v>J_1.6.7.L</v>
      </c>
      <c r="D69" s="15"/>
      <c r="E69" s="11"/>
      <c r="F69" s="15"/>
      <c r="G69" s="11"/>
      <c r="H69" s="15"/>
      <c r="I69" s="11"/>
      <c r="J69" s="15"/>
      <c r="K69" s="11"/>
      <c r="L69" s="15"/>
      <c r="M69" s="11"/>
      <c r="N69" s="15"/>
      <c r="O69" s="11"/>
      <c r="P69" s="15"/>
      <c r="Q69" s="11"/>
      <c r="R69" s="15"/>
      <c r="S69" s="11"/>
      <c r="T69" s="15"/>
      <c r="U69" s="11"/>
      <c r="V69" s="15"/>
      <c r="W69" s="11"/>
      <c r="X69" s="15"/>
    </row>
    <row r="70" spans="1:24" ht="31.5">
      <c r="A70" s="11" t="str">
        <f>'1(год)'!A69</f>
        <v>1.6.8.</v>
      </c>
      <c r="B70" s="15" t="str">
        <f>'1(год)'!B69</f>
        <v>Автогидроподъемник АГП на базе ГАЗ-33086</v>
      </c>
      <c r="C70" s="11" t="str">
        <f>'1(год)'!E69</f>
        <v>J_1.6.8.O</v>
      </c>
      <c r="D70" s="15"/>
      <c r="E70" s="11"/>
      <c r="F70" s="15"/>
      <c r="G70" s="11"/>
      <c r="H70" s="15"/>
      <c r="I70" s="11"/>
      <c r="J70" s="15"/>
      <c r="K70" s="11"/>
      <c r="L70" s="15"/>
      <c r="M70" s="11"/>
      <c r="N70" s="15"/>
      <c r="O70" s="11"/>
      <c r="P70" s="15"/>
      <c r="Q70" s="11"/>
      <c r="R70" s="15"/>
      <c r="S70" s="11"/>
      <c r="T70" s="15"/>
      <c r="U70" s="11"/>
      <c r="V70" s="15"/>
      <c r="W70" s="11"/>
      <c r="X70" s="15"/>
    </row>
    <row r="71" spans="1:24" ht="15.75">
      <c r="A71" s="11" t="str">
        <f>'1(год)'!A70</f>
        <v>1.6.9.</v>
      </c>
      <c r="B71" s="15" t="str">
        <f>'1(год)'!B70</f>
        <v>ПРМ на базе ГАЗ-33086</v>
      </c>
      <c r="C71" s="11" t="str">
        <f>'1(год)'!E70</f>
        <v>J_1.6.9.K</v>
      </c>
      <c r="D71" s="15"/>
      <c r="E71" s="11"/>
      <c r="F71" s="15"/>
      <c r="G71" s="11"/>
      <c r="H71" s="15"/>
      <c r="I71" s="11"/>
      <c r="J71" s="15"/>
      <c r="K71" s="11"/>
      <c r="L71" s="15"/>
      <c r="M71" s="11"/>
      <c r="N71" s="15"/>
      <c r="O71" s="11"/>
      <c r="P71" s="15"/>
      <c r="Q71" s="11"/>
      <c r="R71" s="15"/>
      <c r="S71" s="11"/>
      <c r="T71" s="15"/>
      <c r="U71" s="11"/>
      <c r="V71" s="15"/>
      <c r="W71" s="11"/>
      <c r="X71" s="15"/>
    </row>
    <row r="72" spans="1:24" ht="31.5">
      <c r="A72" s="11" t="str">
        <f>'1(год)'!A71</f>
        <v>1.6.10.</v>
      </c>
      <c r="B72" s="15" t="str">
        <f>'1(год)'!B71</f>
        <v>тракторный -тягач на базе МТЗ-82</v>
      </c>
      <c r="C72" s="11" t="str">
        <f>'1(год)'!E71</f>
        <v>J_1.6.10.M</v>
      </c>
      <c r="D72" s="15"/>
      <c r="E72" s="11"/>
      <c r="F72" s="15"/>
      <c r="G72" s="11"/>
      <c r="H72" s="15"/>
      <c r="I72" s="11"/>
      <c r="J72" s="15"/>
      <c r="K72" s="11"/>
      <c r="L72" s="15"/>
      <c r="M72" s="11"/>
      <c r="N72" s="15"/>
      <c r="O72" s="11"/>
      <c r="P72" s="15"/>
      <c r="Q72" s="11"/>
      <c r="R72" s="15"/>
      <c r="S72" s="11"/>
      <c r="T72" s="15"/>
      <c r="U72" s="11"/>
      <c r="V72" s="15"/>
      <c r="W72" s="11"/>
      <c r="X72" s="15"/>
    </row>
    <row r="73" spans="1:24" ht="15.75">
      <c r="A73" s="11" t="str">
        <f>'1(год)'!A72</f>
        <v>1.6.11.</v>
      </c>
      <c r="B73" s="15" t="str">
        <f>'1(год)'!B72</f>
        <v>самосвал Хёндай HP-65</v>
      </c>
      <c r="C73" s="11" t="str">
        <f>'1(год)'!E72</f>
        <v>J_1.6.11.L</v>
      </c>
      <c r="D73" s="15"/>
      <c r="E73" s="11"/>
      <c r="F73" s="15"/>
      <c r="G73" s="11"/>
      <c r="H73" s="15"/>
      <c r="I73" s="11"/>
      <c r="J73" s="15"/>
      <c r="K73" s="11"/>
      <c r="L73" s="15"/>
      <c r="M73" s="11"/>
      <c r="N73" s="15"/>
      <c r="O73" s="11"/>
      <c r="P73" s="15"/>
      <c r="Q73" s="11"/>
      <c r="R73" s="15"/>
      <c r="S73" s="11"/>
      <c r="T73" s="15"/>
      <c r="U73" s="11"/>
      <c r="V73" s="15"/>
      <c r="W73" s="11"/>
      <c r="X73" s="15"/>
    </row>
    <row r="74" spans="1:24" ht="15.75">
      <c r="A74" s="11" t="str">
        <f>'1(год)'!A73</f>
        <v>1.6.12.</v>
      </c>
      <c r="B74" s="15" t="str">
        <f>'1(год)'!B73</f>
        <v>УАЗ -390995 (буханка)</v>
      </c>
      <c r="C74" s="11" t="str">
        <f>'1(год)'!E73</f>
        <v>J_1.6.12.M</v>
      </c>
      <c r="D74" s="15"/>
      <c r="E74" s="11"/>
      <c r="F74" s="15"/>
      <c r="G74" s="11"/>
      <c r="H74" s="15"/>
      <c r="I74" s="11"/>
      <c r="J74" s="15"/>
      <c r="K74" s="11"/>
      <c r="L74" s="15"/>
      <c r="M74" s="11"/>
      <c r="N74" s="15"/>
      <c r="O74" s="11"/>
      <c r="P74" s="15"/>
      <c r="Q74" s="11"/>
      <c r="R74" s="15"/>
      <c r="S74" s="11"/>
      <c r="T74" s="15"/>
      <c r="U74" s="11"/>
      <c r="V74" s="15"/>
      <c r="W74" s="11"/>
      <c r="X74" s="15"/>
    </row>
    <row r="75" spans="1:24" ht="31.5">
      <c r="A75" s="11" t="str">
        <f>'1(год)'!A74</f>
        <v>1.6.13.</v>
      </c>
      <c r="B75" s="15" t="str">
        <f>'1(год)'!B74</f>
        <v>БКМ-205Д-01 на базе МТЗ-82 (ямобур)</v>
      </c>
      <c r="C75" s="11" t="str">
        <f>'1(год)'!E74</f>
        <v>J_1.6.13.N</v>
      </c>
      <c r="D75" s="15"/>
      <c r="E75" s="11"/>
      <c r="F75" s="15"/>
      <c r="G75" s="11"/>
      <c r="H75" s="15"/>
      <c r="I75" s="11"/>
      <c r="J75" s="15"/>
      <c r="K75" s="11"/>
      <c r="L75" s="15"/>
      <c r="M75" s="11"/>
      <c r="N75" s="15"/>
      <c r="O75" s="11"/>
      <c r="P75" s="15"/>
      <c r="Q75" s="11"/>
      <c r="R75" s="15"/>
      <c r="S75" s="11"/>
      <c r="T75" s="15"/>
      <c r="U75" s="11"/>
      <c r="V75" s="15"/>
      <c r="W75" s="11"/>
      <c r="X75" s="15"/>
    </row>
    <row r="76" spans="1:24" ht="31.5">
      <c r="A76" s="11" t="str">
        <f>'1(год)'!A75</f>
        <v>1.6.14.</v>
      </c>
      <c r="B76" s="15" t="str">
        <f>'1(год)'!B75</f>
        <v>измеритель параметров силовых трансформаторов К 540-3 </v>
      </c>
      <c r="C76" s="11" t="str">
        <f>'1(год)'!E75</f>
        <v>J_1.6.14.M</v>
      </c>
      <c r="D76" s="15"/>
      <c r="E76" s="11"/>
      <c r="F76" s="15"/>
      <c r="G76" s="11"/>
      <c r="H76" s="15"/>
      <c r="I76" s="11"/>
      <c r="J76" s="15"/>
      <c r="K76" s="11"/>
      <c r="L76" s="15"/>
      <c r="M76" s="11"/>
      <c r="N76" s="15"/>
      <c r="O76" s="11"/>
      <c r="P76" s="15"/>
      <c r="Q76" s="11"/>
      <c r="R76" s="15"/>
      <c r="S76" s="11"/>
      <c r="T76" s="15"/>
      <c r="U76" s="11"/>
      <c r="V76" s="15"/>
      <c r="W76" s="11"/>
      <c r="X76" s="15"/>
    </row>
    <row r="77" spans="1:24" ht="15.75">
      <c r="A77" s="11" t="str">
        <f>'1(год)'!A76</f>
        <v>1.6.15.</v>
      </c>
      <c r="B77" s="15" t="str">
        <f>'1(год)'!B76</f>
        <v>СКАТ -70П</v>
      </c>
      <c r="C77" s="11" t="str">
        <f>'1(год)'!E76</f>
        <v>J_1.6.15.K</v>
      </c>
      <c r="D77" s="15"/>
      <c r="E77" s="11"/>
      <c r="F77" s="15"/>
      <c r="G77" s="11"/>
      <c r="H77" s="15"/>
      <c r="I77" s="11"/>
      <c r="J77" s="15"/>
      <c r="K77" s="11"/>
      <c r="L77" s="15"/>
      <c r="M77" s="11"/>
      <c r="N77" s="15"/>
      <c r="O77" s="11"/>
      <c r="P77" s="15"/>
      <c r="Q77" s="11"/>
      <c r="R77" s="15"/>
      <c r="S77" s="11"/>
      <c r="T77" s="15"/>
      <c r="U77" s="11"/>
      <c r="V77" s="15"/>
      <c r="W77" s="11"/>
      <c r="X77" s="15"/>
    </row>
    <row r="78" spans="1:24" ht="15.75">
      <c r="A78" s="11" t="str">
        <f>'1(год)'!A77</f>
        <v>1.6.16.</v>
      </c>
      <c r="B78" s="15" t="str">
        <f>'1(год)'!B77</f>
        <v>СКАТ М100В</v>
      </c>
      <c r="C78" s="11" t="str">
        <f>'1(год)'!E77</f>
        <v>J_1.6.16.L</v>
      </c>
      <c r="D78" s="15"/>
      <c r="E78" s="11"/>
      <c r="F78" s="15"/>
      <c r="G78" s="11"/>
      <c r="H78" s="15"/>
      <c r="I78" s="11"/>
      <c r="J78" s="15"/>
      <c r="K78" s="11"/>
      <c r="L78" s="15"/>
      <c r="M78" s="11"/>
      <c r="N78" s="15"/>
      <c r="O78" s="11"/>
      <c r="P78" s="15"/>
      <c r="Q78" s="11"/>
      <c r="R78" s="15"/>
      <c r="S78" s="11"/>
      <c r="T78" s="15"/>
      <c r="U78" s="11"/>
      <c r="V78" s="15"/>
      <c r="W78" s="11"/>
      <c r="X78" s="15"/>
    </row>
    <row r="79" spans="1:24" ht="47.25">
      <c r="A79" s="11" t="str">
        <f>'1(год)'!A78</f>
        <v>1.6.17.</v>
      </c>
      <c r="B79" s="15" t="str">
        <f>'1(год)'!B78</f>
        <v>СВП-10 стенд механических испытаний повреждений для ведения работ на высоте</v>
      </c>
      <c r="C79" s="11" t="str">
        <f>'1(год)'!E78</f>
        <v>J_1.6.17.N</v>
      </c>
      <c r="D79" s="15"/>
      <c r="E79" s="11"/>
      <c r="F79" s="15"/>
      <c r="G79" s="11"/>
      <c r="H79" s="15"/>
      <c r="I79" s="11"/>
      <c r="J79" s="15"/>
      <c r="K79" s="11"/>
      <c r="L79" s="15"/>
      <c r="M79" s="11"/>
      <c r="N79" s="15"/>
      <c r="O79" s="11"/>
      <c r="P79" s="15"/>
      <c r="Q79" s="11"/>
      <c r="R79" s="15"/>
      <c r="S79" s="11"/>
      <c r="T79" s="15"/>
      <c r="U79" s="11"/>
      <c r="V79" s="15"/>
      <c r="W79" s="11"/>
      <c r="X79" s="15"/>
    </row>
    <row r="80" spans="1:3" ht="15">
      <c r="A80" s="78"/>
      <c r="B80" s="78"/>
      <c r="C80" s="78"/>
    </row>
    <row r="81" spans="1:3" ht="15">
      <c r="A81" s="78"/>
      <c r="B81" s="78"/>
      <c r="C81" s="78"/>
    </row>
  </sheetData>
  <sheetProtection/>
  <mergeCells count="25">
    <mergeCell ref="X15:X19"/>
    <mergeCell ref="D16:M16"/>
    <mergeCell ref="D17:H17"/>
    <mergeCell ref="I17:M17"/>
    <mergeCell ref="N17:O18"/>
    <mergeCell ref="A6:T6"/>
    <mergeCell ref="N15:W16"/>
    <mergeCell ref="K18:K19"/>
    <mergeCell ref="L18:L19"/>
    <mergeCell ref="M18:M19"/>
    <mergeCell ref="C15:C19"/>
    <mergeCell ref="D15:M15"/>
    <mergeCell ref="D18:D19"/>
    <mergeCell ref="E18:E19"/>
    <mergeCell ref="F18:F19"/>
    <mergeCell ref="A15:A19"/>
    <mergeCell ref="B15:B19"/>
    <mergeCell ref="T17:U18"/>
    <mergeCell ref="V17:W18"/>
    <mergeCell ref="J18:J19"/>
    <mergeCell ref="G18:G19"/>
    <mergeCell ref="H18:H19"/>
    <mergeCell ref="I18:I19"/>
    <mergeCell ref="P17:Q18"/>
    <mergeCell ref="R17:S18"/>
  </mergeCells>
  <printOptions/>
  <pageMargins left="0.44" right="0.15748031496062992" top="0.1968503937007874" bottom="0.2362204724409449" header="0.15748031496062992" footer="0.15748031496062992"/>
  <pageSetup horizontalDpi="600" verticalDpi="600" orientation="landscape" paperSize="9" scale="6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76"/>
  <sheetViews>
    <sheetView zoomScale="70" zoomScaleNormal="70" zoomScalePageLayoutView="0" workbookViewId="0" topLeftCell="A1">
      <pane xSplit="3" ySplit="17" topLeftCell="D18" activePane="bottomRight" state="frozen"/>
      <selection pane="topLeft" activeCell="A1" sqref="A1"/>
      <selection pane="topRight" activeCell="D1" sqref="D1"/>
      <selection pane="bottomLeft" activeCell="A18" sqref="A18"/>
      <selection pane="bottomRight" activeCell="A11" sqref="A11"/>
    </sheetView>
  </sheetViews>
  <sheetFormatPr defaultColWidth="9.140625" defaultRowHeight="15"/>
  <cols>
    <col min="1" max="1" width="9.140625" style="16" customWidth="1"/>
    <col min="2" max="2" width="35.28125" style="16" customWidth="1"/>
    <col min="3" max="3" width="9.140625" style="16" customWidth="1"/>
    <col min="4" max="4" width="15.140625" style="16" customWidth="1"/>
    <col min="5" max="5" width="13.8515625" style="16" customWidth="1"/>
    <col min="6" max="6" width="10.28125" style="16" bestFit="1" customWidth="1"/>
    <col min="7" max="7" width="12.57421875" style="16" bestFit="1" customWidth="1"/>
    <col min="8" max="8" width="12.8515625" style="16" bestFit="1" customWidth="1"/>
    <col min="9" max="9" width="11.421875" style="16" bestFit="1" customWidth="1"/>
    <col min="10" max="13" width="9.140625" style="16" customWidth="1"/>
    <col min="14" max="15" width="10.28125" style="16" customWidth="1"/>
    <col min="16" max="17" width="9.140625" style="16" customWidth="1"/>
    <col min="18" max="18" width="10.28125" style="16" bestFit="1" customWidth="1"/>
    <col min="19" max="20" width="12.57421875" style="16" bestFit="1" customWidth="1"/>
    <col min="21" max="21" width="12.421875" style="16" customWidth="1"/>
    <col min="22" max="16384" width="9.140625" style="16" customWidth="1"/>
  </cols>
  <sheetData>
    <row r="1" ht="15.75">
      <c r="A1" s="29" t="s">
        <v>455</v>
      </c>
    </row>
    <row r="2" ht="15.75">
      <c r="A2" s="29" t="s">
        <v>456</v>
      </c>
    </row>
    <row r="3" s="48" customFormat="1" ht="15.75">
      <c r="A3" s="76" t="s">
        <v>819</v>
      </c>
    </row>
    <row r="5" spans="1:30" ht="19.5" customHeight="1">
      <c r="A5" s="96" t="s">
        <v>692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68"/>
      <c r="V5" s="68"/>
      <c r="W5" s="68"/>
      <c r="X5" s="68"/>
      <c r="Y5" s="68"/>
      <c r="Z5" s="68"/>
      <c r="AA5" s="68"/>
      <c r="AB5" s="68"/>
      <c r="AC5" s="68"/>
      <c r="AD5" s="68"/>
    </row>
    <row r="7" ht="15.75">
      <c r="A7" s="29" t="s">
        <v>793</v>
      </c>
    </row>
    <row r="9" ht="15.75">
      <c r="A9" s="29" t="s">
        <v>9</v>
      </c>
    </row>
    <row r="10" spans="1:30" ht="15.75">
      <c r="A10" s="29" t="s">
        <v>794</v>
      </c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</row>
    <row r="11" spans="1:30" ht="15.75">
      <c r="A11" s="29" t="s">
        <v>795</v>
      </c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</row>
    <row r="12" ht="15.75">
      <c r="A12" s="29" t="s">
        <v>12</v>
      </c>
    </row>
    <row r="13" ht="15.75">
      <c r="A13" s="29"/>
    </row>
    <row r="14" spans="1:22" ht="150.75" customHeight="1">
      <c r="A14" s="99" t="s">
        <v>13</v>
      </c>
      <c r="B14" s="99" t="s">
        <v>14</v>
      </c>
      <c r="C14" s="99" t="s">
        <v>15</v>
      </c>
      <c r="D14" s="99" t="s">
        <v>32</v>
      </c>
      <c r="E14" s="99" t="s">
        <v>820</v>
      </c>
      <c r="F14" s="99" t="s">
        <v>821</v>
      </c>
      <c r="G14" s="99"/>
      <c r="H14" s="133" t="s">
        <v>822</v>
      </c>
      <c r="I14" s="134"/>
      <c r="J14" s="134"/>
      <c r="K14" s="134"/>
      <c r="L14" s="134"/>
      <c r="M14" s="134"/>
      <c r="N14" s="134"/>
      <c r="O14" s="134"/>
      <c r="P14" s="134"/>
      <c r="Q14" s="135"/>
      <c r="R14" s="99" t="s">
        <v>458</v>
      </c>
      <c r="S14" s="99"/>
      <c r="T14" s="99" t="s">
        <v>459</v>
      </c>
      <c r="U14" s="99"/>
      <c r="V14" s="99" t="s">
        <v>18</v>
      </c>
    </row>
    <row r="15" spans="1:22" ht="30" customHeight="1">
      <c r="A15" s="99"/>
      <c r="B15" s="99"/>
      <c r="C15" s="99"/>
      <c r="D15" s="99"/>
      <c r="E15" s="99"/>
      <c r="F15" s="99" t="s">
        <v>35</v>
      </c>
      <c r="G15" s="99" t="s">
        <v>36</v>
      </c>
      <c r="H15" s="99" t="s">
        <v>447</v>
      </c>
      <c r="I15" s="99"/>
      <c r="J15" s="99" t="s">
        <v>448</v>
      </c>
      <c r="K15" s="99"/>
      <c r="L15" s="99" t="s">
        <v>449</v>
      </c>
      <c r="M15" s="99"/>
      <c r="N15" s="99" t="s">
        <v>450</v>
      </c>
      <c r="O15" s="99"/>
      <c r="P15" s="99" t="s">
        <v>451</v>
      </c>
      <c r="Q15" s="99"/>
      <c r="R15" s="99" t="s">
        <v>35</v>
      </c>
      <c r="S15" s="99" t="s">
        <v>36</v>
      </c>
      <c r="T15" s="99"/>
      <c r="U15" s="99"/>
      <c r="V15" s="99"/>
    </row>
    <row r="16" spans="1:22" ht="30">
      <c r="A16" s="99"/>
      <c r="B16" s="99"/>
      <c r="C16" s="99"/>
      <c r="D16" s="99"/>
      <c r="E16" s="99"/>
      <c r="F16" s="99"/>
      <c r="G16" s="99"/>
      <c r="H16" s="43" t="s">
        <v>19</v>
      </c>
      <c r="I16" s="43" t="s">
        <v>20</v>
      </c>
      <c r="J16" s="43" t="s">
        <v>19</v>
      </c>
      <c r="K16" s="43" t="s">
        <v>20</v>
      </c>
      <c r="L16" s="43" t="s">
        <v>19</v>
      </c>
      <c r="M16" s="43" t="s">
        <v>20</v>
      </c>
      <c r="N16" s="43" t="s">
        <v>19</v>
      </c>
      <c r="O16" s="43" t="s">
        <v>20</v>
      </c>
      <c r="P16" s="43" t="s">
        <v>19</v>
      </c>
      <c r="Q16" s="43" t="s">
        <v>20</v>
      </c>
      <c r="R16" s="99"/>
      <c r="S16" s="99"/>
      <c r="T16" s="43" t="s">
        <v>34</v>
      </c>
      <c r="U16" s="43" t="s">
        <v>28</v>
      </c>
      <c r="V16" s="99"/>
    </row>
    <row r="17" spans="1:22" ht="15">
      <c r="A17" s="43">
        <v>1</v>
      </c>
      <c r="B17" s="43">
        <v>2</v>
      </c>
      <c r="C17" s="43">
        <v>3</v>
      </c>
      <c r="D17" s="43">
        <v>4</v>
      </c>
      <c r="E17" s="43">
        <v>5</v>
      </c>
      <c r="F17" s="43">
        <v>6</v>
      </c>
      <c r="G17" s="43">
        <v>7</v>
      </c>
      <c r="H17" s="43">
        <v>8</v>
      </c>
      <c r="I17" s="43">
        <v>9</v>
      </c>
      <c r="J17" s="43">
        <v>10</v>
      </c>
      <c r="K17" s="43">
        <v>11</v>
      </c>
      <c r="L17" s="43">
        <v>12</v>
      </c>
      <c r="M17" s="43">
        <v>13</v>
      </c>
      <c r="N17" s="43">
        <v>14</v>
      </c>
      <c r="O17" s="43">
        <v>15</v>
      </c>
      <c r="P17" s="43">
        <v>16</v>
      </c>
      <c r="Q17" s="43">
        <v>17</v>
      </c>
      <c r="R17" s="43">
        <v>18</v>
      </c>
      <c r="S17" s="43">
        <v>19</v>
      </c>
      <c r="T17" s="43">
        <v>20</v>
      </c>
      <c r="U17" s="43">
        <v>21</v>
      </c>
      <c r="V17" s="43">
        <v>22</v>
      </c>
    </row>
    <row r="18" spans="1:22" s="48" customFormat="1" ht="31.5">
      <c r="A18" s="72">
        <f>'2(год)'!A17</f>
        <v>0</v>
      </c>
      <c r="B18" s="73" t="str">
        <f>'2(год)'!B17</f>
        <v>ВСЕГО по инвестиционной программе, в том числе:</v>
      </c>
      <c r="C18" s="72" t="str">
        <f>'1(год)'!E20</f>
        <v>нд</v>
      </c>
      <c r="D18" s="72">
        <v>111.59339973135606</v>
      </c>
      <c r="E18" s="72" t="s">
        <v>791</v>
      </c>
      <c r="F18" s="72">
        <v>111.59339973135606</v>
      </c>
      <c r="G18" s="72">
        <v>111.59339973135606</v>
      </c>
      <c r="H18" s="72">
        <v>19.272598833333333</v>
      </c>
      <c r="I18" s="72">
        <v>19.834715759999998</v>
      </c>
      <c r="J18" s="72" t="s">
        <v>791</v>
      </c>
      <c r="K18" s="72" t="s">
        <v>791</v>
      </c>
      <c r="L18" s="72" t="s">
        <v>791</v>
      </c>
      <c r="M18" s="72" t="s">
        <v>791</v>
      </c>
      <c r="N18" s="72" t="s">
        <v>791</v>
      </c>
      <c r="O18" s="72" t="s">
        <v>791</v>
      </c>
      <c r="P18" s="72">
        <v>19.272598833333333</v>
      </c>
      <c r="Q18" s="72">
        <v>19.834715759999998</v>
      </c>
      <c r="R18" s="73" t="s">
        <v>791</v>
      </c>
      <c r="S18" s="72">
        <v>91.75868397135606</v>
      </c>
      <c r="T18" s="73">
        <v>0.5621169266666648</v>
      </c>
      <c r="U18" s="72">
        <v>102.91666386836447</v>
      </c>
      <c r="V18" s="73" t="s">
        <v>791</v>
      </c>
    </row>
    <row r="19" spans="1:22" ht="47.25">
      <c r="A19" s="72" t="str">
        <f>'2(год)'!A18</f>
        <v>0.2</v>
      </c>
      <c r="B19" s="73" t="str">
        <f>'2(год)'!B18</f>
        <v>Реконструкция, модернизация, техническое перевооружение, всего</v>
      </c>
      <c r="C19" s="72" t="str">
        <f>'1(год)'!E21</f>
        <v>нд</v>
      </c>
      <c r="D19" s="72">
        <v>74.99394535282497</v>
      </c>
      <c r="E19" s="72" t="s">
        <v>791</v>
      </c>
      <c r="F19" s="72">
        <v>74.99394535282497</v>
      </c>
      <c r="G19" s="72">
        <v>74.99394535282497</v>
      </c>
      <c r="H19" s="72">
        <v>8.9639015</v>
      </c>
      <c r="I19" s="72">
        <v>8.89672452</v>
      </c>
      <c r="J19" s="72" t="s">
        <v>791</v>
      </c>
      <c r="K19" s="72" t="s">
        <v>791</v>
      </c>
      <c r="L19" s="72" t="s">
        <v>791</v>
      </c>
      <c r="M19" s="72" t="s">
        <v>791</v>
      </c>
      <c r="N19" s="72" t="s">
        <v>791</v>
      </c>
      <c r="O19" s="72" t="s">
        <v>791</v>
      </c>
      <c r="P19" s="72">
        <v>8.9639015</v>
      </c>
      <c r="Q19" s="72">
        <v>8.89672452</v>
      </c>
      <c r="R19" s="73" t="s">
        <v>791</v>
      </c>
      <c r="S19" s="72">
        <v>66.09722083282497</v>
      </c>
      <c r="T19" s="73">
        <v>-0.06717698000000105</v>
      </c>
      <c r="U19" s="72">
        <v>99.25058324212954</v>
      </c>
      <c r="V19" s="73" t="s">
        <v>791</v>
      </c>
    </row>
    <row r="20" spans="1:22" ht="47.25">
      <c r="A20" s="72" t="str">
        <f>'2(год)'!A19</f>
        <v>0.4</v>
      </c>
      <c r="B20" s="73" t="str">
        <f>'2(год)'!B19</f>
        <v>Прочее новое строительство объектов электросетевого хозяйства, всего</v>
      </c>
      <c r="C20" s="72" t="str">
        <f>'1(год)'!E22</f>
        <v>нд</v>
      </c>
      <c r="D20" s="72">
        <v>9.0008475</v>
      </c>
      <c r="E20" s="72" t="s">
        <v>791</v>
      </c>
      <c r="F20" s="72">
        <v>9.0008475</v>
      </c>
      <c r="G20" s="72">
        <v>9.0008475</v>
      </c>
      <c r="H20" s="72">
        <v>3.952439</v>
      </c>
      <c r="I20" s="72">
        <v>4.608574909999999</v>
      </c>
      <c r="J20" s="72" t="s">
        <v>791</v>
      </c>
      <c r="K20" s="72" t="s">
        <v>791</v>
      </c>
      <c r="L20" s="72" t="s">
        <v>791</v>
      </c>
      <c r="M20" s="72" t="s">
        <v>791</v>
      </c>
      <c r="N20" s="72" t="s">
        <v>791</v>
      </c>
      <c r="O20" s="72" t="s">
        <v>791</v>
      </c>
      <c r="P20" s="72">
        <v>3.952439</v>
      </c>
      <c r="Q20" s="72">
        <v>4.608574909999999</v>
      </c>
      <c r="R20" s="73" t="s">
        <v>791</v>
      </c>
      <c r="S20" s="72">
        <v>4.392272590000002</v>
      </c>
      <c r="T20" s="73">
        <v>0.6561359099999988</v>
      </c>
      <c r="U20" s="72">
        <v>116.60078523666017</v>
      </c>
      <c r="V20" s="73" t="s">
        <v>791</v>
      </c>
    </row>
    <row r="21" spans="1:22" ht="31.5">
      <c r="A21" s="72" t="str">
        <f>'2(год)'!A20</f>
        <v>0.6</v>
      </c>
      <c r="B21" s="73" t="str">
        <f>'2(год)'!B20</f>
        <v>Прочие инвестиционные проекты, всего</v>
      </c>
      <c r="C21" s="72" t="str">
        <f>'1(год)'!E23</f>
        <v>нд</v>
      </c>
      <c r="D21" s="72">
        <v>27.598606878531086</v>
      </c>
      <c r="E21" s="72" t="s">
        <v>791</v>
      </c>
      <c r="F21" s="72">
        <v>27.598606878531086</v>
      </c>
      <c r="G21" s="72">
        <v>27.598606878531086</v>
      </c>
      <c r="H21" s="72">
        <v>6.356258333333334</v>
      </c>
      <c r="I21" s="72">
        <v>6.32941633</v>
      </c>
      <c r="J21" s="72" t="s">
        <v>791</v>
      </c>
      <c r="K21" s="72" t="s">
        <v>791</v>
      </c>
      <c r="L21" s="72" t="s">
        <v>791</v>
      </c>
      <c r="M21" s="72" t="s">
        <v>791</v>
      </c>
      <c r="N21" s="72" t="s">
        <v>791</v>
      </c>
      <c r="O21" s="72" t="s">
        <v>791</v>
      </c>
      <c r="P21" s="72">
        <v>6.356258333333334</v>
      </c>
      <c r="Q21" s="72">
        <v>6.32941633</v>
      </c>
      <c r="R21" s="73" t="s">
        <v>791</v>
      </c>
      <c r="S21" s="72">
        <v>21.269190548531085</v>
      </c>
      <c r="T21" s="73">
        <v>-0.026842003333333864</v>
      </c>
      <c r="U21" s="72">
        <v>99.5777074825205</v>
      </c>
      <c r="V21" s="73" t="s">
        <v>791</v>
      </c>
    </row>
    <row r="22" spans="1:22" ht="15.75">
      <c r="A22" s="72">
        <f>'2(год)'!A21</f>
        <v>1</v>
      </c>
      <c r="B22" s="73" t="str">
        <f>'2(год)'!B21</f>
        <v>Приморский край</v>
      </c>
      <c r="C22" s="72" t="str">
        <f>'1(год)'!E24</f>
        <v>нд</v>
      </c>
      <c r="D22" s="72">
        <v>111.59339973135606</v>
      </c>
      <c r="E22" s="72" t="s">
        <v>791</v>
      </c>
      <c r="F22" s="72">
        <v>111.59339973135606</v>
      </c>
      <c r="G22" s="72">
        <v>111.59339973135606</v>
      </c>
      <c r="H22" s="72">
        <v>19.272598833333333</v>
      </c>
      <c r="I22" s="72">
        <v>19.834715759999998</v>
      </c>
      <c r="J22" s="72" t="s">
        <v>791</v>
      </c>
      <c r="K22" s="72" t="s">
        <v>791</v>
      </c>
      <c r="L22" s="72" t="s">
        <v>791</v>
      </c>
      <c r="M22" s="72" t="s">
        <v>791</v>
      </c>
      <c r="N22" s="72" t="s">
        <v>791</v>
      </c>
      <c r="O22" s="72" t="s">
        <v>791</v>
      </c>
      <c r="P22" s="72">
        <v>19.272598833333333</v>
      </c>
      <c r="Q22" s="72">
        <v>19.834715759999998</v>
      </c>
      <c r="R22" s="73" t="s">
        <v>791</v>
      </c>
      <c r="S22" s="72">
        <v>91.75868397135606</v>
      </c>
      <c r="T22" s="73">
        <v>0.5621169266666648</v>
      </c>
      <c r="U22" s="72">
        <v>102.91666386836447</v>
      </c>
      <c r="V22" s="73" t="s">
        <v>791</v>
      </c>
    </row>
    <row r="23" spans="1:22" ht="47.25">
      <c r="A23" s="72" t="str">
        <f>'2(год)'!A22</f>
        <v>1.2</v>
      </c>
      <c r="B23" s="73" t="str">
        <f>'2(год)'!B22</f>
        <v>Реконструкция, модернизация, техническое перевооружение всего, в том числе:</v>
      </c>
      <c r="C23" s="72" t="str">
        <f>'1(год)'!E25</f>
        <v>нд</v>
      </c>
      <c r="D23" s="72">
        <v>74.99394535282497</v>
      </c>
      <c r="E23" s="72" t="s">
        <v>791</v>
      </c>
      <c r="F23" s="72">
        <v>74.99394535282497</v>
      </c>
      <c r="G23" s="72">
        <v>74.99394535282497</v>
      </c>
      <c r="H23" s="72">
        <v>8.9639015</v>
      </c>
      <c r="I23" s="72">
        <v>8.89672452</v>
      </c>
      <c r="J23" s="72" t="s">
        <v>791</v>
      </c>
      <c r="K23" s="72" t="s">
        <v>791</v>
      </c>
      <c r="L23" s="72" t="s">
        <v>791</v>
      </c>
      <c r="M23" s="72" t="s">
        <v>791</v>
      </c>
      <c r="N23" s="72" t="s">
        <v>791</v>
      </c>
      <c r="O23" s="72" t="s">
        <v>791</v>
      </c>
      <c r="P23" s="72">
        <v>8.9639015</v>
      </c>
      <c r="Q23" s="72">
        <v>8.89672452</v>
      </c>
      <c r="R23" s="73" t="s">
        <v>791</v>
      </c>
      <c r="S23" s="72">
        <v>66.09722083282497</v>
      </c>
      <c r="T23" s="73">
        <v>-0.06717698000000105</v>
      </c>
      <c r="U23" s="72">
        <v>99.25058324212954</v>
      </c>
      <c r="V23" s="73" t="s">
        <v>791</v>
      </c>
    </row>
    <row r="24" spans="1:22" ht="94.5">
      <c r="A24" s="70" t="str">
        <f>'2(год)'!A23</f>
        <v>1.2.1.2</v>
      </c>
      <c r="B24" s="71" t="str">
        <f>'2(год)'!B23</f>
        <v>Модернизация, техническое перевооружение трансформаторных и иных подстанций, распределительных пунктов, всего, в том числе:</v>
      </c>
      <c r="C24" s="70" t="str">
        <f>'1(год)'!E26</f>
        <v>нд</v>
      </c>
      <c r="D24" s="71">
        <v>40.61952679875184</v>
      </c>
      <c r="E24" s="71" t="s">
        <v>791</v>
      </c>
      <c r="F24" s="71">
        <v>40.61952679875184</v>
      </c>
      <c r="G24" s="71">
        <v>40.61952679875184</v>
      </c>
      <c r="H24" s="71">
        <v>5.656688166666667</v>
      </c>
      <c r="I24" s="71">
        <v>5.12514131</v>
      </c>
      <c r="J24" s="71" t="s">
        <v>791</v>
      </c>
      <c r="K24" s="71" t="s">
        <v>791</v>
      </c>
      <c r="L24" s="71" t="s">
        <v>791</v>
      </c>
      <c r="M24" s="71" t="s">
        <v>791</v>
      </c>
      <c r="N24" s="71" t="s">
        <v>791</v>
      </c>
      <c r="O24" s="71" t="s">
        <v>791</v>
      </c>
      <c r="P24" s="71">
        <v>5.656688166666667</v>
      </c>
      <c r="Q24" s="71">
        <v>5.12514131</v>
      </c>
      <c r="R24" s="71" t="s">
        <v>791</v>
      </c>
      <c r="S24" s="70">
        <v>35.494385488751846</v>
      </c>
      <c r="T24" s="71">
        <v>-0.531546856666667</v>
      </c>
      <c r="U24" s="70">
        <v>90.6032144427029</v>
      </c>
      <c r="V24" s="71" t="s">
        <v>791</v>
      </c>
    </row>
    <row r="25" spans="1:22" ht="47.25">
      <c r="A25" s="11" t="str">
        <f>'2(год)'!A24</f>
        <v>1.2.1.2.1</v>
      </c>
      <c r="B25" s="15" t="str">
        <f>'2(год)'!B24</f>
        <v>ТМ-63 кВА ТП-122 ул.Хабаровская; ТП-133 ул. Мельничная АЗС</v>
      </c>
      <c r="C25" s="11" t="str">
        <f>'1(год)'!E27</f>
        <v>J_1.2.1.2.1.M</v>
      </c>
      <c r="D25" s="15">
        <v>0.30642748057627117</v>
      </c>
      <c r="E25" s="11" t="s">
        <v>791</v>
      </c>
      <c r="F25" s="15">
        <v>0.30642748057627117</v>
      </c>
      <c r="G25" s="11">
        <v>0.30642748057627117</v>
      </c>
      <c r="H25" s="15" t="s">
        <v>791</v>
      </c>
      <c r="I25" s="15" t="s">
        <v>791</v>
      </c>
      <c r="J25" s="15" t="s">
        <v>791</v>
      </c>
      <c r="K25" s="15" t="s">
        <v>791</v>
      </c>
      <c r="L25" s="15" t="s">
        <v>791</v>
      </c>
      <c r="M25" s="15" t="s">
        <v>791</v>
      </c>
      <c r="N25" s="15" t="s">
        <v>791</v>
      </c>
      <c r="O25" s="15" t="s">
        <v>791</v>
      </c>
      <c r="P25" s="15" t="s">
        <v>791</v>
      </c>
      <c r="Q25" s="15" t="s">
        <v>791</v>
      </c>
      <c r="R25" s="15" t="s">
        <v>791</v>
      </c>
      <c r="S25" s="11">
        <v>0.30642748057627117</v>
      </c>
      <c r="T25" s="15">
        <v>0</v>
      </c>
      <c r="U25" s="11" t="s">
        <v>791</v>
      </c>
      <c r="V25" s="15" t="s">
        <v>791</v>
      </c>
    </row>
    <row r="26" spans="1:22" s="48" customFormat="1" ht="31.5">
      <c r="A26" s="11" t="str">
        <f>'2(год)'!A25</f>
        <v>1.2.1.2.2</v>
      </c>
      <c r="B26" s="15" t="str">
        <f>'2(год)'!B25</f>
        <v>ТМ-100 кВА ТП-22 ул.Приморская  43/7</v>
      </c>
      <c r="C26" s="11" t="str">
        <f>'1(год)'!E28</f>
        <v>J_1.2.1.2.2.K</v>
      </c>
      <c r="D26" s="15">
        <v>0.16627636030508477</v>
      </c>
      <c r="E26" s="11" t="s">
        <v>791</v>
      </c>
      <c r="F26" s="15">
        <v>0.16627636030508477</v>
      </c>
      <c r="G26" s="11">
        <v>0.16627636030508477</v>
      </c>
      <c r="H26" s="15">
        <v>0.18178216666666666</v>
      </c>
      <c r="I26" s="15">
        <v>0.1742699</v>
      </c>
      <c r="J26" s="15" t="s">
        <v>791</v>
      </c>
      <c r="K26" s="15" t="s">
        <v>791</v>
      </c>
      <c r="L26" s="15" t="s">
        <v>791</v>
      </c>
      <c r="M26" s="15" t="s">
        <v>791</v>
      </c>
      <c r="N26" s="15" t="s">
        <v>791</v>
      </c>
      <c r="O26" s="15" t="s">
        <v>791</v>
      </c>
      <c r="P26" s="15">
        <v>0.18178216666666666</v>
      </c>
      <c r="Q26" s="11">
        <v>0.1742699</v>
      </c>
      <c r="R26" s="15" t="s">
        <v>791</v>
      </c>
      <c r="S26" s="11">
        <v>-0.00799353969491523</v>
      </c>
      <c r="T26" s="15">
        <v>-0.007512266666666656</v>
      </c>
      <c r="U26" s="11">
        <v>95.86743474103162</v>
      </c>
      <c r="V26" s="15" t="s">
        <v>791</v>
      </c>
    </row>
    <row r="27" spans="1:22" ht="126">
      <c r="A27" s="11" t="str">
        <f>'2(год)'!A26</f>
        <v>1.2.1.2.3</v>
      </c>
      <c r="B27" s="15" t="str">
        <f>'2(год)'!B26</f>
        <v>ТМ-160 кВА ТП-34 ул. Горького 31а  (203 склад); ТП-53 пер. Студенческий; ТП-81 ул. Горовая( скважина); ТП-88 ул. Мельничная ( АЗС ); ТП-127 ул.Московская; ТП-159 ул.Мельничная; ТП-179 ул. Подгорная; </v>
      </c>
      <c r="C27" s="11" t="str">
        <f>'1(год)'!E29</f>
        <v>J_1.2.1.2.3.O</v>
      </c>
      <c r="D27" s="15">
        <v>1.3882948646694913</v>
      </c>
      <c r="E27" s="11" t="s">
        <v>791</v>
      </c>
      <c r="F27" s="15">
        <v>1.3882948646694913</v>
      </c>
      <c r="G27" s="11">
        <v>1.3882948646694913</v>
      </c>
      <c r="H27" s="15">
        <v>0.8371283333333334</v>
      </c>
      <c r="I27" s="15">
        <v>0.7958064300000001</v>
      </c>
      <c r="J27" s="15" t="s">
        <v>791</v>
      </c>
      <c r="K27" s="15" t="s">
        <v>791</v>
      </c>
      <c r="L27" s="15" t="s">
        <v>791</v>
      </c>
      <c r="M27" s="15" t="s">
        <v>791</v>
      </c>
      <c r="N27" s="15" t="s">
        <v>791</v>
      </c>
      <c r="O27" s="15" t="s">
        <v>791</v>
      </c>
      <c r="P27" s="15">
        <v>0.8371283333333334</v>
      </c>
      <c r="Q27" s="11">
        <v>0.7958064300000001</v>
      </c>
      <c r="R27" s="15" t="s">
        <v>791</v>
      </c>
      <c r="S27" s="11">
        <v>0.5924884346694912</v>
      </c>
      <c r="T27" s="15">
        <v>-0.0413219033333333</v>
      </c>
      <c r="U27" s="11">
        <v>95.06385082335046</v>
      </c>
      <c r="V27" s="15" t="s">
        <v>791</v>
      </c>
    </row>
    <row r="28" spans="1:22" ht="157.5">
      <c r="A28" s="11" t="str">
        <f>'2(год)'!A27</f>
        <v>1.2.1.2.4</v>
      </c>
      <c r="B28" s="15" t="str">
        <f>'2(год)'!B27</f>
        <v>ТМ-250 кВА ТП-14 ул.Артиллерийская 3;ТП-16 ул.Краснознаменная 2в;ТП-74 Нефтебаза;ТП-77 ул.  Урожайная;ТП-113 ул.Полевая 2а;ТП-117 ул.Красногвардейская 114/4;ТП-120 ул.Хрещатинская-Николаевская.;ТП-121 ул.Парковая  66а;ТП-121 ул.Парковая  66а;ТП-128 ул. Гр</v>
      </c>
      <c r="C28" s="11" t="str">
        <f>'1(год)'!E30</f>
        <v>J_1.2.1.2.4.O</v>
      </c>
      <c r="D28" s="15">
        <v>3.0555873181642768</v>
      </c>
      <c r="E28" s="11" t="s">
        <v>791</v>
      </c>
      <c r="F28" s="15">
        <v>3.0555873181642768</v>
      </c>
      <c r="G28" s="11">
        <v>3.0555873181642768</v>
      </c>
      <c r="H28" s="15">
        <v>0.48170925000000003</v>
      </c>
      <c r="I28" s="15">
        <v>0.4564105600000001</v>
      </c>
      <c r="J28" s="15" t="s">
        <v>791</v>
      </c>
      <c r="K28" s="15" t="s">
        <v>791</v>
      </c>
      <c r="L28" s="15" t="s">
        <v>791</v>
      </c>
      <c r="M28" s="15" t="s">
        <v>791</v>
      </c>
      <c r="N28" s="15" t="s">
        <v>791</v>
      </c>
      <c r="O28" s="15" t="s">
        <v>791</v>
      </c>
      <c r="P28" s="15">
        <v>0.48170925000000003</v>
      </c>
      <c r="Q28" s="11">
        <v>0.4564105600000001</v>
      </c>
      <c r="R28" s="15" t="s">
        <v>791</v>
      </c>
      <c r="S28" s="11">
        <v>2.5991767581642766</v>
      </c>
      <c r="T28" s="15">
        <v>-0.025298689999999957</v>
      </c>
      <c r="U28" s="11">
        <v>94.74814112454764</v>
      </c>
      <c r="V28" s="15" t="s">
        <v>791</v>
      </c>
    </row>
    <row r="29" spans="1:22" ht="157.5">
      <c r="A29" s="11" t="str">
        <f>'2(год)'!A28</f>
        <v>1.2.1.2.5</v>
      </c>
      <c r="B29" s="15" t="str">
        <f>'2(год)'!B28</f>
        <v>ТМ-400кВА ТП-1 ул.Ленинская 116 корп.3 (детский дом); ТП-2 ул.Борисова 41 корп.1; ТП-9 ул.Мельничная; ТП-12 ул.Кустовиновская 1а; ТП-29 Лесхоз; ТП-40 ул. Парковая 17а; ТП-50 ул. Ипподромная 1а.; ТП-52 ул. Ханкайская-Хрещатинская;ТП-64 ул.Красногвардейская</v>
      </c>
      <c r="C29" s="11" t="str">
        <f>'1(год)'!E31</f>
        <v>J_1.2.1.2.5.O</v>
      </c>
      <c r="D29" s="15">
        <v>7.905394741093219</v>
      </c>
      <c r="E29" s="11" t="s">
        <v>791</v>
      </c>
      <c r="F29" s="15">
        <v>7.905394741093219</v>
      </c>
      <c r="G29" s="11">
        <v>7.905394741093219</v>
      </c>
      <c r="H29" s="15">
        <v>2.4340200000000003</v>
      </c>
      <c r="I29" s="15">
        <v>2.34732744</v>
      </c>
      <c r="J29" s="15" t="s">
        <v>791</v>
      </c>
      <c r="K29" s="15" t="s">
        <v>791</v>
      </c>
      <c r="L29" s="15" t="s">
        <v>791</v>
      </c>
      <c r="M29" s="15" t="s">
        <v>791</v>
      </c>
      <c r="N29" s="15" t="s">
        <v>791</v>
      </c>
      <c r="O29" s="15" t="s">
        <v>791</v>
      </c>
      <c r="P29" s="15">
        <v>2.4340200000000003</v>
      </c>
      <c r="Q29" s="11">
        <v>2.34732744</v>
      </c>
      <c r="R29" s="15" t="s">
        <v>791</v>
      </c>
      <c r="S29" s="11">
        <v>5.558067301093219</v>
      </c>
      <c r="T29" s="15">
        <v>-0.08669256000000036</v>
      </c>
      <c r="U29" s="11">
        <v>96.43829713806788</v>
      </c>
      <c r="V29" s="15" t="s">
        <v>791</v>
      </c>
    </row>
    <row r="30" spans="1:22" ht="157.5">
      <c r="A30" s="11" t="str">
        <f>'2(год)'!A29</f>
        <v>1.2.1.2.6</v>
      </c>
      <c r="B30" s="15" t="str">
        <f>'2(год)'!B29</f>
        <v>ТМ-630 кВА ТП-100 ул. Советская  70а; ТП-101ул.Красногвардейская 69/3; ТП-113 ул.Полевая 2а.; ТП-125 ул Парковая 31 а;ТП-149 ул.Красногвардейская 128 корп.5;  ТП-165 ул.Мира  3; ТП-166 ул.Мира 2 а; ТП-169 ул.Коммунаров 33а; ТП-63А ул.Красногвардейская 104</v>
      </c>
      <c r="C30" s="11" t="str">
        <f>'1(год)'!E32</f>
        <v>J_1.2.1.2.6.O</v>
      </c>
      <c r="D30" s="15">
        <v>4.714615179943499</v>
      </c>
      <c r="E30" s="11" t="s">
        <v>791</v>
      </c>
      <c r="F30" s="15">
        <v>4.714615179943499</v>
      </c>
      <c r="G30" s="11">
        <v>4.714615179943499</v>
      </c>
      <c r="H30" s="15">
        <v>0.7165242500000001</v>
      </c>
      <c r="I30" s="15">
        <v>0.34890509000000003</v>
      </c>
      <c r="J30" s="15" t="s">
        <v>791</v>
      </c>
      <c r="K30" s="15" t="s">
        <v>791</v>
      </c>
      <c r="L30" s="15" t="s">
        <v>791</v>
      </c>
      <c r="M30" s="15" t="s">
        <v>791</v>
      </c>
      <c r="N30" s="15" t="s">
        <v>791</v>
      </c>
      <c r="O30" s="15" t="s">
        <v>791</v>
      </c>
      <c r="P30" s="15">
        <v>0.7165242500000001</v>
      </c>
      <c r="Q30" s="11">
        <v>0.34890509000000003</v>
      </c>
      <c r="R30" s="15" t="s">
        <v>791</v>
      </c>
      <c r="S30" s="11">
        <v>4.3657100899435</v>
      </c>
      <c r="T30" s="15">
        <v>-0.36761916000000006</v>
      </c>
      <c r="U30" s="11">
        <v>48.69410770116991</v>
      </c>
      <c r="V30" s="15" t="s">
        <v>791</v>
      </c>
    </row>
    <row r="31" spans="1:22" s="48" customFormat="1" ht="31.5">
      <c r="A31" s="11" t="str">
        <f>'2(год)'!A30</f>
        <v>1.2.1.2.7</v>
      </c>
      <c r="B31" s="15" t="str">
        <f>'2(год)'!B30</f>
        <v>ТМ-1000 кВА ТП-11 ул.Покуса    1а. </v>
      </c>
      <c r="C31" s="11" t="str">
        <f>'1(год)'!E33</f>
        <v>J_1.2.1.2.7.K</v>
      </c>
      <c r="D31" s="15">
        <v>0.9811133540000002</v>
      </c>
      <c r="E31" s="11" t="s">
        <v>791</v>
      </c>
      <c r="F31" s="15">
        <v>0.9811133540000002</v>
      </c>
      <c r="G31" s="11">
        <v>0.9811133540000002</v>
      </c>
      <c r="H31" s="15">
        <v>1.0055241666666668</v>
      </c>
      <c r="I31" s="15">
        <v>1.0024218900000001</v>
      </c>
      <c r="J31" s="15" t="s">
        <v>791</v>
      </c>
      <c r="K31" s="15" t="s">
        <v>791</v>
      </c>
      <c r="L31" s="15" t="s">
        <v>791</v>
      </c>
      <c r="M31" s="15" t="s">
        <v>791</v>
      </c>
      <c r="N31" s="15" t="s">
        <v>791</v>
      </c>
      <c r="O31" s="15" t="s">
        <v>791</v>
      </c>
      <c r="P31" s="15">
        <v>1.0055241666666668</v>
      </c>
      <c r="Q31" s="11">
        <v>1.0024218900000001</v>
      </c>
      <c r="R31" s="15" t="s">
        <v>791</v>
      </c>
      <c r="S31" s="11">
        <v>-0.021308535999999934</v>
      </c>
      <c r="T31" s="15">
        <v>-0.0031022766666666257</v>
      </c>
      <c r="U31" s="11">
        <v>99.69147666764184</v>
      </c>
      <c r="V31" s="15" t="s">
        <v>791</v>
      </c>
    </row>
    <row r="32" spans="1:22" ht="31.5">
      <c r="A32" s="11" t="str">
        <f>'2(год)'!A31</f>
        <v>1.2.1.2.8</v>
      </c>
      <c r="B32" s="15" t="str">
        <f>'2(год)'!B31</f>
        <v>ТМ- 10000кВА ПС ЗСМ</v>
      </c>
      <c r="C32" s="11" t="str">
        <f>'1(год)'!E34</f>
        <v>J_1.2.1.2.8.O</v>
      </c>
      <c r="D32" s="15">
        <v>15.1261325</v>
      </c>
      <c r="E32" s="11" t="s">
        <v>791</v>
      </c>
      <c r="F32" s="15">
        <v>15.1261325</v>
      </c>
      <c r="G32" s="11">
        <v>15.1261325</v>
      </c>
      <c r="H32" s="15" t="s">
        <v>791</v>
      </c>
      <c r="I32" s="15" t="s">
        <v>791</v>
      </c>
      <c r="J32" s="15" t="s">
        <v>791</v>
      </c>
      <c r="K32" s="15" t="s">
        <v>791</v>
      </c>
      <c r="L32" s="15" t="s">
        <v>791</v>
      </c>
      <c r="M32" s="15" t="s">
        <v>791</v>
      </c>
      <c r="N32" s="15" t="s">
        <v>791</v>
      </c>
      <c r="O32" s="15" t="s">
        <v>791</v>
      </c>
      <c r="P32" s="15" t="s">
        <v>791</v>
      </c>
      <c r="Q32" s="15" t="s">
        <v>791</v>
      </c>
      <c r="R32" s="15" t="s">
        <v>791</v>
      </c>
      <c r="S32" s="11">
        <v>15.1261325</v>
      </c>
      <c r="T32" s="15" t="s">
        <v>791</v>
      </c>
      <c r="U32" s="11" t="s">
        <v>791</v>
      </c>
      <c r="V32" s="15" t="s">
        <v>791</v>
      </c>
    </row>
    <row r="33" spans="1:22" ht="31.5">
      <c r="A33" s="11" t="str">
        <f>'2(год)'!A32</f>
        <v>1.2.1.2.9</v>
      </c>
      <c r="B33" s="15" t="str">
        <f>'2(год)'!B32</f>
        <v>КТПБ -31 ул. Комсомольская 114   </v>
      </c>
      <c r="C33" s="11" t="str">
        <f>'1(год)'!E35</f>
        <v>J_1.2.1.2.9.N</v>
      </c>
      <c r="D33" s="15">
        <v>2.8715525000000004</v>
      </c>
      <c r="E33" s="11" t="s">
        <v>791</v>
      </c>
      <c r="F33" s="15">
        <v>2.8715525000000004</v>
      </c>
      <c r="G33" s="11">
        <v>2.8715525000000004</v>
      </c>
      <c r="H33" s="15" t="s">
        <v>791</v>
      </c>
      <c r="I33" s="15" t="s">
        <v>791</v>
      </c>
      <c r="J33" s="15" t="s">
        <v>791</v>
      </c>
      <c r="K33" s="15" t="s">
        <v>791</v>
      </c>
      <c r="L33" s="15" t="s">
        <v>791</v>
      </c>
      <c r="M33" s="15" t="s">
        <v>791</v>
      </c>
      <c r="N33" s="15" t="s">
        <v>791</v>
      </c>
      <c r="O33" s="15" t="s">
        <v>791</v>
      </c>
      <c r="P33" s="15" t="s">
        <v>791</v>
      </c>
      <c r="Q33" s="15" t="s">
        <v>791</v>
      </c>
      <c r="R33" s="15" t="s">
        <v>791</v>
      </c>
      <c r="S33" s="11">
        <v>2.8715525000000004</v>
      </c>
      <c r="T33" s="15" t="s">
        <v>791</v>
      </c>
      <c r="U33" s="11" t="s">
        <v>791</v>
      </c>
      <c r="V33" s="15" t="s">
        <v>791</v>
      </c>
    </row>
    <row r="34" spans="1:22" ht="47.25">
      <c r="A34" s="11" t="str">
        <f>'2(год)'!A33</f>
        <v>1.2.1.2.10</v>
      </c>
      <c r="B34" s="15" t="str">
        <f>'2(год)'!B33</f>
        <v>РУ 10кВ замена МВ на ВВ:  РП-8 (5 шт.)-Советская 114А; ТП-149 (2 шт.)-Красногвардейская 128/5</v>
      </c>
      <c r="C34" s="11" t="str">
        <f>'1(год)'!E36</f>
        <v>J_1.2.1.2.10.N</v>
      </c>
      <c r="D34" s="15">
        <v>1.5498858333333334</v>
      </c>
      <c r="E34" s="11" t="s">
        <v>791</v>
      </c>
      <c r="F34" s="15">
        <v>1.5498858333333334</v>
      </c>
      <c r="G34" s="11">
        <v>1.5498858333333334</v>
      </c>
      <c r="H34" s="15" t="s">
        <v>791</v>
      </c>
      <c r="I34" s="15" t="s">
        <v>791</v>
      </c>
      <c r="J34" s="15" t="s">
        <v>791</v>
      </c>
      <c r="K34" s="15" t="s">
        <v>791</v>
      </c>
      <c r="L34" s="15" t="s">
        <v>791</v>
      </c>
      <c r="M34" s="15" t="s">
        <v>791</v>
      </c>
      <c r="N34" s="15" t="s">
        <v>791</v>
      </c>
      <c r="O34" s="15" t="s">
        <v>791</v>
      </c>
      <c r="P34" s="15" t="s">
        <v>791</v>
      </c>
      <c r="Q34" s="15" t="s">
        <v>791</v>
      </c>
      <c r="R34" s="15" t="s">
        <v>791</v>
      </c>
      <c r="S34" s="11">
        <v>1.5498858333333334</v>
      </c>
      <c r="T34" s="15" t="s">
        <v>791</v>
      </c>
      <c r="U34" s="11" t="s">
        <v>791</v>
      </c>
      <c r="V34" s="15" t="s">
        <v>791</v>
      </c>
    </row>
    <row r="35" spans="1:22" ht="31.5">
      <c r="A35" s="11" t="str">
        <f>'2(год)'!A34</f>
        <v>1.2.1.2.11</v>
      </c>
      <c r="B35" s="15" t="str">
        <f>'2(год)'!B34</f>
        <v> П/С ЗСМ замена МВ на ВВ, ул. Силикатная 5</v>
      </c>
      <c r="C35" s="11" t="str">
        <f>'1(год)'!E37</f>
        <v>J_1.2.1.2.11.L</v>
      </c>
      <c r="D35" s="15">
        <v>2.5542466666666668</v>
      </c>
      <c r="E35" s="11" t="s">
        <v>791</v>
      </c>
      <c r="F35" s="15">
        <v>2.5542466666666668</v>
      </c>
      <c r="G35" s="11">
        <v>2.5542466666666668</v>
      </c>
      <c r="H35" s="15" t="s">
        <v>791</v>
      </c>
      <c r="I35" s="15" t="s">
        <v>791</v>
      </c>
      <c r="J35" s="15" t="s">
        <v>791</v>
      </c>
      <c r="K35" s="15" t="s">
        <v>791</v>
      </c>
      <c r="L35" s="15" t="s">
        <v>791</v>
      </c>
      <c r="M35" s="15" t="s">
        <v>791</v>
      </c>
      <c r="N35" s="15" t="s">
        <v>791</v>
      </c>
      <c r="O35" s="15" t="s">
        <v>791</v>
      </c>
      <c r="P35" s="15" t="s">
        <v>791</v>
      </c>
      <c r="Q35" s="15" t="s">
        <v>791</v>
      </c>
      <c r="R35" s="15" t="s">
        <v>791</v>
      </c>
      <c r="S35" s="11">
        <v>2.5542466666666668</v>
      </c>
      <c r="T35" s="15" t="s">
        <v>791</v>
      </c>
      <c r="U35" s="11" t="s">
        <v>791</v>
      </c>
      <c r="V35" s="15" t="s">
        <v>791</v>
      </c>
    </row>
    <row r="36" spans="1:22" ht="63">
      <c r="A36" s="70" t="str">
        <f>'2(год)'!A35</f>
        <v>1.2.2.2</v>
      </c>
      <c r="B36" s="71" t="str">
        <f>'2(год)'!B35</f>
        <v>Модернизация, техническое перевооружение линий электропередачи, всего, в том числе:</v>
      </c>
      <c r="C36" s="70" t="str">
        <f>'1(год)'!E38</f>
        <v>нд</v>
      </c>
      <c r="D36" s="71">
        <v>18.914077500000005</v>
      </c>
      <c r="E36" s="71" t="s">
        <v>791</v>
      </c>
      <c r="F36" s="71">
        <v>18.914077500000005</v>
      </c>
      <c r="G36" s="71">
        <v>18.914077500000005</v>
      </c>
      <c r="H36" s="71" t="s">
        <v>791</v>
      </c>
      <c r="I36" s="71" t="s">
        <v>791</v>
      </c>
      <c r="J36" s="71" t="s">
        <v>791</v>
      </c>
      <c r="K36" s="71" t="s">
        <v>791</v>
      </c>
      <c r="L36" s="71" t="s">
        <v>791</v>
      </c>
      <c r="M36" s="71" t="s">
        <v>791</v>
      </c>
      <c r="N36" s="71" t="s">
        <v>791</v>
      </c>
      <c r="O36" s="71" t="s">
        <v>791</v>
      </c>
      <c r="P36" s="71" t="s">
        <v>791</v>
      </c>
      <c r="Q36" s="71" t="s">
        <v>791</v>
      </c>
      <c r="R36" s="71" t="s">
        <v>791</v>
      </c>
      <c r="S36" s="70">
        <v>18.914077500000005</v>
      </c>
      <c r="T36" s="71" t="s">
        <v>791</v>
      </c>
      <c r="U36" s="70" t="s">
        <v>791</v>
      </c>
      <c r="V36" s="71" t="s">
        <v>791</v>
      </c>
    </row>
    <row r="37" spans="1:22" s="48" customFormat="1" ht="157.5">
      <c r="A37" s="11" t="str">
        <f>'2(год)'!A36</f>
        <v>1.2.2.2.1</v>
      </c>
      <c r="B37" s="15" t="str">
        <f>'2(год)'!B36</f>
        <v>Вл-10 кв Ф-3"С" L-8209м (реконструкция участка 4 км), ул. Краснознамённая (№22-№18),ул. Краснознамённая 6а-пер. Пригородный 7, ул. Краснознамённая 2в-ул. Фабричная 3, ул. Складская(2-17), ул. Ключевая(3-11), ул. Калиновская( ул. Лазо 5-ул. Партизанская 50</v>
      </c>
      <c r="C37" s="11" t="str">
        <f>'1(год)'!E39</f>
        <v>J_1.2.2.2.1.M</v>
      </c>
      <c r="D37" s="15">
        <v>5.2779750000000005</v>
      </c>
      <c r="E37" s="11" t="s">
        <v>791</v>
      </c>
      <c r="F37" s="15">
        <v>5.2779750000000005</v>
      </c>
      <c r="G37" s="11">
        <v>5.2779750000000005</v>
      </c>
      <c r="H37" s="15" t="s">
        <v>791</v>
      </c>
      <c r="I37" s="15" t="s">
        <v>791</v>
      </c>
      <c r="J37" s="15" t="s">
        <v>791</v>
      </c>
      <c r="K37" s="15" t="s">
        <v>791</v>
      </c>
      <c r="L37" s="15" t="s">
        <v>791</v>
      </c>
      <c r="M37" s="15" t="s">
        <v>791</v>
      </c>
      <c r="N37" s="15" t="s">
        <v>791</v>
      </c>
      <c r="O37" s="15" t="s">
        <v>791</v>
      </c>
      <c r="P37" s="15" t="s">
        <v>791</v>
      </c>
      <c r="Q37" s="15" t="s">
        <v>791</v>
      </c>
      <c r="R37" s="15" t="s">
        <v>791</v>
      </c>
      <c r="S37" s="11">
        <v>5.2779750000000005</v>
      </c>
      <c r="T37" s="15" t="s">
        <v>791</v>
      </c>
      <c r="U37" s="15" t="s">
        <v>791</v>
      </c>
      <c r="V37" s="15" t="s">
        <v>791</v>
      </c>
    </row>
    <row r="38" spans="1:22" ht="126">
      <c r="A38" s="11" t="str">
        <f>'2(год)'!A37</f>
        <v>1.2.2.2.2</v>
      </c>
      <c r="B38" s="15" t="str">
        <f>'2(год)'!B37</f>
        <v>Вл-10 кв Ф-9"С" L-2252м  ул Горького(1-60), тер-я в/части(Горького 1-Суворовская 11а), ТП-152 - ТП-6 (ул. Пограничная 31-ул. Госпитальная 10), ТП-152 - ТП-173(ул. Пограничная 31-Приморская 10/1), КЛ-45м</v>
      </c>
      <c r="C38" s="11" t="str">
        <f>'1(год)'!E40</f>
        <v>J_1.2.2.2.2.L</v>
      </c>
      <c r="D38" s="15">
        <v>2.8104058333333333</v>
      </c>
      <c r="E38" s="11">
        <v>0</v>
      </c>
      <c r="F38" s="15">
        <v>2.8104058333333333</v>
      </c>
      <c r="G38" s="11">
        <v>2.8104058333333333</v>
      </c>
      <c r="H38" s="15" t="s">
        <v>791</v>
      </c>
      <c r="I38" s="15" t="s">
        <v>791</v>
      </c>
      <c r="J38" s="15" t="s">
        <v>791</v>
      </c>
      <c r="K38" s="15" t="s">
        <v>791</v>
      </c>
      <c r="L38" s="15" t="s">
        <v>791</v>
      </c>
      <c r="M38" s="15" t="s">
        <v>791</v>
      </c>
      <c r="N38" s="15" t="s">
        <v>791</v>
      </c>
      <c r="O38" s="15" t="s">
        <v>791</v>
      </c>
      <c r="P38" s="15" t="s">
        <v>791</v>
      </c>
      <c r="Q38" s="15" t="s">
        <v>791</v>
      </c>
      <c r="R38" s="15" t="s">
        <v>791</v>
      </c>
      <c r="S38" s="11">
        <v>2.8104058333333333</v>
      </c>
      <c r="T38" s="15" t="s">
        <v>791</v>
      </c>
      <c r="U38" s="11" t="s">
        <v>791</v>
      </c>
      <c r="V38" s="15" t="s">
        <v>791</v>
      </c>
    </row>
    <row r="39" spans="1:22" ht="157.5">
      <c r="A39" s="11" t="str">
        <f>'2(год)'!A38</f>
        <v>1.2.2.2.3</v>
      </c>
      <c r="B39" s="15" t="str">
        <f>'2(год)'!B38</f>
        <v>Вл-10 кв Ф-20"С" L-4111 м, ул. Набережная(30-ориентир 30 м на восток от ж/д ул. 1-я Загордная 55), ул.Тараса Шевченко(ориентир 30 м на восток от ж/д ул. 1-я Загордная 55-т. Шевч. 210-150), пер. Крестьянский (т. Шевч. 150-Мельничн. 120), ул.Мельничная(120-</v>
      </c>
      <c r="C39" s="11" t="str">
        <f>'1(год)'!E41</f>
        <v>J_1.2.2.2.3.N</v>
      </c>
      <c r="D39" s="15">
        <v>5.979028333333333</v>
      </c>
      <c r="E39" s="11" t="s">
        <v>791</v>
      </c>
      <c r="F39" s="15">
        <v>5.979028333333333</v>
      </c>
      <c r="G39" s="11">
        <v>5.979028333333333</v>
      </c>
      <c r="H39" s="15" t="s">
        <v>791</v>
      </c>
      <c r="I39" s="15" t="s">
        <v>791</v>
      </c>
      <c r="J39" s="15" t="s">
        <v>791</v>
      </c>
      <c r="K39" s="15" t="s">
        <v>791</v>
      </c>
      <c r="L39" s="15" t="s">
        <v>791</v>
      </c>
      <c r="M39" s="15" t="s">
        <v>791</v>
      </c>
      <c r="N39" s="15" t="s">
        <v>791</v>
      </c>
      <c r="O39" s="15" t="s">
        <v>791</v>
      </c>
      <c r="P39" s="15" t="s">
        <v>791</v>
      </c>
      <c r="Q39" s="15" t="s">
        <v>791</v>
      </c>
      <c r="R39" s="15" t="s">
        <v>791</v>
      </c>
      <c r="S39" s="11">
        <v>5.979028333333333</v>
      </c>
      <c r="T39" s="15" t="s">
        <v>791</v>
      </c>
      <c r="U39" s="11" t="s">
        <v>791</v>
      </c>
      <c r="V39" s="15" t="s">
        <v>791</v>
      </c>
    </row>
    <row r="40" spans="1:22" ht="47.25">
      <c r="A40" s="11" t="str">
        <f>'2(год)'!A39</f>
        <v>1.2.2.2.4</v>
      </c>
      <c r="B40" s="15" t="str">
        <f>'2(год)'!B39</f>
        <v>установка реклоузеров на ВЛ-10кВ фидер №9 п/с "Спасск" в районе ж/д ул. Горького, д. 19</v>
      </c>
      <c r="C40" s="11" t="str">
        <f>'1(год)'!E42</f>
        <v>J_1.2.2.2.4.L</v>
      </c>
      <c r="D40" s="15">
        <v>0.8205566666666667</v>
      </c>
      <c r="E40" s="11" t="s">
        <v>791</v>
      </c>
      <c r="F40" s="15">
        <v>0.8205566666666667</v>
      </c>
      <c r="G40" s="11">
        <v>0.8205566666666667</v>
      </c>
      <c r="H40" s="15" t="s">
        <v>791</v>
      </c>
      <c r="I40" s="15" t="s">
        <v>791</v>
      </c>
      <c r="J40" s="15" t="s">
        <v>791</v>
      </c>
      <c r="K40" s="15" t="s">
        <v>791</v>
      </c>
      <c r="L40" s="15" t="s">
        <v>791</v>
      </c>
      <c r="M40" s="15" t="s">
        <v>791</v>
      </c>
      <c r="N40" s="15" t="s">
        <v>791</v>
      </c>
      <c r="O40" s="15" t="s">
        <v>791</v>
      </c>
      <c r="P40" s="15" t="s">
        <v>791</v>
      </c>
      <c r="Q40" s="15" t="s">
        <v>791</v>
      </c>
      <c r="R40" s="15" t="s">
        <v>791</v>
      </c>
      <c r="S40" s="11">
        <v>0.8205566666666667</v>
      </c>
      <c r="T40" s="15" t="s">
        <v>791</v>
      </c>
      <c r="U40" s="11" t="s">
        <v>791</v>
      </c>
      <c r="V40" s="15" t="s">
        <v>791</v>
      </c>
    </row>
    <row r="41" spans="1:22" ht="47.25">
      <c r="A41" s="11" t="str">
        <f>'2(год)'!A40</f>
        <v>1.2.2.2.5</v>
      </c>
      <c r="B41" s="15" t="str">
        <f>'2(год)'!B40</f>
        <v>установка реклоузеров на ВЛ-10кВ фидер №17 п/с "Спасск" в районе ж/д ул. Халтурина, д. 7</v>
      </c>
      <c r="C41" s="11" t="str">
        <f>'1(год)'!E43</f>
        <v>J_1.2.2.2.5.L</v>
      </c>
      <c r="D41" s="15">
        <v>0.8205566666666667</v>
      </c>
      <c r="E41" s="11" t="s">
        <v>791</v>
      </c>
      <c r="F41" s="15">
        <v>0.8205566666666667</v>
      </c>
      <c r="G41" s="11">
        <v>0.8205566666666667</v>
      </c>
      <c r="H41" s="15" t="s">
        <v>791</v>
      </c>
      <c r="I41" s="15" t="s">
        <v>791</v>
      </c>
      <c r="J41" s="15" t="s">
        <v>791</v>
      </c>
      <c r="K41" s="15" t="s">
        <v>791</v>
      </c>
      <c r="L41" s="15" t="s">
        <v>791</v>
      </c>
      <c r="M41" s="15" t="s">
        <v>791</v>
      </c>
      <c r="N41" s="15" t="s">
        <v>791</v>
      </c>
      <c r="O41" s="15" t="s">
        <v>791</v>
      </c>
      <c r="P41" s="15" t="s">
        <v>791</v>
      </c>
      <c r="Q41" s="15" t="s">
        <v>791</v>
      </c>
      <c r="R41" s="15" t="s">
        <v>791</v>
      </c>
      <c r="S41" s="11">
        <v>0.8205566666666667</v>
      </c>
      <c r="T41" s="15" t="s">
        <v>791</v>
      </c>
      <c r="U41" s="11" t="s">
        <v>791</v>
      </c>
      <c r="V41" s="15" t="s">
        <v>791</v>
      </c>
    </row>
    <row r="42" spans="1:22" s="48" customFormat="1" ht="47.25">
      <c r="A42" s="11" t="str">
        <f>'2(год)'!A41</f>
        <v>1.2.2.2.6</v>
      </c>
      <c r="B42" s="15" t="str">
        <f>'2(год)'!B41</f>
        <v>установка реклоузеров на ВЛ-10кВ фидер №6 п/с "Спасск" в районе ж/д ул. Халтурина, д. 7</v>
      </c>
      <c r="C42" s="11" t="str">
        <f>'1(год)'!E44</f>
        <v>J_1.2.2.2.6.L</v>
      </c>
      <c r="D42" s="15">
        <v>0.8205566666666667</v>
      </c>
      <c r="E42" s="11" t="s">
        <v>791</v>
      </c>
      <c r="F42" s="15">
        <v>0.8205566666666667</v>
      </c>
      <c r="G42" s="11">
        <v>0.8205566666666667</v>
      </c>
      <c r="H42" s="15" t="s">
        <v>791</v>
      </c>
      <c r="I42" s="15" t="s">
        <v>791</v>
      </c>
      <c r="J42" s="15" t="s">
        <v>791</v>
      </c>
      <c r="K42" s="15" t="s">
        <v>791</v>
      </c>
      <c r="L42" s="15" t="s">
        <v>791</v>
      </c>
      <c r="M42" s="15" t="s">
        <v>791</v>
      </c>
      <c r="N42" s="15" t="s">
        <v>791</v>
      </c>
      <c r="O42" s="15" t="s">
        <v>791</v>
      </c>
      <c r="P42" s="15" t="s">
        <v>791</v>
      </c>
      <c r="Q42" s="15" t="s">
        <v>791</v>
      </c>
      <c r="R42" s="15" t="s">
        <v>791</v>
      </c>
      <c r="S42" s="11">
        <v>0.8205566666666667</v>
      </c>
      <c r="T42" s="15" t="s">
        <v>791</v>
      </c>
      <c r="U42" s="11" t="s">
        <v>791</v>
      </c>
      <c r="V42" s="15" t="s">
        <v>791</v>
      </c>
    </row>
    <row r="43" spans="1:22" ht="47.25">
      <c r="A43" s="11" t="str">
        <f>'2(год)'!A42</f>
        <v>1.2.2.2.7</v>
      </c>
      <c r="B43" s="15" t="str">
        <f>'2(год)'!B42</f>
        <v>установка реклоузеров на ВЛ-10кВ фидер №25 п/с "Спасск" в районе ж/д ул. Ангарская, д. 2б</v>
      </c>
      <c r="C43" s="11" t="str">
        <f>'1(год)'!E45</f>
        <v>J_1.2.2.2.7.L</v>
      </c>
      <c r="D43" s="15">
        <v>0.7822208333333334</v>
      </c>
      <c r="E43" s="11" t="s">
        <v>791</v>
      </c>
      <c r="F43" s="15">
        <v>0.7822208333333334</v>
      </c>
      <c r="G43" s="11">
        <v>0.7822208333333334</v>
      </c>
      <c r="H43" s="15" t="s">
        <v>791</v>
      </c>
      <c r="I43" s="15" t="s">
        <v>791</v>
      </c>
      <c r="J43" s="15" t="s">
        <v>791</v>
      </c>
      <c r="K43" s="15" t="s">
        <v>791</v>
      </c>
      <c r="L43" s="15" t="s">
        <v>791</v>
      </c>
      <c r="M43" s="15" t="s">
        <v>791</v>
      </c>
      <c r="N43" s="15" t="s">
        <v>791</v>
      </c>
      <c r="O43" s="15" t="s">
        <v>791</v>
      </c>
      <c r="P43" s="15" t="s">
        <v>791</v>
      </c>
      <c r="Q43" s="15" t="s">
        <v>791</v>
      </c>
      <c r="R43" s="15" t="s">
        <v>791</v>
      </c>
      <c r="S43" s="11">
        <v>0.7822208333333334</v>
      </c>
      <c r="T43" s="15" t="s">
        <v>791</v>
      </c>
      <c r="U43" s="15" t="s">
        <v>791</v>
      </c>
      <c r="V43" s="15" t="s">
        <v>791</v>
      </c>
    </row>
    <row r="44" spans="1:22" ht="63">
      <c r="A44" s="11" t="str">
        <f>'2(год)'!A43</f>
        <v>1.2.2.2.8</v>
      </c>
      <c r="B44" s="15" t="str">
        <f>'2(год)'!B43</f>
        <v>установка реклоузеров на ВЛ-10кВ фидер №3 п/с "Евгеньевка" в районе ж/д ул. Хрещатинская, д. 82</v>
      </c>
      <c r="C44" s="11" t="str">
        <f>'1(год)'!E46</f>
        <v>J_1.2.2.2.8.L</v>
      </c>
      <c r="D44" s="15">
        <v>0.7822208333333334</v>
      </c>
      <c r="E44" s="11" t="s">
        <v>791</v>
      </c>
      <c r="F44" s="15">
        <v>0.7822208333333334</v>
      </c>
      <c r="G44" s="11">
        <v>0.7822208333333334</v>
      </c>
      <c r="H44" s="15" t="s">
        <v>791</v>
      </c>
      <c r="I44" s="15" t="s">
        <v>791</v>
      </c>
      <c r="J44" s="15" t="s">
        <v>791</v>
      </c>
      <c r="K44" s="15" t="s">
        <v>791</v>
      </c>
      <c r="L44" s="15" t="s">
        <v>791</v>
      </c>
      <c r="M44" s="15" t="s">
        <v>791</v>
      </c>
      <c r="N44" s="15" t="s">
        <v>791</v>
      </c>
      <c r="O44" s="15" t="s">
        <v>791</v>
      </c>
      <c r="P44" s="15" t="s">
        <v>791</v>
      </c>
      <c r="Q44" s="15" t="s">
        <v>791</v>
      </c>
      <c r="R44" s="15" t="s">
        <v>791</v>
      </c>
      <c r="S44" s="11">
        <v>0.7822208333333334</v>
      </c>
      <c r="T44" s="15" t="s">
        <v>791</v>
      </c>
      <c r="U44" s="15" t="s">
        <v>791</v>
      </c>
      <c r="V44" s="15" t="s">
        <v>791</v>
      </c>
    </row>
    <row r="45" spans="1:22" ht="47.25">
      <c r="A45" s="11" t="str">
        <f>'2(год)'!A44</f>
        <v>1.2.2.2.9</v>
      </c>
      <c r="B45" s="15" t="str">
        <f>'2(год)'!B44</f>
        <v>установка реклоузеров на ВЛ-10кВ фидер №13 п/с "ЗСМ" в районе ж/д ул. Кировская, д. 8</v>
      </c>
      <c r="C45" s="11" t="str">
        <f>'1(год)'!E47</f>
        <v>J_1.2.2.2.9.L</v>
      </c>
      <c r="D45" s="15">
        <v>0.8205566666666667</v>
      </c>
      <c r="E45" s="11" t="s">
        <v>791</v>
      </c>
      <c r="F45" s="15">
        <v>0.8205566666666667</v>
      </c>
      <c r="G45" s="11">
        <v>0.8205566666666667</v>
      </c>
      <c r="H45" s="15" t="s">
        <v>791</v>
      </c>
      <c r="I45" s="15" t="s">
        <v>791</v>
      </c>
      <c r="J45" s="15" t="s">
        <v>791</v>
      </c>
      <c r="K45" s="15" t="s">
        <v>791</v>
      </c>
      <c r="L45" s="15" t="s">
        <v>791</v>
      </c>
      <c r="M45" s="15" t="s">
        <v>791</v>
      </c>
      <c r="N45" s="15" t="s">
        <v>791</v>
      </c>
      <c r="O45" s="15" t="s">
        <v>791</v>
      </c>
      <c r="P45" s="15" t="s">
        <v>791</v>
      </c>
      <c r="Q45" s="15" t="s">
        <v>791</v>
      </c>
      <c r="R45" s="15" t="s">
        <v>791</v>
      </c>
      <c r="S45" s="11">
        <v>0.8205566666666667</v>
      </c>
      <c r="T45" s="15" t="s">
        <v>791</v>
      </c>
      <c r="U45" s="15" t="s">
        <v>791</v>
      </c>
      <c r="V45" s="15" t="s">
        <v>791</v>
      </c>
    </row>
    <row r="46" spans="1:22" s="48" customFormat="1" ht="47.25">
      <c r="A46" s="70" t="str">
        <f>'2(год)'!A45</f>
        <v>1.2.3</v>
      </c>
      <c r="B46" s="71" t="str">
        <f>'2(год)'!B45</f>
        <v>Развитие и модернизация учета электрической энергии (мощности), всего, в том числе:</v>
      </c>
      <c r="C46" s="70" t="str">
        <f>'1(год)'!E48</f>
        <v>нд</v>
      </c>
      <c r="D46" s="71">
        <v>15.460341054073117</v>
      </c>
      <c r="E46" s="71" t="s">
        <v>791</v>
      </c>
      <c r="F46" s="71">
        <v>15.460341054073117</v>
      </c>
      <c r="G46" s="71">
        <v>15.460341054073117</v>
      </c>
      <c r="H46" s="71">
        <v>3.307213333333334</v>
      </c>
      <c r="I46" s="71">
        <v>3.77158321</v>
      </c>
      <c r="J46" s="71" t="s">
        <v>791</v>
      </c>
      <c r="K46" s="71" t="s">
        <v>791</v>
      </c>
      <c r="L46" s="71" t="s">
        <v>791</v>
      </c>
      <c r="M46" s="71" t="s">
        <v>791</v>
      </c>
      <c r="N46" s="71" t="s">
        <v>791</v>
      </c>
      <c r="O46" s="71" t="s">
        <v>791</v>
      </c>
      <c r="P46" s="71">
        <v>3.307213333333334</v>
      </c>
      <c r="Q46" s="71">
        <v>3.77158321</v>
      </c>
      <c r="R46" s="71" t="s">
        <v>791</v>
      </c>
      <c r="S46" s="70">
        <v>11.688757844073116</v>
      </c>
      <c r="T46" s="70">
        <v>0.4643698766666664</v>
      </c>
      <c r="U46" s="70">
        <v>114.04112253619361</v>
      </c>
      <c r="V46" s="70" t="s">
        <v>791</v>
      </c>
    </row>
    <row r="47" spans="1:22" ht="63">
      <c r="A47" s="11" t="str">
        <f>'2(год)'!A46</f>
        <v>1.2.3.5</v>
      </c>
      <c r="B47" s="15" t="str">
        <f>'2(год)'!B46</f>
        <v>"Включение приборов учета в систему сбора и передачи данных, класс напряжения 0,22 (0,4) кВ, всего, в том числе:"</v>
      </c>
      <c r="C47" s="11" t="str">
        <f>'1(год)'!E49</f>
        <v>нд</v>
      </c>
      <c r="D47" s="15">
        <v>15.225055760739783</v>
      </c>
      <c r="E47" s="11" t="s">
        <v>791</v>
      </c>
      <c r="F47" s="15">
        <v>15.225055760739783</v>
      </c>
      <c r="G47" s="11">
        <v>15.225055760739783</v>
      </c>
      <c r="H47" s="15">
        <v>3.307213333333334</v>
      </c>
      <c r="I47" s="15">
        <v>3.77158321</v>
      </c>
      <c r="J47" s="15" t="s">
        <v>791</v>
      </c>
      <c r="K47" s="15" t="s">
        <v>791</v>
      </c>
      <c r="L47" s="15" t="s">
        <v>791</v>
      </c>
      <c r="M47" s="15" t="s">
        <v>791</v>
      </c>
      <c r="N47" s="15" t="s">
        <v>791</v>
      </c>
      <c r="O47" s="15" t="s">
        <v>791</v>
      </c>
      <c r="P47" s="15">
        <v>3.307213333333334</v>
      </c>
      <c r="Q47" s="11">
        <v>3.77158321</v>
      </c>
      <c r="R47" s="15" t="s">
        <v>791</v>
      </c>
      <c r="S47" s="11">
        <v>11.453472550739782</v>
      </c>
      <c r="T47" s="15">
        <v>0.4643698766666664</v>
      </c>
      <c r="U47" s="11">
        <v>114.04112253619361</v>
      </c>
      <c r="V47" s="15" t="s">
        <v>791</v>
      </c>
    </row>
    <row r="48" spans="1:22" ht="141.75">
      <c r="A48" s="11" t="str">
        <f>'2(год)'!A47</f>
        <v>1.2.3.5.1</v>
      </c>
      <c r="B48" s="15" t="str">
        <f>'2(год)'!B47</f>
        <v>Установка АСКУЭ в частном секторе, ул.Горького 14-74д, ул.Советская 77-280-248-278 ул. 1я Загородная 15-55, ул. 1я Набережная 2-38,  ул. 2я Набережная 2-8, ул.Перелетная 12-20, ул. Тараса Шевченко 48-80, ул.Комсомольская 45-138, ул.Мельничная 40-108, ул.Т</v>
      </c>
      <c r="C48" s="11" t="str">
        <f>'1(год)'!E50</f>
        <v>J_1.2.3.5.1.N</v>
      </c>
      <c r="D48" s="15">
        <v>10.424283645184225</v>
      </c>
      <c r="E48" s="11" t="s">
        <v>791</v>
      </c>
      <c r="F48" s="15">
        <v>10.424283645184225</v>
      </c>
      <c r="G48" s="11">
        <v>10.424283645184225</v>
      </c>
      <c r="H48" s="15">
        <v>3.0987175000000002</v>
      </c>
      <c r="I48" s="15">
        <v>3.5630873800000002</v>
      </c>
      <c r="J48" s="15" t="s">
        <v>791</v>
      </c>
      <c r="K48" s="15" t="s">
        <v>791</v>
      </c>
      <c r="L48" s="15" t="s">
        <v>791</v>
      </c>
      <c r="M48" s="15" t="s">
        <v>791</v>
      </c>
      <c r="N48" s="15" t="s">
        <v>791</v>
      </c>
      <c r="O48" s="15" t="s">
        <v>791</v>
      </c>
      <c r="P48" s="15">
        <v>3.0987175000000002</v>
      </c>
      <c r="Q48" s="11">
        <v>3.5630873800000002</v>
      </c>
      <c r="R48" s="15" t="s">
        <v>791</v>
      </c>
      <c r="S48" s="11">
        <v>6.861196265184224</v>
      </c>
      <c r="T48" s="15">
        <v>0.46436988</v>
      </c>
      <c r="U48" s="11">
        <v>114.98587334921623</v>
      </c>
      <c r="V48" s="15" t="s">
        <v>791</v>
      </c>
    </row>
    <row r="49" spans="1:22" ht="141.75">
      <c r="A49" s="11" t="str">
        <f>'2(год)'!A48</f>
        <v>1.2.3.5.2</v>
      </c>
      <c r="B49" s="15" t="str">
        <f>'2(год)'!B48</f>
        <v>Установка АСКУЭ физ.лица ул. Цементная 10-19, ул.Советская 2-46, ул. Комсомольская 16-20-30,  ул.Красноармейская 18-25-48, ул. Коммунаров 5-11, ул.Береговая 44-50, ул. Вокзальная 4-18, ул. Советская, ул.Юбилейная, ул.Красногвардейская, ул.Парковая</v>
      </c>
      <c r="C49" s="11" t="str">
        <f>'1(год)'!E51</f>
        <v>J_1.2.3.5.2.O</v>
      </c>
      <c r="D49" s="15">
        <v>4.7100450655555575</v>
      </c>
      <c r="E49" s="11" t="s">
        <v>791</v>
      </c>
      <c r="F49" s="15">
        <v>4.7100450655555575</v>
      </c>
      <c r="G49" s="11">
        <v>4.7100450655555575</v>
      </c>
      <c r="H49" s="15">
        <v>0.20849583333333335</v>
      </c>
      <c r="I49" s="15">
        <v>0.20849583000000002</v>
      </c>
      <c r="J49" s="15" t="s">
        <v>791</v>
      </c>
      <c r="K49" s="15" t="s">
        <v>791</v>
      </c>
      <c r="L49" s="15" t="s">
        <v>791</v>
      </c>
      <c r="M49" s="15" t="s">
        <v>791</v>
      </c>
      <c r="N49" s="15" t="s">
        <v>791</v>
      </c>
      <c r="O49" s="15" t="s">
        <v>791</v>
      </c>
      <c r="P49" s="15">
        <v>0.20849583333333335</v>
      </c>
      <c r="Q49" s="11">
        <v>0.20849583000000002</v>
      </c>
      <c r="R49" s="15" t="s">
        <v>791</v>
      </c>
      <c r="S49" s="11">
        <v>4.501549235555557</v>
      </c>
      <c r="T49" s="15">
        <v>-3.333333331578814E-09</v>
      </c>
      <c r="U49" s="11">
        <v>99.99999840124703</v>
      </c>
      <c r="V49" s="15" t="s">
        <v>791</v>
      </c>
    </row>
    <row r="50" spans="1:22" ht="47.25">
      <c r="A50" s="11" t="str">
        <f>'2(год)'!A49</f>
        <v>1.2.3.5.3</v>
      </c>
      <c r="B50" s="15" t="str">
        <f>'2(год)'!B49</f>
        <v>Установка АСКУЭ в в точках перетока в смежные сети ТП-81, ТП-141, ТП-111, ТП-13, ТП-34</v>
      </c>
      <c r="C50" s="11" t="str">
        <f>'1(год)'!E52</f>
        <v>J_1.2.3.5.3.N</v>
      </c>
      <c r="D50" s="15">
        <v>0.09072704999999999</v>
      </c>
      <c r="E50" s="11" t="s">
        <v>791</v>
      </c>
      <c r="F50" s="15">
        <v>0.09072704999999999</v>
      </c>
      <c r="G50" s="11">
        <v>0.09072704999999999</v>
      </c>
      <c r="H50" s="15" t="s">
        <v>791</v>
      </c>
      <c r="I50" s="15" t="s">
        <v>791</v>
      </c>
      <c r="J50" s="15" t="s">
        <v>791</v>
      </c>
      <c r="K50" s="15" t="s">
        <v>791</v>
      </c>
      <c r="L50" s="15" t="s">
        <v>791</v>
      </c>
      <c r="M50" s="15" t="s">
        <v>791</v>
      </c>
      <c r="N50" s="15" t="s">
        <v>791</v>
      </c>
      <c r="O50" s="15" t="s">
        <v>791</v>
      </c>
      <c r="P50" s="15" t="s">
        <v>791</v>
      </c>
      <c r="Q50" s="15" t="s">
        <v>791</v>
      </c>
      <c r="R50" s="15" t="s">
        <v>791</v>
      </c>
      <c r="S50" s="11">
        <v>0.09072704999999999</v>
      </c>
      <c r="T50" s="15" t="s">
        <v>791</v>
      </c>
      <c r="U50" s="15" t="s">
        <v>791</v>
      </c>
      <c r="V50" s="15" t="s">
        <v>791</v>
      </c>
    </row>
    <row r="51" spans="1:22" ht="63">
      <c r="A51" s="11" t="str">
        <f>'2(год)'!A50</f>
        <v>1.2.3.6</v>
      </c>
      <c r="B51" s="15" t="str">
        <f>'2(год)'!B50</f>
        <v>"Включение приборов учета в систему сбора и передачи данных, класс напряжения 6 (10) кВ, всего, в том числе:"</v>
      </c>
      <c r="C51" s="11" t="str">
        <f>'1(год)'!E53</f>
        <v>нд</v>
      </c>
      <c r="D51" s="15">
        <v>0.2352852933333333</v>
      </c>
      <c r="E51" s="11" t="s">
        <v>791</v>
      </c>
      <c r="F51" s="15">
        <v>0.2352852933333333</v>
      </c>
      <c r="G51" s="11">
        <v>0.2352852933333333</v>
      </c>
      <c r="H51" s="15" t="s">
        <v>791</v>
      </c>
      <c r="I51" s="15" t="s">
        <v>791</v>
      </c>
      <c r="J51" s="15" t="s">
        <v>791</v>
      </c>
      <c r="K51" s="15" t="s">
        <v>791</v>
      </c>
      <c r="L51" s="15" t="s">
        <v>791</v>
      </c>
      <c r="M51" s="15" t="s">
        <v>791</v>
      </c>
      <c r="N51" s="15" t="s">
        <v>791</v>
      </c>
      <c r="O51" s="15" t="s">
        <v>791</v>
      </c>
      <c r="P51" s="15" t="s">
        <v>791</v>
      </c>
      <c r="Q51" s="15" t="s">
        <v>791</v>
      </c>
      <c r="R51" s="15" t="s">
        <v>791</v>
      </c>
      <c r="S51" s="11">
        <v>0.2352852933333333</v>
      </c>
      <c r="T51" s="15" t="s">
        <v>791</v>
      </c>
      <c r="U51" s="15" t="s">
        <v>791</v>
      </c>
      <c r="V51" s="15" t="s">
        <v>791</v>
      </c>
    </row>
    <row r="52" spans="1:22" ht="31.5">
      <c r="A52" s="11" t="str">
        <f>'2(год)'!A51</f>
        <v>1.2.3.6.1</v>
      </c>
      <c r="B52" s="15" t="str">
        <f>'2(год)'!B51</f>
        <v>Установка АСКУЭ на п/с 35/10кВ ЗСМ ул.Селикатная</v>
      </c>
      <c r="C52" s="11" t="str">
        <f>'1(год)'!E54</f>
        <v>J_1.2.3.6.1.N</v>
      </c>
      <c r="D52" s="15">
        <v>0.2352852933333333</v>
      </c>
      <c r="E52" s="11" t="s">
        <v>791</v>
      </c>
      <c r="F52" s="15">
        <v>0.2352852933333333</v>
      </c>
      <c r="G52" s="11">
        <v>0.2352852933333333</v>
      </c>
      <c r="H52" s="15" t="s">
        <v>791</v>
      </c>
      <c r="I52" s="15" t="s">
        <v>791</v>
      </c>
      <c r="J52" s="15" t="s">
        <v>791</v>
      </c>
      <c r="K52" s="15" t="s">
        <v>791</v>
      </c>
      <c r="L52" s="15" t="s">
        <v>791</v>
      </c>
      <c r="M52" s="15" t="s">
        <v>791</v>
      </c>
      <c r="N52" s="15" t="s">
        <v>791</v>
      </c>
      <c r="O52" s="15" t="s">
        <v>791</v>
      </c>
      <c r="P52" s="15" t="s">
        <v>791</v>
      </c>
      <c r="Q52" s="15" t="s">
        <v>791</v>
      </c>
      <c r="R52" s="15" t="s">
        <v>791</v>
      </c>
      <c r="S52" s="11">
        <v>0.2352852933333333</v>
      </c>
      <c r="T52" s="15" t="s">
        <v>791</v>
      </c>
      <c r="U52" s="15" t="s">
        <v>791</v>
      </c>
      <c r="V52" s="15" t="s">
        <v>791</v>
      </c>
    </row>
    <row r="53" spans="1:22" ht="47.25">
      <c r="A53" s="70" t="str">
        <f>'2(год)'!A52</f>
        <v>1.4.</v>
      </c>
      <c r="B53" s="71" t="str">
        <f>'2(год)'!B52</f>
        <v>Прочее новое строительство объектов электросетевого хозяйства, всего, в том числе:</v>
      </c>
      <c r="C53" s="70" t="str">
        <f>'1(год)'!E55</f>
        <v>нд</v>
      </c>
      <c r="D53" s="71">
        <v>9.0008475</v>
      </c>
      <c r="E53" s="71" t="s">
        <v>791</v>
      </c>
      <c r="F53" s="71">
        <v>9.0008475</v>
      </c>
      <c r="G53" s="71">
        <v>9.0008475</v>
      </c>
      <c r="H53" s="71">
        <v>3.952439</v>
      </c>
      <c r="I53" s="71">
        <v>4.608574909999999</v>
      </c>
      <c r="J53" s="71" t="s">
        <v>791</v>
      </c>
      <c r="K53" s="71" t="s">
        <v>791</v>
      </c>
      <c r="L53" s="71" t="s">
        <v>791</v>
      </c>
      <c r="M53" s="71" t="s">
        <v>791</v>
      </c>
      <c r="N53" s="71" t="s">
        <v>791</v>
      </c>
      <c r="O53" s="71" t="s">
        <v>791</v>
      </c>
      <c r="P53" s="71">
        <v>3.952439</v>
      </c>
      <c r="Q53" s="71">
        <v>4.608574909999999</v>
      </c>
      <c r="R53" s="71" t="s">
        <v>791</v>
      </c>
      <c r="S53" s="70">
        <v>4.392272590000002</v>
      </c>
      <c r="T53" s="71">
        <v>0.6561359099999988</v>
      </c>
      <c r="U53" s="70">
        <v>116.60078523666017</v>
      </c>
      <c r="V53" s="71" t="s">
        <v>791</v>
      </c>
    </row>
    <row r="54" spans="1:22" ht="94.5">
      <c r="A54" s="11" t="str">
        <f>'2(год)'!A53</f>
        <v>1.4.1.</v>
      </c>
      <c r="B54" s="15" t="str">
        <f>'2(год)'!B53</f>
        <v>ВЛЗ-10кВ Ф-31 оп.262 - ТП 164  Техническая дорога АО "Спасскцемент". Пересечение улиц: Павлика Морозова, 25 лет Октября, Пионерской.  ВЛ L-435м, КЛ L-40м</v>
      </c>
      <c r="C54" s="11" t="str">
        <f>'1(год)'!E56</f>
        <v>J_1.4.1.O</v>
      </c>
      <c r="D54" s="15">
        <v>0.5688491666666666</v>
      </c>
      <c r="E54" s="11" t="s">
        <v>791</v>
      </c>
      <c r="F54" s="15">
        <v>0.5688491666666666</v>
      </c>
      <c r="G54" s="11">
        <v>0.5688491666666666</v>
      </c>
      <c r="H54" s="15" t="s">
        <v>791</v>
      </c>
      <c r="I54" s="15" t="s">
        <v>791</v>
      </c>
      <c r="J54" s="15" t="s">
        <v>791</v>
      </c>
      <c r="K54" s="15" t="s">
        <v>791</v>
      </c>
      <c r="L54" s="15" t="s">
        <v>791</v>
      </c>
      <c r="M54" s="15" t="s">
        <v>791</v>
      </c>
      <c r="N54" s="15" t="s">
        <v>791</v>
      </c>
      <c r="O54" s="15" t="s">
        <v>791</v>
      </c>
      <c r="P54" s="15" t="s">
        <v>791</v>
      </c>
      <c r="Q54" s="11" t="s">
        <v>791</v>
      </c>
      <c r="R54" s="15" t="s">
        <v>791</v>
      </c>
      <c r="S54" s="11">
        <v>0.5688491666666666</v>
      </c>
      <c r="T54" s="15" t="s">
        <v>791</v>
      </c>
      <c r="U54" s="11" t="s">
        <v>791</v>
      </c>
      <c r="V54" s="15" t="s">
        <v>791</v>
      </c>
    </row>
    <row r="55" spans="1:22" ht="47.25">
      <c r="A55" s="11" t="str">
        <f>'2(год)'!A54</f>
        <v>1.4.2.</v>
      </c>
      <c r="B55" s="15" t="str">
        <f>'2(год)'!B54</f>
        <v>ВЛ-10кВ Ф-10"С" L-470м оп.88-94, оп.95-98, КЛ-10кВ Ф-10"С" L-190м оп.94-95   ул. Арсеньева. </v>
      </c>
      <c r="C55" s="11" t="str">
        <f>'1(год)'!E57</f>
        <v>J_1.4.2.K</v>
      </c>
      <c r="D55" s="15">
        <v>0.8823541666666667</v>
      </c>
      <c r="E55" s="11" t="s">
        <v>791</v>
      </c>
      <c r="F55" s="15">
        <v>0.8823541666666667</v>
      </c>
      <c r="G55" s="11">
        <v>0.8823541666666667</v>
      </c>
      <c r="H55" s="15">
        <v>0.801833</v>
      </c>
      <c r="I55" s="15">
        <v>1.0635274</v>
      </c>
      <c r="J55" s="15" t="s">
        <v>791</v>
      </c>
      <c r="K55" s="15" t="s">
        <v>791</v>
      </c>
      <c r="L55" s="15" t="s">
        <v>791</v>
      </c>
      <c r="M55" s="15" t="s">
        <v>791</v>
      </c>
      <c r="N55" s="15" t="s">
        <v>791</v>
      </c>
      <c r="O55" s="15" t="s">
        <v>791</v>
      </c>
      <c r="P55" s="15">
        <v>0.801833</v>
      </c>
      <c r="Q55" s="11">
        <v>1.0635274</v>
      </c>
      <c r="R55" s="15" t="s">
        <v>791</v>
      </c>
      <c r="S55" s="11">
        <v>-0.18117323333333324</v>
      </c>
      <c r="T55" s="15">
        <v>0.2616943999999999</v>
      </c>
      <c r="U55" s="11">
        <v>132.63702042694675</v>
      </c>
      <c r="V55" s="15" t="s">
        <v>791</v>
      </c>
    </row>
    <row r="56" spans="1:22" ht="47.25">
      <c r="A56" s="11" t="str">
        <f>'2(год)'!A55</f>
        <v>1.4.3.</v>
      </c>
      <c r="B56" s="15" t="str">
        <f>'2(год)'!B55</f>
        <v>КЛ-10кВ Ф-16"М   L-1170м" п/с "межзаводская"- ТП-119, ул. Красногвардейская</v>
      </c>
      <c r="C56" s="11" t="str">
        <f>'1(год)'!E58</f>
        <v>J_1.4.3.M</v>
      </c>
      <c r="D56" s="15">
        <v>1.9404725</v>
      </c>
      <c r="E56" s="11" t="s">
        <v>791</v>
      </c>
      <c r="F56" s="15">
        <v>1.9404725</v>
      </c>
      <c r="G56" s="11">
        <v>1.9404725</v>
      </c>
      <c r="H56" s="15" t="s">
        <v>791</v>
      </c>
      <c r="I56" s="15" t="s">
        <v>791</v>
      </c>
      <c r="J56" s="15" t="s">
        <v>791</v>
      </c>
      <c r="K56" s="15" t="s">
        <v>791</v>
      </c>
      <c r="L56" s="15" t="s">
        <v>791</v>
      </c>
      <c r="M56" s="15" t="s">
        <v>791</v>
      </c>
      <c r="N56" s="15" t="s">
        <v>791</v>
      </c>
      <c r="O56" s="15" t="s">
        <v>791</v>
      </c>
      <c r="P56" s="15" t="s">
        <v>791</v>
      </c>
      <c r="Q56" s="11" t="s">
        <v>791</v>
      </c>
      <c r="R56" s="15" t="s">
        <v>791</v>
      </c>
      <c r="S56" s="11">
        <v>1.9404725</v>
      </c>
      <c r="T56" s="15" t="s">
        <v>791</v>
      </c>
      <c r="U56" s="11" t="s">
        <v>791</v>
      </c>
      <c r="V56" s="15" t="s">
        <v>791</v>
      </c>
    </row>
    <row r="57" spans="1:22" ht="141.75">
      <c r="A57" s="11" t="str">
        <f>'2(год)'!A56</f>
        <v>1.4.4.</v>
      </c>
      <c r="B57" s="15" t="str">
        <f>'2(год)'!B56</f>
        <v>КЛ-10кВ Ф-17 "С"  (ТП-163 - ТП-168) ул. Калинина(Калинина 8-Цементная 22а), ул. 1-й Западный(1й Западный 5-Калиниа 8), ул. 25 лет Октября(25 лет октября 20-1й Западный 5), 2-й Западный(ул. Пионерская 19а-ул. 25 лет октября 20) 570м. (новое строительство)</v>
      </c>
      <c r="C57" s="11" t="str">
        <f>'1(год)'!E59</f>
        <v>J_1.4.4.N</v>
      </c>
      <c r="D57" s="15">
        <v>1.559085</v>
      </c>
      <c r="E57" s="11" t="s">
        <v>791</v>
      </c>
      <c r="F57" s="15">
        <v>1.559085</v>
      </c>
      <c r="G57" s="11">
        <v>1.559085</v>
      </c>
      <c r="H57" s="15" t="s">
        <v>791</v>
      </c>
      <c r="I57" s="15" t="s">
        <v>879</v>
      </c>
      <c r="J57" s="15" t="s">
        <v>791</v>
      </c>
      <c r="K57" s="15" t="s">
        <v>791</v>
      </c>
      <c r="L57" s="15" t="s">
        <v>791</v>
      </c>
      <c r="M57" s="15" t="s">
        <v>791</v>
      </c>
      <c r="N57" s="15" t="s">
        <v>791</v>
      </c>
      <c r="O57" s="15" t="s">
        <v>791</v>
      </c>
      <c r="P57" s="15" t="s">
        <v>791</v>
      </c>
      <c r="Q57" s="11" t="s">
        <v>791</v>
      </c>
      <c r="R57" s="15" t="s">
        <v>791</v>
      </c>
      <c r="S57" s="11">
        <v>1.559085</v>
      </c>
      <c r="T57" s="15" t="s">
        <v>791</v>
      </c>
      <c r="U57" s="11" t="s">
        <v>791</v>
      </c>
      <c r="V57" s="15" t="s">
        <v>791</v>
      </c>
    </row>
    <row r="58" spans="1:22" ht="31.5">
      <c r="A58" s="11" t="str">
        <f>'2(год)'!A57</f>
        <v>1.4.5.</v>
      </c>
      <c r="B58" s="15" t="str">
        <f>'2(год)'!B57</f>
        <v>Установка  2КТПБ  (2*1000) ул.Краснознаменная 4  </v>
      </c>
      <c r="C58" s="11" t="str">
        <f>'1(год)'!E60</f>
        <v>J_1.4.5.K</v>
      </c>
      <c r="D58" s="15">
        <v>4.050086666666667</v>
      </c>
      <c r="E58" s="11" t="s">
        <v>791</v>
      </c>
      <c r="F58" s="15">
        <v>4.050086666666667</v>
      </c>
      <c r="G58" s="11">
        <v>4.050086666666667</v>
      </c>
      <c r="H58" s="15">
        <v>3.150606</v>
      </c>
      <c r="I58" s="15">
        <v>3.545047509999999</v>
      </c>
      <c r="J58" s="15" t="s">
        <v>791</v>
      </c>
      <c r="K58" s="15" t="s">
        <v>791</v>
      </c>
      <c r="L58" s="15" t="s">
        <v>791</v>
      </c>
      <c r="M58" s="15" t="s">
        <v>791</v>
      </c>
      <c r="N58" s="15" t="s">
        <v>791</v>
      </c>
      <c r="O58" s="15" t="s">
        <v>791</v>
      </c>
      <c r="P58" s="15">
        <v>3.150606</v>
      </c>
      <c r="Q58" s="11">
        <v>3.545047509999999</v>
      </c>
      <c r="R58" s="15" t="s">
        <v>791</v>
      </c>
      <c r="S58" s="11">
        <v>0.5050391566666681</v>
      </c>
      <c r="T58" s="15">
        <v>0.39444150999999916</v>
      </c>
      <c r="U58" s="11">
        <v>112.51954417658061</v>
      </c>
      <c r="V58" s="15" t="s">
        <v>791</v>
      </c>
    </row>
    <row r="59" spans="1:22" ht="31.5">
      <c r="A59" s="70" t="str">
        <f>'2(год)'!A58</f>
        <v>1.6.</v>
      </c>
      <c r="B59" s="71" t="str">
        <f>'2(год)'!B58</f>
        <v>Прочие инвестиционные проекты, всего, в том числе:</v>
      </c>
      <c r="C59" s="70" t="str">
        <f>'1(год)'!E61</f>
        <v>нд</v>
      </c>
      <c r="D59" s="71">
        <v>27.598606878531086</v>
      </c>
      <c r="E59" s="71" t="s">
        <v>791</v>
      </c>
      <c r="F59" s="71">
        <v>27.598606878531086</v>
      </c>
      <c r="G59" s="71">
        <v>27.598606878531086</v>
      </c>
      <c r="H59" s="71">
        <v>6.356258333333334</v>
      </c>
      <c r="I59" s="71">
        <v>6.32941633</v>
      </c>
      <c r="J59" s="71" t="s">
        <v>791</v>
      </c>
      <c r="K59" s="71" t="s">
        <v>791</v>
      </c>
      <c r="L59" s="71" t="s">
        <v>791</v>
      </c>
      <c r="M59" s="71" t="s">
        <v>791</v>
      </c>
      <c r="N59" s="71" t="s">
        <v>791</v>
      </c>
      <c r="O59" s="71" t="s">
        <v>791</v>
      </c>
      <c r="P59" s="71">
        <v>6.356258333333334</v>
      </c>
      <c r="Q59" s="71">
        <v>6.32941633</v>
      </c>
      <c r="R59" s="71" t="s">
        <v>879</v>
      </c>
      <c r="S59" s="70">
        <v>21.269190548531085</v>
      </c>
      <c r="T59" s="71">
        <v>-0.026842003333333864</v>
      </c>
      <c r="U59" s="70">
        <v>99.5777074825205</v>
      </c>
      <c r="V59" s="71" t="s">
        <v>791</v>
      </c>
    </row>
    <row r="60" spans="1:22" ht="31.5">
      <c r="A60" s="11" t="str">
        <f>'2(год)'!A59</f>
        <v>1.6.1.</v>
      </c>
      <c r="B60" s="15" t="str">
        <f>'2(год)'!B59</f>
        <v>АГП на базе -ГАЗ-33086 ВИТО 24-21</v>
      </c>
      <c r="C60" s="11" t="str">
        <f>'1(год)'!E62</f>
        <v>J_1.6.1.K</v>
      </c>
      <c r="D60" s="15">
        <v>3.5232203389830503</v>
      </c>
      <c r="E60" s="11" t="s">
        <v>791</v>
      </c>
      <c r="F60" s="15">
        <v>3.5232203389830503</v>
      </c>
      <c r="G60" s="11">
        <v>3.5232203389830503</v>
      </c>
      <c r="H60" s="15" t="s">
        <v>791</v>
      </c>
      <c r="I60" s="15" t="s">
        <v>791</v>
      </c>
      <c r="J60" s="15" t="s">
        <v>791</v>
      </c>
      <c r="K60" s="15" t="s">
        <v>791</v>
      </c>
      <c r="L60" s="15" t="s">
        <v>791</v>
      </c>
      <c r="M60" s="15" t="s">
        <v>791</v>
      </c>
      <c r="N60" s="15" t="s">
        <v>791</v>
      </c>
      <c r="O60" s="15" t="s">
        <v>791</v>
      </c>
      <c r="P60" s="15" t="s">
        <v>791</v>
      </c>
      <c r="Q60" s="15" t="s">
        <v>791</v>
      </c>
      <c r="R60" s="15" t="s">
        <v>791</v>
      </c>
      <c r="S60" s="11">
        <v>3.5232203389830503</v>
      </c>
      <c r="T60" s="15" t="s">
        <v>791</v>
      </c>
      <c r="U60" s="11" t="s">
        <v>791</v>
      </c>
      <c r="V60" s="15" t="s">
        <v>791</v>
      </c>
    </row>
    <row r="61" spans="1:22" ht="31.5">
      <c r="A61" s="11" t="str">
        <f>'2(год)'!A60</f>
        <v>1.6.2.</v>
      </c>
      <c r="B61" s="15" t="str">
        <f>'2(год)'!B60</f>
        <v>грузовик с манипулятором Хёндай НР-120</v>
      </c>
      <c r="C61" s="11" t="str">
        <f>'1(год)'!E63</f>
        <v>J_1.6.2.L</v>
      </c>
      <c r="D61" s="15">
        <v>1.9398305084745748</v>
      </c>
      <c r="E61" s="11" t="s">
        <v>791</v>
      </c>
      <c r="F61" s="15">
        <v>1.9398305084745748</v>
      </c>
      <c r="G61" s="11">
        <v>1.9398305084745748</v>
      </c>
      <c r="H61" s="15" t="s">
        <v>791</v>
      </c>
      <c r="I61" s="15" t="s">
        <v>791</v>
      </c>
      <c r="J61" s="15" t="s">
        <v>791</v>
      </c>
      <c r="K61" s="15" t="s">
        <v>791</v>
      </c>
      <c r="L61" s="15" t="s">
        <v>791</v>
      </c>
      <c r="M61" s="15" t="s">
        <v>791</v>
      </c>
      <c r="N61" s="15" t="s">
        <v>791</v>
      </c>
      <c r="O61" s="15" t="s">
        <v>791</v>
      </c>
      <c r="P61" s="15" t="s">
        <v>791</v>
      </c>
      <c r="Q61" s="15" t="s">
        <v>791</v>
      </c>
      <c r="R61" s="15" t="s">
        <v>791</v>
      </c>
      <c r="S61" s="11">
        <v>1.9398305084745748</v>
      </c>
      <c r="T61" s="15" t="s">
        <v>791</v>
      </c>
      <c r="U61" s="11" t="s">
        <v>791</v>
      </c>
      <c r="V61" s="15" t="s">
        <v>791</v>
      </c>
    </row>
    <row r="62" spans="1:22" ht="31.5">
      <c r="A62" s="11" t="str">
        <f>'2(год)'!A61</f>
        <v>1.6.3.</v>
      </c>
      <c r="B62" s="15" t="str">
        <f>'2(год)'!B61</f>
        <v>экскаватор гусеничный САТ-305 SR</v>
      </c>
      <c r="C62" s="11" t="str">
        <f>'1(год)'!E64</f>
        <v>J_1.6.3.L</v>
      </c>
      <c r="D62" s="15">
        <v>1.3855932203389834</v>
      </c>
      <c r="E62" s="11" t="s">
        <v>791</v>
      </c>
      <c r="F62" s="15">
        <v>1.3855932203389834</v>
      </c>
      <c r="G62" s="11">
        <v>1.3855932203389834</v>
      </c>
      <c r="H62" s="15">
        <v>1.25</v>
      </c>
      <c r="I62" s="15">
        <v>1.66108333</v>
      </c>
      <c r="J62" s="15" t="s">
        <v>791</v>
      </c>
      <c r="K62" s="15" t="s">
        <v>791</v>
      </c>
      <c r="L62" s="15" t="s">
        <v>791</v>
      </c>
      <c r="M62" s="15" t="s">
        <v>791</v>
      </c>
      <c r="N62" s="15" t="s">
        <v>791</v>
      </c>
      <c r="O62" s="15" t="s">
        <v>791</v>
      </c>
      <c r="P62" s="15">
        <v>1.25</v>
      </c>
      <c r="Q62" s="11">
        <v>1.66108333</v>
      </c>
      <c r="R62" s="15" t="s">
        <v>791</v>
      </c>
      <c r="S62" s="11">
        <v>-0.2754901096610167</v>
      </c>
      <c r="T62" s="15">
        <v>0.4110833300000001</v>
      </c>
      <c r="U62" s="11">
        <v>132.8866664</v>
      </c>
      <c r="V62" s="15" t="s">
        <v>791</v>
      </c>
    </row>
    <row r="63" spans="1:22" ht="31.5">
      <c r="A63" s="11" t="str">
        <f>'2(год)'!A62</f>
        <v>1.6.4.</v>
      </c>
      <c r="B63" s="15" t="str">
        <f>'2(год)'!B62</f>
        <v>БКМ на базе ГАЗ-33086</v>
      </c>
      <c r="C63" s="11" t="str">
        <f>'1(год)'!E65</f>
        <v>J_1.6.4.M</v>
      </c>
      <c r="D63" s="15">
        <v>5.097966101694917</v>
      </c>
      <c r="E63" s="11" t="s">
        <v>791</v>
      </c>
      <c r="F63" s="15">
        <v>5.097966101694917</v>
      </c>
      <c r="G63" s="11">
        <v>5.097966101694917</v>
      </c>
      <c r="H63" s="15">
        <v>3.9583333333333335</v>
      </c>
      <c r="I63" s="15">
        <v>4.543333</v>
      </c>
      <c r="J63" s="15" t="s">
        <v>791</v>
      </c>
      <c r="K63" s="15" t="s">
        <v>791</v>
      </c>
      <c r="L63" s="15" t="s">
        <v>791</v>
      </c>
      <c r="M63" s="15" t="s">
        <v>791</v>
      </c>
      <c r="N63" s="15" t="s">
        <v>791</v>
      </c>
      <c r="O63" s="15" t="s">
        <v>791</v>
      </c>
      <c r="P63" s="15">
        <v>3.9583333333333335</v>
      </c>
      <c r="Q63" s="11">
        <v>4.543333</v>
      </c>
      <c r="R63" s="15" t="s">
        <v>791</v>
      </c>
      <c r="S63" s="11">
        <v>0.5546331016949173</v>
      </c>
      <c r="T63" s="15">
        <v>0.5849996666666661</v>
      </c>
      <c r="U63" s="11">
        <v>114.77893894736842</v>
      </c>
      <c r="V63" s="15" t="s">
        <v>791</v>
      </c>
    </row>
    <row r="64" spans="1:22" ht="31.5">
      <c r="A64" s="11" t="str">
        <f>'2(год)'!A63</f>
        <v>1.6.5.</v>
      </c>
      <c r="B64" s="15" t="str">
        <f>'2(год)'!B63</f>
        <v>установка управляемого прокола Р20 "PIT"</v>
      </c>
      <c r="C64" s="11" t="str">
        <f>'1(год)'!E66</f>
        <v>J_1.6.5.L</v>
      </c>
      <c r="D64" s="15">
        <v>0.9237288135593251</v>
      </c>
      <c r="E64" s="11" t="s">
        <v>791</v>
      </c>
      <c r="F64" s="15">
        <v>0.9237288135593251</v>
      </c>
      <c r="G64" s="11">
        <v>0.9237288135593251</v>
      </c>
      <c r="H64" s="15" t="s">
        <v>791</v>
      </c>
      <c r="I64" s="15" t="s">
        <v>791</v>
      </c>
      <c r="J64" s="15" t="s">
        <v>791</v>
      </c>
      <c r="K64" s="15" t="s">
        <v>791</v>
      </c>
      <c r="L64" s="15" t="s">
        <v>791</v>
      </c>
      <c r="M64" s="15" t="s">
        <v>791</v>
      </c>
      <c r="N64" s="15" t="s">
        <v>791</v>
      </c>
      <c r="O64" s="15" t="s">
        <v>791</v>
      </c>
      <c r="P64" s="15" t="s">
        <v>791</v>
      </c>
      <c r="Q64" s="15" t="s">
        <v>791</v>
      </c>
      <c r="R64" s="15" t="s">
        <v>791</v>
      </c>
      <c r="S64" s="11">
        <v>0.9237288135593251</v>
      </c>
      <c r="T64" s="15" t="s">
        <v>791</v>
      </c>
      <c r="U64" s="11" t="s">
        <v>791</v>
      </c>
      <c r="V64" s="15" t="s">
        <v>791</v>
      </c>
    </row>
    <row r="65" spans="1:22" ht="31.5">
      <c r="A65" s="11" t="str">
        <f>'2(год)'!A64</f>
        <v>1.6.6.</v>
      </c>
      <c r="B65" s="15" t="str">
        <f>'2(год)'!B64</f>
        <v>измельчитель веток Skorpion 160R/90</v>
      </c>
      <c r="C65" s="11" t="str">
        <f>'1(год)'!E67</f>
        <v>J_1.6.6.K</v>
      </c>
      <c r="D65" s="15">
        <v>0.993728813559325</v>
      </c>
      <c r="E65" s="11" t="s">
        <v>791</v>
      </c>
      <c r="F65" s="15">
        <v>0.993728813559325</v>
      </c>
      <c r="G65" s="11">
        <v>0.993728813559325</v>
      </c>
      <c r="H65" s="15">
        <v>0.993725</v>
      </c>
      <c r="I65" s="15" t="s">
        <v>791</v>
      </c>
      <c r="J65" s="15" t="s">
        <v>791</v>
      </c>
      <c r="K65" s="15" t="s">
        <v>791</v>
      </c>
      <c r="L65" s="15" t="s">
        <v>791</v>
      </c>
      <c r="M65" s="15" t="s">
        <v>791</v>
      </c>
      <c r="N65" s="15" t="s">
        <v>791</v>
      </c>
      <c r="O65" s="15" t="s">
        <v>791</v>
      </c>
      <c r="P65" s="15">
        <v>0.993725</v>
      </c>
      <c r="Q65" s="15" t="s">
        <v>791</v>
      </c>
      <c r="R65" s="15" t="s">
        <v>791</v>
      </c>
      <c r="S65" s="11">
        <v>0.993728813559325</v>
      </c>
      <c r="T65" s="15">
        <v>-0.993725</v>
      </c>
      <c r="U65" s="11" t="s">
        <v>791</v>
      </c>
      <c r="V65" s="15" t="s">
        <v>791</v>
      </c>
    </row>
    <row r="66" spans="1:22" ht="31.5">
      <c r="A66" s="11" t="str">
        <f>'2(год)'!A65</f>
        <v>1.6.7.</v>
      </c>
      <c r="B66" s="15" t="str">
        <f>'2(год)'!B65</f>
        <v>УАЗ Патриот</v>
      </c>
      <c r="C66" s="11" t="str">
        <f>'1(год)'!E68</f>
        <v>J_1.6.7.L</v>
      </c>
      <c r="D66" s="15">
        <v>0.9237288135593251</v>
      </c>
      <c r="E66" s="11" t="s">
        <v>791</v>
      </c>
      <c r="F66" s="15">
        <v>0.9237288135593251</v>
      </c>
      <c r="G66" s="11">
        <v>0.9237288135593251</v>
      </c>
      <c r="H66" s="15" t="s">
        <v>791</v>
      </c>
      <c r="I66" s="15" t="s">
        <v>791</v>
      </c>
      <c r="J66" s="15" t="s">
        <v>791</v>
      </c>
      <c r="K66" s="15" t="s">
        <v>791</v>
      </c>
      <c r="L66" s="15" t="s">
        <v>791</v>
      </c>
      <c r="M66" s="15" t="s">
        <v>791</v>
      </c>
      <c r="N66" s="15" t="s">
        <v>791</v>
      </c>
      <c r="O66" s="15" t="s">
        <v>791</v>
      </c>
      <c r="P66" s="15" t="s">
        <v>791</v>
      </c>
      <c r="Q66" s="15" t="s">
        <v>791</v>
      </c>
      <c r="R66" s="15" t="s">
        <v>791</v>
      </c>
      <c r="S66" s="11">
        <v>0.9237288135593251</v>
      </c>
      <c r="T66" s="15" t="s">
        <v>791</v>
      </c>
      <c r="U66" s="11" t="s">
        <v>791</v>
      </c>
      <c r="V66" s="15" t="s">
        <v>791</v>
      </c>
    </row>
    <row r="67" spans="1:22" ht="31.5">
      <c r="A67" s="11" t="str">
        <f>'2(год)'!A66</f>
        <v>1.6.8.</v>
      </c>
      <c r="B67" s="15" t="str">
        <f>'2(год)'!B66</f>
        <v>Автогидроподъемник АГП на базе ГАЗ-33086</v>
      </c>
      <c r="C67" s="11" t="str">
        <f>'1(год)'!E69</f>
        <v>J_1.6.8.O</v>
      </c>
      <c r="D67" s="15">
        <v>3.443644166666667</v>
      </c>
      <c r="E67" s="11" t="s">
        <v>791</v>
      </c>
      <c r="F67" s="15">
        <v>3.443644166666667</v>
      </c>
      <c r="G67" s="11">
        <v>3.443644166666667</v>
      </c>
      <c r="H67" s="15" t="s">
        <v>791</v>
      </c>
      <c r="I67" s="15" t="s">
        <v>791</v>
      </c>
      <c r="J67" s="15" t="s">
        <v>791</v>
      </c>
      <c r="K67" s="15" t="s">
        <v>791</v>
      </c>
      <c r="L67" s="15" t="s">
        <v>791</v>
      </c>
      <c r="M67" s="15" t="s">
        <v>791</v>
      </c>
      <c r="N67" s="15" t="s">
        <v>791</v>
      </c>
      <c r="O67" s="15" t="s">
        <v>791</v>
      </c>
      <c r="P67" s="15" t="s">
        <v>791</v>
      </c>
      <c r="Q67" s="15" t="s">
        <v>791</v>
      </c>
      <c r="R67" s="15" t="s">
        <v>791</v>
      </c>
      <c r="S67" s="11">
        <v>3.443644166666667</v>
      </c>
      <c r="T67" s="15" t="s">
        <v>791</v>
      </c>
      <c r="U67" s="11" t="s">
        <v>791</v>
      </c>
      <c r="V67" s="15" t="s">
        <v>791</v>
      </c>
    </row>
    <row r="68" spans="1:22" ht="31.5">
      <c r="A68" s="11" t="str">
        <f>'2(год)'!A67</f>
        <v>1.6.9.</v>
      </c>
      <c r="B68" s="15" t="str">
        <f>'2(год)'!B67</f>
        <v>ПРМ на базе ГАЗ-33086</v>
      </c>
      <c r="C68" s="11" t="str">
        <f>'1(год)'!E70</f>
        <v>J_1.6.9.K</v>
      </c>
      <c r="D68" s="15">
        <v>1.6261016949152582</v>
      </c>
      <c r="E68" s="11" t="s">
        <v>791</v>
      </c>
      <c r="F68" s="15">
        <v>1.6261016949152582</v>
      </c>
      <c r="G68" s="11">
        <v>1.6261016949152582</v>
      </c>
      <c r="H68" s="15" t="s">
        <v>791</v>
      </c>
      <c r="I68" s="15" t="s">
        <v>791</v>
      </c>
      <c r="J68" s="15" t="s">
        <v>791</v>
      </c>
      <c r="K68" s="15" t="s">
        <v>791</v>
      </c>
      <c r="L68" s="15" t="s">
        <v>791</v>
      </c>
      <c r="M68" s="15" t="s">
        <v>791</v>
      </c>
      <c r="N68" s="15" t="s">
        <v>791</v>
      </c>
      <c r="O68" s="15" t="s">
        <v>791</v>
      </c>
      <c r="P68" s="15" t="s">
        <v>791</v>
      </c>
      <c r="Q68" s="15" t="s">
        <v>791</v>
      </c>
      <c r="R68" s="15" t="s">
        <v>791</v>
      </c>
      <c r="S68" s="11">
        <v>1.6261016949152582</v>
      </c>
      <c r="T68" s="15" t="s">
        <v>791</v>
      </c>
      <c r="U68" s="11" t="s">
        <v>791</v>
      </c>
      <c r="V68" s="15" t="s">
        <v>791</v>
      </c>
    </row>
    <row r="69" spans="1:22" ht="31.5">
      <c r="A69" s="11" t="str">
        <f>'2(год)'!A68</f>
        <v>1.6.10.</v>
      </c>
      <c r="B69" s="15" t="str">
        <f>'2(год)'!B68</f>
        <v>тракторный -тягач на базе МТЗ-82</v>
      </c>
      <c r="C69" s="11" t="str">
        <f>'1(год)'!E71</f>
        <v>J_1.6.10.M</v>
      </c>
      <c r="D69" s="15">
        <v>1.2272881355932168</v>
      </c>
      <c r="E69" s="11" t="s">
        <v>791</v>
      </c>
      <c r="F69" s="15">
        <v>1.2272881355932168</v>
      </c>
      <c r="G69" s="11">
        <v>1.2272881355932168</v>
      </c>
      <c r="H69" s="15" t="s">
        <v>791</v>
      </c>
      <c r="I69" s="15" t="s">
        <v>791</v>
      </c>
      <c r="J69" s="15" t="s">
        <v>791</v>
      </c>
      <c r="K69" s="15" t="s">
        <v>791</v>
      </c>
      <c r="L69" s="15" t="s">
        <v>791</v>
      </c>
      <c r="M69" s="15" t="s">
        <v>791</v>
      </c>
      <c r="N69" s="15" t="s">
        <v>791</v>
      </c>
      <c r="O69" s="15" t="s">
        <v>791</v>
      </c>
      <c r="P69" s="15" t="s">
        <v>791</v>
      </c>
      <c r="Q69" s="15" t="s">
        <v>791</v>
      </c>
      <c r="R69" s="15" t="s">
        <v>791</v>
      </c>
      <c r="S69" s="11">
        <v>1.2272881355932168</v>
      </c>
      <c r="T69" s="15" t="s">
        <v>791</v>
      </c>
      <c r="U69" s="11" t="s">
        <v>791</v>
      </c>
      <c r="V69" s="15" t="s">
        <v>791</v>
      </c>
    </row>
    <row r="70" spans="1:22" ht="31.5">
      <c r="A70" s="11" t="str">
        <f>'2(год)'!A69</f>
        <v>1.6.11.</v>
      </c>
      <c r="B70" s="15" t="str">
        <f>'2(год)'!B69</f>
        <v>самосвал Хёндай HP-65</v>
      </c>
      <c r="C70" s="11" t="str">
        <f>'1(год)'!E72</f>
        <v>J_1.6.11.L</v>
      </c>
      <c r="D70" s="15">
        <v>2.0322033898305087</v>
      </c>
      <c r="E70" s="11" t="s">
        <v>791</v>
      </c>
      <c r="F70" s="15">
        <v>2.0322033898305087</v>
      </c>
      <c r="G70" s="11">
        <v>2.0322033898305087</v>
      </c>
      <c r="H70" s="15" t="s">
        <v>791</v>
      </c>
      <c r="I70" s="15" t="s">
        <v>791</v>
      </c>
      <c r="J70" s="15" t="s">
        <v>791</v>
      </c>
      <c r="K70" s="15" t="s">
        <v>791</v>
      </c>
      <c r="L70" s="15" t="s">
        <v>791</v>
      </c>
      <c r="M70" s="15" t="s">
        <v>791</v>
      </c>
      <c r="N70" s="15" t="s">
        <v>791</v>
      </c>
      <c r="O70" s="15" t="s">
        <v>791</v>
      </c>
      <c r="P70" s="15" t="s">
        <v>791</v>
      </c>
      <c r="Q70" s="15" t="s">
        <v>791</v>
      </c>
      <c r="R70" s="15" t="s">
        <v>791</v>
      </c>
      <c r="S70" s="11">
        <v>2.0322033898305087</v>
      </c>
      <c r="T70" s="15" t="s">
        <v>791</v>
      </c>
      <c r="U70" s="11" t="s">
        <v>791</v>
      </c>
      <c r="V70" s="15" t="s">
        <v>791</v>
      </c>
    </row>
    <row r="71" spans="1:22" ht="31.5">
      <c r="A71" s="11" t="str">
        <f>'2(год)'!A70</f>
        <v>1.6.12.</v>
      </c>
      <c r="B71" s="15" t="str">
        <f>'2(год)'!B70</f>
        <v>УАЗ -390995 (буханка)</v>
      </c>
      <c r="C71" s="11" t="str">
        <f>'1(год)'!E73</f>
        <v>J_1.6.12.M</v>
      </c>
      <c r="D71" s="15">
        <v>0.7552542372881359</v>
      </c>
      <c r="E71" s="11" t="s">
        <v>791</v>
      </c>
      <c r="F71" s="15">
        <v>0.7552542372881359</v>
      </c>
      <c r="G71" s="11">
        <v>0.7552542372881359</v>
      </c>
      <c r="H71" s="15" t="s">
        <v>791</v>
      </c>
      <c r="I71" s="15" t="s">
        <v>791</v>
      </c>
      <c r="J71" s="15" t="s">
        <v>791</v>
      </c>
      <c r="K71" s="15" t="s">
        <v>791</v>
      </c>
      <c r="L71" s="15" t="s">
        <v>791</v>
      </c>
      <c r="M71" s="15" t="s">
        <v>791</v>
      </c>
      <c r="N71" s="15" t="s">
        <v>791</v>
      </c>
      <c r="O71" s="15" t="s">
        <v>791</v>
      </c>
      <c r="P71" s="15" t="s">
        <v>791</v>
      </c>
      <c r="Q71" s="15" t="s">
        <v>791</v>
      </c>
      <c r="R71" s="15" t="s">
        <v>791</v>
      </c>
      <c r="S71" s="11">
        <v>0.7552542372881359</v>
      </c>
      <c r="T71" s="15" t="s">
        <v>791</v>
      </c>
      <c r="U71" s="11" t="s">
        <v>791</v>
      </c>
      <c r="V71" s="15" t="s">
        <v>791</v>
      </c>
    </row>
    <row r="72" spans="1:22" ht="31.5">
      <c r="A72" s="11" t="str">
        <f>'2(год)'!A71</f>
        <v>1.6.13.</v>
      </c>
      <c r="B72" s="15" t="str">
        <f>'2(год)'!B71</f>
        <v>БКМ-205Д-01 на базе МТЗ-82 (ямобур)</v>
      </c>
      <c r="C72" s="11" t="str">
        <f>'1(год)'!E74</f>
        <v>J_1.6.13.N</v>
      </c>
      <c r="D72" s="15">
        <v>2.79677966101695</v>
      </c>
      <c r="E72" s="11" t="s">
        <v>791</v>
      </c>
      <c r="F72" s="15">
        <v>2.79677966101695</v>
      </c>
      <c r="G72" s="11">
        <v>2.79677966101695</v>
      </c>
      <c r="H72" s="15" t="s">
        <v>791</v>
      </c>
      <c r="I72" s="15" t="s">
        <v>791</v>
      </c>
      <c r="J72" s="15" t="s">
        <v>791</v>
      </c>
      <c r="K72" s="15" t="s">
        <v>791</v>
      </c>
      <c r="L72" s="15" t="s">
        <v>791</v>
      </c>
      <c r="M72" s="15" t="s">
        <v>791</v>
      </c>
      <c r="N72" s="15" t="s">
        <v>791</v>
      </c>
      <c r="O72" s="15" t="s">
        <v>791</v>
      </c>
      <c r="P72" s="15" t="s">
        <v>791</v>
      </c>
      <c r="Q72" s="15" t="s">
        <v>791</v>
      </c>
      <c r="R72" s="15" t="s">
        <v>791</v>
      </c>
      <c r="S72" s="11">
        <v>2.79677966101695</v>
      </c>
      <c r="T72" s="15" t="s">
        <v>791</v>
      </c>
      <c r="U72" s="11" t="s">
        <v>791</v>
      </c>
      <c r="V72" s="15" t="s">
        <v>791</v>
      </c>
    </row>
    <row r="73" spans="1:22" ht="31.5">
      <c r="A73" s="11" t="str">
        <f>'2(год)'!A72</f>
        <v>1.6.14.</v>
      </c>
      <c r="B73" s="15" t="str">
        <f>'2(год)'!B72</f>
        <v>измеритель параметров силовых трансформаторов К 540-3 </v>
      </c>
      <c r="C73" s="11" t="str">
        <f>'1(год)'!E75</f>
        <v>J_1.6.14.M</v>
      </c>
      <c r="D73" s="15">
        <v>0.27189152542372885</v>
      </c>
      <c r="E73" s="11" t="s">
        <v>791</v>
      </c>
      <c r="F73" s="15">
        <v>0.27189152542372885</v>
      </c>
      <c r="G73" s="11">
        <v>0.27189152542372885</v>
      </c>
      <c r="H73" s="15" t="s">
        <v>791</v>
      </c>
      <c r="I73" s="15" t="s">
        <v>791</v>
      </c>
      <c r="J73" s="15" t="s">
        <v>791</v>
      </c>
      <c r="K73" s="15" t="s">
        <v>791</v>
      </c>
      <c r="L73" s="15" t="s">
        <v>791</v>
      </c>
      <c r="M73" s="15" t="s">
        <v>791</v>
      </c>
      <c r="N73" s="15" t="s">
        <v>791</v>
      </c>
      <c r="O73" s="15" t="s">
        <v>791</v>
      </c>
      <c r="P73" s="15" t="s">
        <v>791</v>
      </c>
      <c r="Q73" s="15" t="s">
        <v>791</v>
      </c>
      <c r="R73" s="15" t="s">
        <v>791</v>
      </c>
      <c r="S73" s="11">
        <v>0.27189152542372885</v>
      </c>
      <c r="T73" s="15" t="s">
        <v>791</v>
      </c>
      <c r="U73" s="11" t="s">
        <v>791</v>
      </c>
      <c r="V73" s="15" t="s">
        <v>791</v>
      </c>
    </row>
    <row r="74" spans="1:22" ht="31.5">
      <c r="A74" s="11" t="str">
        <f>'2(год)'!A73</f>
        <v>1.6.15.</v>
      </c>
      <c r="B74" s="15" t="str">
        <f>'2(год)'!B73</f>
        <v>СКАТ -70П</v>
      </c>
      <c r="C74" s="11" t="str">
        <f>'1(год)'!E76</f>
        <v>J_1.6.15.K</v>
      </c>
      <c r="D74" s="15">
        <v>0.1671271186440678</v>
      </c>
      <c r="E74" s="11" t="s">
        <v>791</v>
      </c>
      <c r="F74" s="15">
        <v>0.1671271186440678</v>
      </c>
      <c r="G74" s="11">
        <v>0.1671271186440678</v>
      </c>
      <c r="H74" s="15">
        <v>0.1542</v>
      </c>
      <c r="I74" s="15">
        <v>0.125</v>
      </c>
      <c r="J74" s="15" t="s">
        <v>791</v>
      </c>
      <c r="K74" s="15" t="s">
        <v>791</v>
      </c>
      <c r="L74" s="15" t="s">
        <v>791</v>
      </c>
      <c r="M74" s="15" t="s">
        <v>791</v>
      </c>
      <c r="N74" s="15" t="s">
        <v>791</v>
      </c>
      <c r="O74" s="15" t="s">
        <v>791</v>
      </c>
      <c r="P74" s="15">
        <v>0.1542</v>
      </c>
      <c r="Q74" s="11">
        <v>0.125</v>
      </c>
      <c r="R74" s="15" t="s">
        <v>791</v>
      </c>
      <c r="S74" s="11">
        <v>0.04212711864406779</v>
      </c>
      <c r="T74" s="15">
        <v>-0.029200000000000004</v>
      </c>
      <c r="U74" s="11">
        <v>81.06355382619974</v>
      </c>
      <c r="V74" s="15" t="s">
        <v>791</v>
      </c>
    </row>
    <row r="75" spans="1:22" ht="31.5">
      <c r="A75" s="11" t="str">
        <f>'2(год)'!A74</f>
        <v>1.6.16.</v>
      </c>
      <c r="B75" s="15" t="str">
        <f>'2(год)'!B74</f>
        <v>СКАТ М100В</v>
      </c>
      <c r="C75" s="11" t="str">
        <f>'1(год)'!E77</f>
        <v>J_1.6.16.L</v>
      </c>
      <c r="D75" s="15">
        <v>0.2272372881355932</v>
      </c>
      <c r="E75" s="11" t="s">
        <v>791</v>
      </c>
      <c r="F75" s="15">
        <v>0.2272372881355932</v>
      </c>
      <c r="G75" s="11">
        <v>0.2272372881355932</v>
      </c>
      <c r="H75" s="15" t="s">
        <v>791</v>
      </c>
      <c r="I75" s="15" t="s">
        <v>791</v>
      </c>
      <c r="J75" s="15" t="s">
        <v>791</v>
      </c>
      <c r="K75" s="15" t="s">
        <v>791</v>
      </c>
      <c r="L75" s="15" t="s">
        <v>791</v>
      </c>
      <c r="M75" s="15" t="s">
        <v>791</v>
      </c>
      <c r="N75" s="15" t="s">
        <v>791</v>
      </c>
      <c r="O75" s="15" t="s">
        <v>791</v>
      </c>
      <c r="P75" s="15" t="s">
        <v>791</v>
      </c>
      <c r="Q75" s="15" t="s">
        <v>791</v>
      </c>
      <c r="R75" s="15" t="s">
        <v>791</v>
      </c>
      <c r="S75" s="11">
        <v>0.2272372881355932</v>
      </c>
      <c r="T75" s="15" t="s">
        <v>791</v>
      </c>
      <c r="U75" s="11" t="s">
        <v>791</v>
      </c>
      <c r="V75" s="15" t="s">
        <v>791</v>
      </c>
    </row>
    <row r="76" spans="1:22" ht="47.25">
      <c r="A76" s="11" t="str">
        <f>'2(год)'!A75</f>
        <v>1.6.17.</v>
      </c>
      <c r="B76" s="15" t="str">
        <f>'2(год)'!B75</f>
        <v>СВП-10 стенд механических испытаний повреждений для ведения работ на высоте</v>
      </c>
      <c r="C76" s="11" t="str">
        <f>'1(год)'!E78</f>
        <v>J_1.6.17.N</v>
      </c>
      <c r="D76" s="15">
        <v>0.26328305084745757</v>
      </c>
      <c r="E76" s="11" t="s">
        <v>791</v>
      </c>
      <c r="F76" s="15">
        <v>0.26328305084745757</v>
      </c>
      <c r="G76" s="11">
        <v>0.26328305084745757</v>
      </c>
      <c r="H76" s="15" t="s">
        <v>791</v>
      </c>
      <c r="I76" s="15" t="s">
        <v>791</v>
      </c>
      <c r="J76" s="15" t="s">
        <v>791</v>
      </c>
      <c r="K76" s="15" t="s">
        <v>791</v>
      </c>
      <c r="L76" s="15" t="s">
        <v>791</v>
      </c>
      <c r="M76" s="15" t="s">
        <v>791</v>
      </c>
      <c r="N76" s="15" t="s">
        <v>791</v>
      </c>
      <c r="O76" s="15" t="s">
        <v>791</v>
      </c>
      <c r="P76" s="15" t="s">
        <v>791</v>
      </c>
      <c r="Q76" s="15" t="s">
        <v>791</v>
      </c>
      <c r="R76" s="15" t="s">
        <v>791</v>
      </c>
      <c r="S76" s="11">
        <v>0.26328305084745757</v>
      </c>
      <c r="T76" s="15" t="s">
        <v>791</v>
      </c>
      <c r="U76" s="11" t="s">
        <v>791</v>
      </c>
      <c r="V76" s="15" t="s">
        <v>791</v>
      </c>
    </row>
  </sheetData>
  <sheetProtection/>
  <mergeCells count="20">
    <mergeCell ref="C14:C16"/>
    <mergeCell ref="G15:G16"/>
    <mergeCell ref="E14:E16"/>
    <mergeCell ref="R14:S14"/>
    <mergeCell ref="H15:I15"/>
    <mergeCell ref="V14:V16"/>
    <mergeCell ref="F15:F16"/>
    <mergeCell ref="P15:Q15"/>
    <mergeCell ref="R15:R16"/>
    <mergeCell ref="J15:K15"/>
    <mergeCell ref="A14:A16"/>
    <mergeCell ref="B14:B16"/>
    <mergeCell ref="T14:U15"/>
    <mergeCell ref="D14:D16"/>
    <mergeCell ref="L15:M15"/>
    <mergeCell ref="A5:T5"/>
    <mergeCell ref="N15:O15"/>
    <mergeCell ref="F14:G14"/>
    <mergeCell ref="S15:S16"/>
    <mergeCell ref="H14:Q14"/>
  </mergeCells>
  <printOptions/>
  <pageMargins left="0.5118110236220472" right="0.15748031496062992" top="0.1968503937007874" bottom="0.15748031496062992" header="0.15748031496062992" footer="0.15748031496062992"/>
  <pageSetup fitToHeight="1" fitToWidth="1" horizontalDpi="600" verticalDpi="600" orientation="landscape" paperSize="9" scale="14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V78"/>
  <sheetViews>
    <sheetView zoomScale="60" zoomScaleNormal="60" zoomScalePageLayoutView="0" workbookViewId="0" topLeftCell="A1">
      <selection activeCell="BT21" sqref="BT21"/>
    </sheetView>
  </sheetViews>
  <sheetFormatPr defaultColWidth="9.140625" defaultRowHeight="15"/>
  <cols>
    <col min="1" max="1" width="8.421875" style="16" customWidth="1"/>
    <col min="2" max="2" width="30.28125" style="16" customWidth="1"/>
    <col min="3" max="3" width="9.140625" style="16" customWidth="1"/>
    <col min="4" max="4" width="12.8515625" style="16" customWidth="1"/>
    <col min="5" max="6" width="9.140625" style="16" customWidth="1"/>
    <col min="7" max="8" width="9.140625" style="16" hidden="1" customWidth="1"/>
    <col min="9" max="41" width="9.140625" style="16" customWidth="1"/>
    <col min="42" max="43" width="9.140625" style="16" hidden="1" customWidth="1"/>
    <col min="44" max="68" width="9.140625" style="16" customWidth="1"/>
    <col min="69" max="69" width="8.7109375" style="16" customWidth="1"/>
    <col min="70" max="74" width="9.140625" style="16" customWidth="1"/>
    <col min="75" max="16384" width="9.140625" style="16" customWidth="1"/>
  </cols>
  <sheetData>
    <row r="1" s="42" customFormat="1" ht="17.25">
      <c r="A1" s="45" t="s">
        <v>460</v>
      </c>
    </row>
    <row r="2" s="42" customFormat="1" ht="17.25">
      <c r="A2" s="45" t="s">
        <v>461</v>
      </c>
    </row>
    <row r="3" s="42" customFormat="1" ht="17.25">
      <c r="A3" s="45" t="s">
        <v>816</v>
      </c>
    </row>
    <row r="5" spans="1:30" ht="19.5" customHeight="1">
      <c r="A5" s="96" t="s">
        <v>692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68"/>
      <c r="V5" s="68"/>
      <c r="W5" s="68"/>
      <c r="X5" s="68"/>
      <c r="Y5" s="68"/>
      <c r="Z5" s="68"/>
      <c r="AA5" s="68"/>
      <c r="AB5" s="68"/>
      <c r="AC5" s="68"/>
      <c r="AD5" s="68"/>
    </row>
    <row r="7" ht="15.75">
      <c r="A7" s="29" t="s">
        <v>793</v>
      </c>
    </row>
    <row r="9" ht="15.75">
      <c r="A9" s="29" t="s">
        <v>9</v>
      </c>
    </row>
    <row r="10" spans="1:30" ht="15.75">
      <c r="A10" s="29" t="s">
        <v>794</v>
      </c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</row>
    <row r="11" spans="1:30" ht="15.75">
      <c r="A11" s="29" t="s">
        <v>795</v>
      </c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</row>
    <row r="12" ht="15.75">
      <c r="A12" s="29"/>
    </row>
    <row r="13" ht="15.75">
      <c r="A13" s="29"/>
    </row>
    <row r="14" spans="1:74" ht="47.25" customHeight="1">
      <c r="A14" s="99" t="s">
        <v>13</v>
      </c>
      <c r="B14" s="99" t="s">
        <v>14</v>
      </c>
      <c r="C14" s="99" t="s">
        <v>15</v>
      </c>
      <c r="D14" s="99" t="s">
        <v>41</v>
      </c>
      <c r="E14" s="136" t="s">
        <v>462</v>
      </c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36"/>
      <c r="U14" s="136"/>
      <c r="V14" s="136"/>
      <c r="W14" s="136"/>
      <c r="X14" s="136"/>
      <c r="Y14" s="136"/>
      <c r="Z14" s="136"/>
      <c r="AA14" s="136"/>
      <c r="AB14" s="136"/>
      <c r="AC14" s="136"/>
      <c r="AD14" s="136"/>
      <c r="AE14" s="136"/>
      <c r="AF14" s="136"/>
      <c r="AG14" s="136"/>
      <c r="AH14" s="136"/>
      <c r="AI14" s="136"/>
      <c r="AJ14" s="136"/>
      <c r="AK14" s="136"/>
      <c r="AL14" s="136"/>
      <c r="AM14" s="136"/>
      <c r="AN14" s="136" t="s">
        <v>462</v>
      </c>
      <c r="AO14" s="136"/>
      <c r="AP14" s="136"/>
      <c r="AQ14" s="136"/>
      <c r="AR14" s="136"/>
      <c r="AS14" s="136"/>
      <c r="AT14" s="136"/>
      <c r="AU14" s="136"/>
      <c r="AV14" s="136"/>
      <c r="AW14" s="136"/>
      <c r="AX14" s="136"/>
      <c r="AY14" s="136"/>
      <c r="AZ14" s="136"/>
      <c r="BA14" s="136"/>
      <c r="BB14" s="136"/>
      <c r="BC14" s="136"/>
      <c r="BD14" s="136"/>
      <c r="BE14" s="136"/>
      <c r="BF14" s="136"/>
      <c r="BG14" s="136"/>
      <c r="BH14" s="136"/>
      <c r="BI14" s="136"/>
      <c r="BJ14" s="136"/>
      <c r="BK14" s="136"/>
      <c r="BL14" s="136"/>
      <c r="BM14" s="136"/>
      <c r="BN14" s="136"/>
      <c r="BO14" s="136"/>
      <c r="BP14" s="136"/>
      <c r="BQ14" s="136"/>
      <c r="BR14" s="136"/>
      <c r="BS14" s="136"/>
      <c r="BT14" s="136"/>
      <c r="BU14" s="136"/>
      <c r="BV14" s="136"/>
    </row>
    <row r="15" spans="1:74" ht="15" customHeight="1">
      <c r="A15" s="99"/>
      <c r="B15" s="99"/>
      <c r="C15" s="99"/>
      <c r="D15" s="99"/>
      <c r="E15" s="100" t="s">
        <v>19</v>
      </c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0"/>
      <c r="AB15" s="100"/>
      <c r="AC15" s="100"/>
      <c r="AD15" s="100"/>
      <c r="AE15" s="100"/>
      <c r="AF15" s="100"/>
      <c r="AG15" s="100"/>
      <c r="AH15" s="100"/>
      <c r="AI15" s="100"/>
      <c r="AJ15" s="100"/>
      <c r="AK15" s="100"/>
      <c r="AL15" s="100"/>
      <c r="AM15" s="100"/>
      <c r="AN15" s="100" t="s">
        <v>715</v>
      </c>
      <c r="AO15" s="100"/>
      <c r="AP15" s="100"/>
      <c r="AQ15" s="100"/>
      <c r="AR15" s="100"/>
      <c r="AS15" s="100"/>
      <c r="AT15" s="100"/>
      <c r="AU15" s="100"/>
      <c r="AV15" s="100"/>
      <c r="AW15" s="100"/>
      <c r="AX15" s="100"/>
      <c r="AY15" s="100"/>
      <c r="AZ15" s="100"/>
      <c r="BA15" s="100"/>
      <c r="BB15" s="100"/>
      <c r="BC15" s="100"/>
      <c r="BD15" s="100"/>
      <c r="BE15" s="100"/>
      <c r="BF15" s="100"/>
      <c r="BG15" s="100"/>
      <c r="BH15" s="100"/>
      <c r="BI15" s="100"/>
      <c r="BJ15" s="100"/>
      <c r="BK15" s="100"/>
      <c r="BL15" s="100"/>
      <c r="BM15" s="100"/>
      <c r="BN15" s="100"/>
      <c r="BO15" s="100"/>
      <c r="BP15" s="100"/>
      <c r="BQ15" s="100"/>
      <c r="BR15" s="100"/>
      <c r="BS15" s="100"/>
      <c r="BT15" s="100"/>
      <c r="BU15" s="100"/>
      <c r="BV15" s="100"/>
    </row>
    <row r="16" spans="1:74" ht="15" customHeight="1">
      <c r="A16" s="99"/>
      <c r="B16" s="99"/>
      <c r="C16" s="99"/>
      <c r="D16" s="99"/>
      <c r="E16" s="100" t="s">
        <v>447</v>
      </c>
      <c r="F16" s="100"/>
      <c r="G16" s="100"/>
      <c r="H16" s="100"/>
      <c r="I16" s="100"/>
      <c r="J16" s="100"/>
      <c r="K16" s="100"/>
      <c r="L16" s="100" t="s">
        <v>448</v>
      </c>
      <c r="M16" s="100"/>
      <c r="N16" s="100"/>
      <c r="O16" s="100"/>
      <c r="P16" s="100"/>
      <c r="Q16" s="100"/>
      <c r="R16" s="100"/>
      <c r="S16" s="100" t="s">
        <v>449</v>
      </c>
      <c r="T16" s="100"/>
      <c r="U16" s="100"/>
      <c r="V16" s="100"/>
      <c r="W16" s="100"/>
      <c r="X16" s="100"/>
      <c r="Y16" s="100"/>
      <c r="Z16" s="100" t="s">
        <v>450</v>
      </c>
      <c r="AA16" s="100"/>
      <c r="AB16" s="100"/>
      <c r="AC16" s="100"/>
      <c r="AD16" s="100"/>
      <c r="AE16" s="100"/>
      <c r="AF16" s="100"/>
      <c r="AG16" s="100" t="s">
        <v>451</v>
      </c>
      <c r="AH16" s="100"/>
      <c r="AI16" s="100"/>
      <c r="AJ16" s="100"/>
      <c r="AK16" s="100"/>
      <c r="AL16" s="100"/>
      <c r="AM16" s="100"/>
      <c r="AN16" s="100" t="s">
        <v>447</v>
      </c>
      <c r="AO16" s="100"/>
      <c r="AP16" s="100"/>
      <c r="AQ16" s="100"/>
      <c r="AR16" s="100"/>
      <c r="AS16" s="100"/>
      <c r="AT16" s="100"/>
      <c r="AU16" s="100" t="s">
        <v>448</v>
      </c>
      <c r="AV16" s="100"/>
      <c r="AW16" s="100"/>
      <c r="AX16" s="100"/>
      <c r="AY16" s="100"/>
      <c r="AZ16" s="100"/>
      <c r="BA16" s="100"/>
      <c r="BB16" s="100" t="s">
        <v>449</v>
      </c>
      <c r="BC16" s="100"/>
      <c r="BD16" s="100"/>
      <c r="BE16" s="100"/>
      <c r="BF16" s="100"/>
      <c r="BG16" s="100"/>
      <c r="BH16" s="100"/>
      <c r="BI16" s="100" t="s">
        <v>450</v>
      </c>
      <c r="BJ16" s="100"/>
      <c r="BK16" s="100"/>
      <c r="BL16" s="100"/>
      <c r="BM16" s="100"/>
      <c r="BN16" s="100"/>
      <c r="BO16" s="100"/>
      <c r="BP16" s="100" t="s">
        <v>451</v>
      </c>
      <c r="BQ16" s="100"/>
      <c r="BR16" s="100"/>
      <c r="BS16" s="100"/>
      <c r="BT16" s="100"/>
      <c r="BU16" s="100"/>
      <c r="BV16" s="100"/>
    </row>
    <row r="17" spans="1:74" ht="45">
      <c r="A17" s="99"/>
      <c r="B17" s="99"/>
      <c r="C17" s="99"/>
      <c r="D17" s="99"/>
      <c r="E17" s="43" t="s">
        <v>42</v>
      </c>
      <c r="F17" s="99" t="s">
        <v>43</v>
      </c>
      <c r="G17" s="99"/>
      <c r="H17" s="99"/>
      <c r="I17" s="99"/>
      <c r="J17" s="99"/>
      <c r="K17" s="99"/>
      <c r="L17" s="43" t="s">
        <v>42</v>
      </c>
      <c r="M17" s="99" t="s">
        <v>43</v>
      </c>
      <c r="N17" s="99"/>
      <c r="O17" s="99"/>
      <c r="P17" s="99"/>
      <c r="Q17" s="99"/>
      <c r="R17" s="99"/>
      <c r="S17" s="43" t="s">
        <v>42</v>
      </c>
      <c r="T17" s="99" t="s">
        <v>43</v>
      </c>
      <c r="U17" s="99"/>
      <c r="V17" s="99"/>
      <c r="W17" s="99"/>
      <c r="X17" s="99"/>
      <c r="Y17" s="99"/>
      <c r="Z17" s="43" t="s">
        <v>42</v>
      </c>
      <c r="AA17" s="99" t="s">
        <v>43</v>
      </c>
      <c r="AB17" s="99"/>
      <c r="AC17" s="99"/>
      <c r="AD17" s="99"/>
      <c r="AE17" s="99"/>
      <c r="AF17" s="99"/>
      <c r="AG17" s="43" t="s">
        <v>42</v>
      </c>
      <c r="AH17" s="99" t="s">
        <v>43</v>
      </c>
      <c r="AI17" s="99"/>
      <c r="AJ17" s="99"/>
      <c r="AK17" s="99"/>
      <c r="AL17" s="99"/>
      <c r="AM17" s="99"/>
      <c r="AN17" s="43" t="s">
        <v>42</v>
      </c>
      <c r="AO17" s="99" t="s">
        <v>43</v>
      </c>
      <c r="AP17" s="99"/>
      <c r="AQ17" s="99"/>
      <c r="AR17" s="99"/>
      <c r="AS17" s="99"/>
      <c r="AT17" s="99"/>
      <c r="AU17" s="43" t="s">
        <v>42</v>
      </c>
      <c r="AV17" s="99" t="s">
        <v>43</v>
      </c>
      <c r="AW17" s="99"/>
      <c r="AX17" s="99"/>
      <c r="AY17" s="99"/>
      <c r="AZ17" s="99"/>
      <c r="BA17" s="99"/>
      <c r="BB17" s="43" t="s">
        <v>42</v>
      </c>
      <c r="BC17" s="99" t="s">
        <v>43</v>
      </c>
      <c r="BD17" s="99"/>
      <c r="BE17" s="99"/>
      <c r="BF17" s="99"/>
      <c r="BG17" s="99"/>
      <c r="BH17" s="99"/>
      <c r="BI17" s="43" t="s">
        <v>42</v>
      </c>
      <c r="BJ17" s="99" t="s">
        <v>43</v>
      </c>
      <c r="BK17" s="99"/>
      <c r="BL17" s="99"/>
      <c r="BM17" s="99"/>
      <c r="BN17" s="99"/>
      <c r="BO17" s="99"/>
      <c r="BP17" s="43" t="s">
        <v>42</v>
      </c>
      <c r="BQ17" s="99" t="s">
        <v>43</v>
      </c>
      <c r="BR17" s="99"/>
      <c r="BS17" s="99"/>
      <c r="BT17" s="99"/>
      <c r="BU17" s="99"/>
      <c r="BV17" s="99"/>
    </row>
    <row r="18" spans="1:74" ht="60">
      <c r="A18" s="99"/>
      <c r="B18" s="99"/>
      <c r="C18" s="99"/>
      <c r="D18" s="99"/>
      <c r="E18" s="43" t="s">
        <v>34</v>
      </c>
      <c r="F18" s="43" t="s">
        <v>34</v>
      </c>
      <c r="G18" s="43" t="s">
        <v>44</v>
      </c>
      <c r="H18" s="43" t="s">
        <v>45</v>
      </c>
      <c r="I18" s="43" t="s">
        <v>46</v>
      </c>
      <c r="J18" s="43" t="s">
        <v>47</v>
      </c>
      <c r="K18" s="43" t="s">
        <v>48</v>
      </c>
      <c r="L18" s="43" t="s">
        <v>34</v>
      </c>
      <c r="M18" s="43" t="s">
        <v>34</v>
      </c>
      <c r="N18" s="43" t="s">
        <v>44</v>
      </c>
      <c r="O18" s="43" t="s">
        <v>45</v>
      </c>
      <c r="P18" s="43" t="s">
        <v>46</v>
      </c>
      <c r="Q18" s="43" t="s">
        <v>47</v>
      </c>
      <c r="R18" s="43" t="s">
        <v>48</v>
      </c>
      <c r="S18" s="43" t="s">
        <v>34</v>
      </c>
      <c r="T18" s="43" t="s">
        <v>34</v>
      </c>
      <c r="U18" s="43" t="s">
        <v>44</v>
      </c>
      <c r="V18" s="43" t="s">
        <v>45</v>
      </c>
      <c r="W18" s="43" t="s">
        <v>46</v>
      </c>
      <c r="X18" s="43" t="s">
        <v>47</v>
      </c>
      <c r="Y18" s="43" t="s">
        <v>48</v>
      </c>
      <c r="Z18" s="43" t="s">
        <v>34</v>
      </c>
      <c r="AA18" s="43" t="s">
        <v>34</v>
      </c>
      <c r="AB18" s="43" t="s">
        <v>44</v>
      </c>
      <c r="AC18" s="43" t="s">
        <v>45</v>
      </c>
      <c r="AD18" s="43" t="s">
        <v>46</v>
      </c>
      <c r="AE18" s="43" t="s">
        <v>47</v>
      </c>
      <c r="AF18" s="43" t="s">
        <v>48</v>
      </c>
      <c r="AG18" s="43" t="s">
        <v>34</v>
      </c>
      <c r="AH18" s="43" t="s">
        <v>34</v>
      </c>
      <c r="AI18" s="43" t="s">
        <v>44</v>
      </c>
      <c r="AJ18" s="43" t="s">
        <v>45</v>
      </c>
      <c r="AK18" s="43" t="s">
        <v>46</v>
      </c>
      <c r="AL18" s="43" t="s">
        <v>47</v>
      </c>
      <c r="AM18" s="43" t="s">
        <v>48</v>
      </c>
      <c r="AN18" s="43" t="s">
        <v>34</v>
      </c>
      <c r="AO18" s="43" t="s">
        <v>34</v>
      </c>
      <c r="AP18" s="43" t="s">
        <v>44</v>
      </c>
      <c r="AQ18" s="43" t="s">
        <v>45</v>
      </c>
      <c r="AR18" s="43" t="s">
        <v>46</v>
      </c>
      <c r="AS18" s="43" t="s">
        <v>47</v>
      </c>
      <c r="AT18" s="43" t="s">
        <v>48</v>
      </c>
      <c r="AU18" s="43" t="s">
        <v>34</v>
      </c>
      <c r="AV18" s="43" t="s">
        <v>34</v>
      </c>
      <c r="AW18" s="43" t="s">
        <v>44</v>
      </c>
      <c r="AX18" s="43" t="s">
        <v>45</v>
      </c>
      <c r="AY18" s="43" t="s">
        <v>46</v>
      </c>
      <c r="AZ18" s="43" t="s">
        <v>47</v>
      </c>
      <c r="BA18" s="43" t="s">
        <v>48</v>
      </c>
      <c r="BB18" s="43" t="s">
        <v>34</v>
      </c>
      <c r="BC18" s="43" t="s">
        <v>34</v>
      </c>
      <c r="BD18" s="43" t="s">
        <v>44</v>
      </c>
      <c r="BE18" s="43" t="s">
        <v>45</v>
      </c>
      <c r="BF18" s="43" t="s">
        <v>46</v>
      </c>
      <c r="BG18" s="43" t="s">
        <v>47</v>
      </c>
      <c r="BH18" s="43" t="s">
        <v>48</v>
      </c>
      <c r="BI18" s="43" t="s">
        <v>34</v>
      </c>
      <c r="BJ18" s="43" t="s">
        <v>34</v>
      </c>
      <c r="BK18" s="43" t="s">
        <v>44</v>
      </c>
      <c r="BL18" s="43" t="s">
        <v>45</v>
      </c>
      <c r="BM18" s="43" t="s">
        <v>46</v>
      </c>
      <c r="BN18" s="43" t="s">
        <v>47</v>
      </c>
      <c r="BO18" s="43" t="s">
        <v>48</v>
      </c>
      <c r="BP18" s="43" t="s">
        <v>34</v>
      </c>
      <c r="BQ18" s="43" t="s">
        <v>34</v>
      </c>
      <c r="BR18" s="43" t="s">
        <v>44</v>
      </c>
      <c r="BS18" s="43" t="s">
        <v>45</v>
      </c>
      <c r="BT18" s="43" t="s">
        <v>46</v>
      </c>
      <c r="BU18" s="43" t="s">
        <v>47</v>
      </c>
      <c r="BV18" s="43" t="s">
        <v>48</v>
      </c>
    </row>
    <row r="19" spans="1:74" ht="15">
      <c r="A19" s="43">
        <v>1</v>
      </c>
      <c r="B19" s="43">
        <v>2</v>
      </c>
      <c r="C19" s="43">
        <v>3</v>
      </c>
      <c r="D19" s="43">
        <v>4</v>
      </c>
      <c r="E19" s="43" t="s">
        <v>463</v>
      </c>
      <c r="F19" s="43" t="s">
        <v>464</v>
      </c>
      <c r="G19" s="43" t="s">
        <v>465</v>
      </c>
      <c r="H19" s="43" t="s">
        <v>466</v>
      </c>
      <c r="I19" s="43" t="s">
        <v>467</v>
      </c>
      <c r="J19" s="43" t="s">
        <v>468</v>
      </c>
      <c r="K19" s="43" t="s">
        <v>469</v>
      </c>
      <c r="L19" s="43" t="s">
        <v>470</v>
      </c>
      <c r="M19" s="43" t="s">
        <v>471</v>
      </c>
      <c r="N19" s="43" t="s">
        <v>472</v>
      </c>
      <c r="O19" s="43" t="s">
        <v>473</v>
      </c>
      <c r="P19" s="43" t="s">
        <v>474</v>
      </c>
      <c r="Q19" s="43" t="s">
        <v>475</v>
      </c>
      <c r="R19" s="43" t="s">
        <v>476</v>
      </c>
      <c r="S19" s="43" t="s">
        <v>477</v>
      </c>
      <c r="T19" s="43" t="s">
        <v>478</v>
      </c>
      <c r="U19" s="43" t="s">
        <v>479</v>
      </c>
      <c r="V19" s="43" t="s">
        <v>480</v>
      </c>
      <c r="W19" s="43" t="s">
        <v>481</v>
      </c>
      <c r="X19" s="43" t="s">
        <v>482</v>
      </c>
      <c r="Y19" s="43" t="s">
        <v>483</v>
      </c>
      <c r="Z19" s="43" t="s">
        <v>484</v>
      </c>
      <c r="AA19" s="43" t="s">
        <v>485</v>
      </c>
      <c r="AB19" s="43" t="s">
        <v>486</v>
      </c>
      <c r="AC19" s="43" t="s">
        <v>487</v>
      </c>
      <c r="AD19" s="43" t="s">
        <v>488</v>
      </c>
      <c r="AE19" s="43" t="s">
        <v>489</v>
      </c>
      <c r="AF19" s="43" t="s">
        <v>490</v>
      </c>
      <c r="AG19" s="43" t="s">
        <v>491</v>
      </c>
      <c r="AH19" s="43" t="s">
        <v>492</v>
      </c>
      <c r="AI19" s="43" t="s">
        <v>493</v>
      </c>
      <c r="AJ19" s="43" t="s">
        <v>494</v>
      </c>
      <c r="AK19" s="43" t="s">
        <v>495</v>
      </c>
      <c r="AL19" s="43" t="s">
        <v>496</v>
      </c>
      <c r="AM19" s="43" t="s">
        <v>497</v>
      </c>
      <c r="AN19" s="17" t="s">
        <v>498</v>
      </c>
      <c r="AO19" s="17" t="s">
        <v>499</v>
      </c>
      <c r="AP19" s="17" t="s">
        <v>498</v>
      </c>
      <c r="AQ19" s="17" t="s">
        <v>498</v>
      </c>
      <c r="AR19" s="17" t="s">
        <v>502</v>
      </c>
      <c r="AS19" s="17" t="s">
        <v>498</v>
      </c>
      <c r="AT19" s="17" t="s">
        <v>504</v>
      </c>
      <c r="AU19" s="17" t="s">
        <v>504</v>
      </c>
      <c r="AV19" s="17" t="s">
        <v>504</v>
      </c>
      <c r="AW19" s="17" t="s">
        <v>504</v>
      </c>
      <c r="AX19" s="17" t="s">
        <v>504</v>
      </c>
      <c r="AY19" s="17" t="s">
        <v>504</v>
      </c>
      <c r="AZ19" s="17" t="s">
        <v>504</v>
      </c>
      <c r="BA19" s="17" t="s">
        <v>504</v>
      </c>
      <c r="BB19" s="17" t="s">
        <v>504</v>
      </c>
      <c r="BC19" s="17" t="s">
        <v>504</v>
      </c>
      <c r="BD19" s="17" t="s">
        <v>504</v>
      </c>
      <c r="BE19" s="17" t="s">
        <v>504</v>
      </c>
      <c r="BF19" s="17" t="s">
        <v>504</v>
      </c>
      <c r="BG19" s="17" t="s">
        <v>504</v>
      </c>
      <c r="BH19" s="17" t="s">
        <v>504</v>
      </c>
      <c r="BI19" s="17" t="s">
        <v>504</v>
      </c>
      <c r="BJ19" s="17" t="s">
        <v>504</v>
      </c>
      <c r="BK19" s="17" t="s">
        <v>504</v>
      </c>
      <c r="BL19" s="17" t="s">
        <v>504</v>
      </c>
      <c r="BM19" s="17" t="s">
        <v>504</v>
      </c>
      <c r="BN19" s="17" t="s">
        <v>504</v>
      </c>
      <c r="BO19" s="17" t="s">
        <v>504</v>
      </c>
      <c r="BP19" s="17" t="s">
        <v>526</v>
      </c>
      <c r="BQ19" s="17" t="s">
        <v>527</v>
      </c>
      <c r="BR19" s="17" t="s">
        <v>526</v>
      </c>
      <c r="BS19" s="17" t="s">
        <v>526</v>
      </c>
      <c r="BT19" s="17" t="s">
        <v>530</v>
      </c>
      <c r="BU19" s="17" t="s">
        <v>526</v>
      </c>
      <c r="BV19" s="17" t="s">
        <v>532</v>
      </c>
    </row>
    <row r="20" spans="1:74" ht="15">
      <c r="A20" s="4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</row>
    <row r="21" spans="1:74" ht="31.5">
      <c r="A21" s="72">
        <f>'1(год)'!A20</f>
        <v>0</v>
      </c>
      <c r="B21" s="73" t="str">
        <f>'1(год)'!B20</f>
        <v>ВСЕГО по инвестиционной программе, в том числе:</v>
      </c>
      <c r="C21" s="72" t="s">
        <v>791</v>
      </c>
      <c r="D21" s="72" t="s">
        <v>791</v>
      </c>
      <c r="E21" s="72" t="s">
        <v>791</v>
      </c>
      <c r="F21" s="72">
        <v>19.272598833333333</v>
      </c>
      <c r="G21" s="72"/>
      <c r="H21" s="72"/>
      <c r="I21" s="72">
        <v>0.66</v>
      </c>
      <c r="J21" s="72">
        <v>8.1</v>
      </c>
      <c r="K21" s="72">
        <v>317</v>
      </c>
      <c r="L21" s="72" t="s">
        <v>791</v>
      </c>
      <c r="M21" s="72" t="s">
        <v>791</v>
      </c>
      <c r="N21" s="72" t="s">
        <v>791</v>
      </c>
      <c r="O21" s="72" t="s">
        <v>791</v>
      </c>
      <c r="P21" s="72" t="s">
        <v>791</v>
      </c>
      <c r="Q21" s="72" t="s">
        <v>791</v>
      </c>
      <c r="R21" s="72" t="s">
        <v>791</v>
      </c>
      <c r="S21" s="72" t="s">
        <v>791</v>
      </c>
      <c r="T21" s="72" t="s">
        <v>791</v>
      </c>
      <c r="U21" s="72" t="s">
        <v>791</v>
      </c>
      <c r="V21" s="72" t="s">
        <v>791</v>
      </c>
      <c r="W21" s="72" t="s">
        <v>791</v>
      </c>
      <c r="X21" s="72" t="s">
        <v>791</v>
      </c>
      <c r="Y21" s="72" t="s">
        <v>791</v>
      </c>
      <c r="Z21" s="72" t="s">
        <v>791</v>
      </c>
      <c r="AA21" s="72" t="s">
        <v>791</v>
      </c>
      <c r="AB21" s="72" t="s">
        <v>791</v>
      </c>
      <c r="AC21" s="72" t="s">
        <v>791</v>
      </c>
      <c r="AD21" s="72" t="s">
        <v>791</v>
      </c>
      <c r="AE21" s="72" t="s">
        <v>791</v>
      </c>
      <c r="AF21" s="72" t="s">
        <v>791</v>
      </c>
      <c r="AG21" s="72" t="s">
        <v>791</v>
      </c>
      <c r="AH21" s="72">
        <v>19.272598833333333</v>
      </c>
      <c r="AI21" s="72" t="s">
        <v>791</v>
      </c>
      <c r="AJ21" s="72" t="s">
        <v>791</v>
      </c>
      <c r="AK21" s="72">
        <v>0.66</v>
      </c>
      <c r="AL21" s="72">
        <v>8.1</v>
      </c>
      <c r="AM21" s="72">
        <v>317</v>
      </c>
      <c r="AN21" s="73" t="s">
        <v>791</v>
      </c>
      <c r="AO21" s="72">
        <v>19.834715759999998</v>
      </c>
      <c r="AP21" s="73"/>
      <c r="AQ21" s="72"/>
      <c r="AR21" s="73">
        <v>0.66</v>
      </c>
      <c r="AS21" s="72">
        <v>7.47</v>
      </c>
      <c r="AT21" s="73">
        <v>316</v>
      </c>
      <c r="AU21" s="72" t="s">
        <v>791</v>
      </c>
      <c r="AV21" s="72" t="s">
        <v>791</v>
      </c>
      <c r="AW21" s="72" t="s">
        <v>791</v>
      </c>
      <c r="AX21" s="72" t="s">
        <v>791</v>
      </c>
      <c r="AY21" s="72" t="s">
        <v>791</v>
      </c>
      <c r="AZ21" s="72" t="s">
        <v>791</v>
      </c>
      <c r="BA21" s="72" t="s">
        <v>791</v>
      </c>
      <c r="BB21" s="72" t="s">
        <v>791</v>
      </c>
      <c r="BC21" s="72" t="s">
        <v>791</v>
      </c>
      <c r="BD21" s="72" t="s">
        <v>791</v>
      </c>
      <c r="BE21" s="72" t="s">
        <v>791</v>
      </c>
      <c r="BF21" s="72" t="s">
        <v>791</v>
      </c>
      <c r="BG21" s="72" t="s">
        <v>791</v>
      </c>
      <c r="BH21" s="72" t="s">
        <v>791</v>
      </c>
      <c r="BI21" s="72" t="s">
        <v>791</v>
      </c>
      <c r="BJ21" s="72" t="s">
        <v>791</v>
      </c>
      <c r="BK21" s="72" t="s">
        <v>791</v>
      </c>
      <c r="BL21" s="72" t="s">
        <v>791</v>
      </c>
      <c r="BM21" s="72" t="s">
        <v>791</v>
      </c>
      <c r="BN21" s="72" t="s">
        <v>791</v>
      </c>
      <c r="BO21" s="72" t="s">
        <v>791</v>
      </c>
      <c r="BP21" s="73" t="s">
        <v>791</v>
      </c>
      <c r="BQ21" s="72">
        <v>19.834715759999998</v>
      </c>
      <c r="BR21" s="72" t="s">
        <v>791</v>
      </c>
      <c r="BS21" s="72" t="s">
        <v>791</v>
      </c>
      <c r="BT21" s="72">
        <v>0.66</v>
      </c>
      <c r="BU21" s="72">
        <v>7.47</v>
      </c>
      <c r="BV21" s="72">
        <v>316</v>
      </c>
    </row>
    <row r="22" spans="1:74" ht="63">
      <c r="A22" s="72" t="str">
        <f>'1(год)'!A21</f>
        <v>0.2</v>
      </c>
      <c r="B22" s="73" t="str">
        <f>'1(год)'!B21</f>
        <v>Реконструкция, модернизация, техническое перевооружение, всего</v>
      </c>
      <c r="C22" s="72" t="s">
        <v>791</v>
      </c>
      <c r="D22" s="72" t="s">
        <v>791</v>
      </c>
      <c r="E22" s="72" t="s">
        <v>791</v>
      </c>
      <c r="F22" s="72">
        <v>8.9639015</v>
      </c>
      <c r="G22" s="72"/>
      <c r="H22" s="72"/>
      <c r="I22" s="72" t="s">
        <v>791</v>
      </c>
      <c r="J22" s="72">
        <v>8.1</v>
      </c>
      <c r="K22" s="72">
        <v>312</v>
      </c>
      <c r="L22" s="72" t="s">
        <v>791</v>
      </c>
      <c r="M22" s="72" t="s">
        <v>791</v>
      </c>
      <c r="N22" s="72" t="s">
        <v>791</v>
      </c>
      <c r="O22" s="72" t="s">
        <v>791</v>
      </c>
      <c r="P22" s="72" t="s">
        <v>791</v>
      </c>
      <c r="Q22" s="72" t="s">
        <v>791</v>
      </c>
      <c r="R22" s="72" t="s">
        <v>791</v>
      </c>
      <c r="S22" s="72" t="s">
        <v>791</v>
      </c>
      <c r="T22" s="72" t="s">
        <v>791</v>
      </c>
      <c r="U22" s="72" t="s">
        <v>791</v>
      </c>
      <c r="V22" s="72" t="s">
        <v>791</v>
      </c>
      <c r="W22" s="72" t="s">
        <v>791</v>
      </c>
      <c r="X22" s="72" t="s">
        <v>791</v>
      </c>
      <c r="Y22" s="72" t="s">
        <v>791</v>
      </c>
      <c r="Z22" s="72" t="s">
        <v>791</v>
      </c>
      <c r="AA22" s="72" t="s">
        <v>791</v>
      </c>
      <c r="AB22" s="72" t="s">
        <v>791</v>
      </c>
      <c r="AC22" s="72" t="s">
        <v>791</v>
      </c>
      <c r="AD22" s="72" t="s">
        <v>791</v>
      </c>
      <c r="AE22" s="72" t="s">
        <v>791</v>
      </c>
      <c r="AF22" s="72" t="s">
        <v>791</v>
      </c>
      <c r="AG22" s="72" t="s">
        <v>791</v>
      </c>
      <c r="AH22" s="72">
        <v>8.9639015</v>
      </c>
      <c r="AI22" s="72" t="s">
        <v>791</v>
      </c>
      <c r="AJ22" s="72" t="s">
        <v>791</v>
      </c>
      <c r="AK22" s="72" t="s">
        <v>791</v>
      </c>
      <c r="AL22" s="72">
        <v>8.1</v>
      </c>
      <c r="AM22" s="72">
        <v>312</v>
      </c>
      <c r="AN22" s="73" t="s">
        <v>791</v>
      </c>
      <c r="AO22" s="72">
        <v>8.89672452</v>
      </c>
      <c r="AP22" s="73"/>
      <c r="AQ22" s="72"/>
      <c r="AR22" s="73" t="s">
        <v>791</v>
      </c>
      <c r="AS22" s="72">
        <v>7.47</v>
      </c>
      <c r="AT22" s="73">
        <v>312</v>
      </c>
      <c r="AU22" s="72" t="s">
        <v>791</v>
      </c>
      <c r="AV22" s="72" t="s">
        <v>791</v>
      </c>
      <c r="AW22" s="72" t="s">
        <v>791</v>
      </c>
      <c r="AX22" s="72" t="s">
        <v>791</v>
      </c>
      <c r="AY22" s="72" t="s">
        <v>791</v>
      </c>
      <c r="AZ22" s="72" t="s">
        <v>791</v>
      </c>
      <c r="BA22" s="72" t="s">
        <v>791</v>
      </c>
      <c r="BB22" s="72" t="s">
        <v>791</v>
      </c>
      <c r="BC22" s="72" t="s">
        <v>791</v>
      </c>
      <c r="BD22" s="72" t="s">
        <v>791</v>
      </c>
      <c r="BE22" s="72" t="s">
        <v>791</v>
      </c>
      <c r="BF22" s="72" t="s">
        <v>791</v>
      </c>
      <c r="BG22" s="72" t="s">
        <v>791</v>
      </c>
      <c r="BH22" s="72" t="s">
        <v>791</v>
      </c>
      <c r="BI22" s="72" t="s">
        <v>791</v>
      </c>
      <c r="BJ22" s="72" t="s">
        <v>791</v>
      </c>
      <c r="BK22" s="72" t="s">
        <v>791</v>
      </c>
      <c r="BL22" s="72" t="s">
        <v>791</v>
      </c>
      <c r="BM22" s="72" t="s">
        <v>791</v>
      </c>
      <c r="BN22" s="72" t="s">
        <v>791</v>
      </c>
      <c r="BO22" s="72" t="s">
        <v>791</v>
      </c>
      <c r="BP22" s="73" t="s">
        <v>791</v>
      </c>
      <c r="BQ22" s="72">
        <v>8.89672452</v>
      </c>
      <c r="BR22" s="72" t="s">
        <v>791</v>
      </c>
      <c r="BS22" s="72" t="s">
        <v>791</v>
      </c>
      <c r="BT22" s="72" t="s">
        <v>791</v>
      </c>
      <c r="BU22" s="72">
        <v>7.47</v>
      </c>
      <c r="BV22" s="72">
        <v>312</v>
      </c>
    </row>
    <row r="23" spans="1:74" ht="63">
      <c r="A23" s="72" t="str">
        <f>'1(год)'!A22</f>
        <v>0.4</v>
      </c>
      <c r="B23" s="73" t="str">
        <f>'1(год)'!B22</f>
        <v>Прочее новое строительство объектов электросетевого хозяйства, всего</v>
      </c>
      <c r="C23" s="72" t="s">
        <v>791</v>
      </c>
      <c r="D23" s="72" t="s">
        <v>791</v>
      </c>
      <c r="E23" s="72" t="s">
        <v>791</v>
      </c>
      <c r="F23" s="72">
        <v>3.952439</v>
      </c>
      <c r="G23" s="72"/>
      <c r="H23" s="72"/>
      <c r="I23" s="72">
        <v>0.66</v>
      </c>
      <c r="J23" s="72" t="s">
        <v>791</v>
      </c>
      <c r="K23" s="72">
        <v>1</v>
      </c>
      <c r="L23" s="72" t="s">
        <v>791</v>
      </c>
      <c r="M23" s="72" t="s">
        <v>791</v>
      </c>
      <c r="N23" s="72" t="s">
        <v>791</v>
      </c>
      <c r="O23" s="72" t="s">
        <v>791</v>
      </c>
      <c r="P23" s="72" t="s">
        <v>791</v>
      </c>
      <c r="Q23" s="72" t="s">
        <v>791</v>
      </c>
      <c r="R23" s="72" t="s">
        <v>791</v>
      </c>
      <c r="S23" s="72" t="s">
        <v>791</v>
      </c>
      <c r="T23" s="72" t="s">
        <v>791</v>
      </c>
      <c r="U23" s="72" t="s">
        <v>791</v>
      </c>
      <c r="V23" s="72" t="s">
        <v>791</v>
      </c>
      <c r="W23" s="72" t="s">
        <v>791</v>
      </c>
      <c r="X23" s="72" t="s">
        <v>791</v>
      </c>
      <c r="Y23" s="72" t="s">
        <v>791</v>
      </c>
      <c r="Z23" s="72" t="s">
        <v>791</v>
      </c>
      <c r="AA23" s="72" t="s">
        <v>791</v>
      </c>
      <c r="AB23" s="72" t="s">
        <v>791</v>
      </c>
      <c r="AC23" s="72" t="s">
        <v>791</v>
      </c>
      <c r="AD23" s="72" t="s">
        <v>791</v>
      </c>
      <c r="AE23" s="72" t="s">
        <v>791</v>
      </c>
      <c r="AF23" s="72" t="s">
        <v>791</v>
      </c>
      <c r="AG23" s="72" t="s">
        <v>791</v>
      </c>
      <c r="AH23" s="72">
        <v>3.952439</v>
      </c>
      <c r="AI23" s="72" t="s">
        <v>791</v>
      </c>
      <c r="AJ23" s="72" t="s">
        <v>791</v>
      </c>
      <c r="AK23" s="72">
        <v>0.66</v>
      </c>
      <c r="AL23" s="72" t="s">
        <v>791</v>
      </c>
      <c r="AM23" s="72">
        <v>1</v>
      </c>
      <c r="AN23" s="73" t="s">
        <v>791</v>
      </c>
      <c r="AO23" s="72">
        <v>4.608574909999999</v>
      </c>
      <c r="AP23" s="73"/>
      <c r="AQ23" s="72"/>
      <c r="AR23" s="73">
        <v>0.66</v>
      </c>
      <c r="AS23" s="72" t="s">
        <v>791</v>
      </c>
      <c r="AT23" s="73">
        <v>1</v>
      </c>
      <c r="AU23" s="72" t="s">
        <v>791</v>
      </c>
      <c r="AV23" s="72" t="s">
        <v>791</v>
      </c>
      <c r="AW23" s="72" t="s">
        <v>791</v>
      </c>
      <c r="AX23" s="72" t="s">
        <v>791</v>
      </c>
      <c r="AY23" s="72" t="s">
        <v>791</v>
      </c>
      <c r="AZ23" s="72" t="s">
        <v>791</v>
      </c>
      <c r="BA23" s="72" t="s">
        <v>791</v>
      </c>
      <c r="BB23" s="72" t="s">
        <v>791</v>
      </c>
      <c r="BC23" s="72" t="s">
        <v>791</v>
      </c>
      <c r="BD23" s="72" t="s">
        <v>791</v>
      </c>
      <c r="BE23" s="72" t="s">
        <v>791</v>
      </c>
      <c r="BF23" s="72" t="s">
        <v>791</v>
      </c>
      <c r="BG23" s="72" t="s">
        <v>791</v>
      </c>
      <c r="BH23" s="72" t="s">
        <v>791</v>
      </c>
      <c r="BI23" s="72" t="s">
        <v>791</v>
      </c>
      <c r="BJ23" s="72" t="s">
        <v>791</v>
      </c>
      <c r="BK23" s="72" t="s">
        <v>791</v>
      </c>
      <c r="BL23" s="72" t="s">
        <v>791</v>
      </c>
      <c r="BM23" s="72" t="s">
        <v>791</v>
      </c>
      <c r="BN23" s="72" t="s">
        <v>791</v>
      </c>
      <c r="BO23" s="72" t="s">
        <v>791</v>
      </c>
      <c r="BP23" s="73" t="s">
        <v>791</v>
      </c>
      <c r="BQ23" s="72">
        <v>4.608574909999999</v>
      </c>
      <c r="BR23" s="72" t="s">
        <v>791</v>
      </c>
      <c r="BS23" s="72" t="s">
        <v>791</v>
      </c>
      <c r="BT23" s="72">
        <v>0.66</v>
      </c>
      <c r="BU23" s="72" t="s">
        <v>791</v>
      </c>
      <c r="BV23" s="72">
        <v>1</v>
      </c>
    </row>
    <row r="24" spans="1:74" ht="31.5">
      <c r="A24" s="72" t="str">
        <f>'1(год)'!A23</f>
        <v>0.6</v>
      </c>
      <c r="B24" s="73" t="str">
        <f>'1(год)'!B23</f>
        <v>Прочие инвестиционные проекты, всего</v>
      </c>
      <c r="C24" s="72" t="s">
        <v>791</v>
      </c>
      <c r="D24" s="72" t="s">
        <v>791</v>
      </c>
      <c r="E24" s="72" t="s">
        <v>791</v>
      </c>
      <c r="F24" s="72">
        <v>6.356258333333334</v>
      </c>
      <c r="G24" s="72"/>
      <c r="H24" s="72"/>
      <c r="I24" s="72" t="s">
        <v>791</v>
      </c>
      <c r="J24" s="72" t="s">
        <v>791</v>
      </c>
      <c r="K24" s="72">
        <v>4</v>
      </c>
      <c r="L24" s="72" t="s">
        <v>791</v>
      </c>
      <c r="M24" s="72" t="s">
        <v>791</v>
      </c>
      <c r="N24" s="72" t="s">
        <v>791</v>
      </c>
      <c r="O24" s="72" t="s">
        <v>791</v>
      </c>
      <c r="P24" s="72" t="s">
        <v>791</v>
      </c>
      <c r="Q24" s="72" t="s">
        <v>791</v>
      </c>
      <c r="R24" s="72" t="s">
        <v>791</v>
      </c>
      <c r="S24" s="72" t="s">
        <v>791</v>
      </c>
      <c r="T24" s="72" t="s">
        <v>791</v>
      </c>
      <c r="U24" s="72" t="s">
        <v>791</v>
      </c>
      <c r="V24" s="72" t="s">
        <v>791</v>
      </c>
      <c r="W24" s="72" t="s">
        <v>791</v>
      </c>
      <c r="X24" s="72" t="s">
        <v>791</v>
      </c>
      <c r="Y24" s="72" t="s">
        <v>791</v>
      </c>
      <c r="Z24" s="72" t="s">
        <v>791</v>
      </c>
      <c r="AA24" s="72" t="s">
        <v>791</v>
      </c>
      <c r="AB24" s="72" t="s">
        <v>791</v>
      </c>
      <c r="AC24" s="72" t="s">
        <v>791</v>
      </c>
      <c r="AD24" s="72" t="s">
        <v>791</v>
      </c>
      <c r="AE24" s="72" t="s">
        <v>791</v>
      </c>
      <c r="AF24" s="72" t="s">
        <v>791</v>
      </c>
      <c r="AG24" s="72" t="s">
        <v>791</v>
      </c>
      <c r="AH24" s="72">
        <v>6.356258333333334</v>
      </c>
      <c r="AI24" s="72" t="s">
        <v>791</v>
      </c>
      <c r="AJ24" s="72" t="s">
        <v>791</v>
      </c>
      <c r="AK24" s="72" t="s">
        <v>791</v>
      </c>
      <c r="AL24" s="72" t="s">
        <v>791</v>
      </c>
      <c r="AM24" s="72">
        <v>4</v>
      </c>
      <c r="AN24" s="73" t="s">
        <v>791</v>
      </c>
      <c r="AO24" s="72">
        <v>6.32941633</v>
      </c>
      <c r="AP24" s="73"/>
      <c r="AQ24" s="72"/>
      <c r="AR24" s="73" t="s">
        <v>791</v>
      </c>
      <c r="AS24" s="72" t="s">
        <v>791</v>
      </c>
      <c r="AT24" s="73">
        <v>3</v>
      </c>
      <c r="AU24" s="72" t="s">
        <v>791</v>
      </c>
      <c r="AV24" s="72" t="s">
        <v>791</v>
      </c>
      <c r="AW24" s="72" t="s">
        <v>791</v>
      </c>
      <c r="AX24" s="72" t="s">
        <v>791</v>
      </c>
      <c r="AY24" s="72" t="s">
        <v>791</v>
      </c>
      <c r="AZ24" s="72" t="s">
        <v>791</v>
      </c>
      <c r="BA24" s="72" t="s">
        <v>791</v>
      </c>
      <c r="BB24" s="72" t="s">
        <v>791</v>
      </c>
      <c r="BC24" s="72" t="s">
        <v>791</v>
      </c>
      <c r="BD24" s="72" t="s">
        <v>791</v>
      </c>
      <c r="BE24" s="72" t="s">
        <v>791</v>
      </c>
      <c r="BF24" s="72" t="s">
        <v>791</v>
      </c>
      <c r="BG24" s="72" t="s">
        <v>791</v>
      </c>
      <c r="BH24" s="72" t="s">
        <v>791</v>
      </c>
      <c r="BI24" s="72" t="s">
        <v>791</v>
      </c>
      <c r="BJ24" s="72" t="s">
        <v>791</v>
      </c>
      <c r="BK24" s="72" t="s">
        <v>791</v>
      </c>
      <c r="BL24" s="72" t="s">
        <v>791</v>
      </c>
      <c r="BM24" s="72" t="s">
        <v>791</v>
      </c>
      <c r="BN24" s="72" t="s">
        <v>791</v>
      </c>
      <c r="BO24" s="72" t="s">
        <v>791</v>
      </c>
      <c r="BP24" s="73" t="s">
        <v>791</v>
      </c>
      <c r="BQ24" s="72">
        <v>6.32941633</v>
      </c>
      <c r="BR24" s="72" t="s">
        <v>791</v>
      </c>
      <c r="BS24" s="72" t="s">
        <v>791</v>
      </c>
      <c r="BT24" s="72" t="s">
        <v>791</v>
      </c>
      <c r="BU24" s="72" t="s">
        <v>791</v>
      </c>
      <c r="BV24" s="72">
        <v>3</v>
      </c>
    </row>
    <row r="25" spans="1:74" ht="15.75">
      <c r="A25" s="72">
        <f>'1(год)'!A24</f>
        <v>1</v>
      </c>
      <c r="B25" s="73" t="str">
        <f>'1(год)'!B24</f>
        <v>Приморский край</v>
      </c>
      <c r="C25" s="72" t="s">
        <v>791</v>
      </c>
      <c r="D25" s="72" t="s">
        <v>791</v>
      </c>
      <c r="E25" s="72" t="s">
        <v>791</v>
      </c>
      <c r="F25" s="72">
        <v>19.272598833333333</v>
      </c>
      <c r="G25" s="72"/>
      <c r="H25" s="72"/>
      <c r="I25" s="72">
        <v>0.66</v>
      </c>
      <c r="J25" s="72">
        <v>8.1</v>
      </c>
      <c r="K25" s="72">
        <v>317</v>
      </c>
      <c r="L25" s="72" t="s">
        <v>791</v>
      </c>
      <c r="M25" s="72" t="s">
        <v>791</v>
      </c>
      <c r="N25" s="72" t="s">
        <v>791</v>
      </c>
      <c r="O25" s="72" t="s">
        <v>791</v>
      </c>
      <c r="P25" s="72" t="s">
        <v>791</v>
      </c>
      <c r="Q25" s="72" t="s">
        <v>791</v>
      </c>
      <c r="R25" s="72" t="s">
        <v>791</v>
      </c>
      <c r="S25" s="72" t="s">
        <v>791</v>
      </c>
      <c r="T25" s="72" t="s">
        <v>791</v>
      </c>
      <c r="U25" s="72" t="s">
        <v>791</v>
      </c>
      <c r="V25" s="72" t="s">
        <v>791</v>
      </c>
      <c r="W25" s="72" t="s">
        <v>791</v>
      </c>
      <c r="X25" s="72" t="s">
        <v>791</v>
      </c>
      <c r="Y25" s="72" t="s">
        <v>791</v>
      </c>
      <c r="Z25" s="72" t="s">
        <v>791</v>
      </c>
      <c r="AA25" s="72" t="s">
        <v>791</v>
      </c>
      <c r="AB25" s="72" t="s">
        <v>791</v>
      </c>
      <c r="AC25" s="72" t="s">
        <v>791</v>
      </c>
      <c r="AD25" s="72" t="s">
        <v>791</v>
      </c>
      <c r="AE25" s="72" t="s">
        <v>791</v>
      </c>
      <c r="AF25" s="72" t="s">
        <v>791</v>
      </c>
      <c r="AG25" s="72" t="s">
        <v>791</v>
      </c>
      <c r="AH25" s="72">
        <v>19.272598833333333</v>
      </c>
      <c r="AI25" s="72" t="s">
        <v>791</v>
      </c>
      <c r="AJ25" s="72" t="s">
        <v>791</v>
      </c>
      <c r="AK25" s="72">
        <v>0.66</v>
      </c>
      <c r="AL25" s="72">
        <v>8.1</v>
      </c>
      <c r="AM25" s="72">
        <v>317</v>
      </c>
      <c r="AN25" s="73" t="s">
        <v>791</v>
      </c>
      <c r="AO25" s="72">
        <v>19.834715759999998</v>
      </c>
      <c r="AP25" s="73"/>
      <c r="AQ25" s="72"/>
      <c r="AR25" s="73">
        <v>0.66</v>
      </c>
      <c r="AS25" s="72">
        <v>7.47</v>
      </c>
      <c r="AT25" s="73">
        <v>316</v>
      </c>
      <c r="AU25" s="72" t="s">
        <v>791</v>
      </c>
      <c r="AV25" s="72" t="s">
        <v>791</v>
      </c>
      <c r="AW25" s="72" t="s">
        <v>791</v>
      </c>
      <c r="AX25" s="72" t="s">
        <v>791</v>
      </c>
      <c r="AY25" s="72" t="s">
        <v>791</v>
      </c>
      <c r="AZ25" s="72" t="s">
        <v>791</v>
      </c>
      <c r="BA25" s="72" t="s">
        <v>791</v>
      </c>
      <c r="BB25" s="72" t="s">
        <v>791</v>
      </c>
      <c r="BC25" s="72" t="s">
        <v>791</v>
      </c>
      <c r="BD25" s="72" t="s">
        <v>791</v>
      </c>
      <c r="BE25" s="72" t="s">
        <v>791</v>
      </c>
      <c r="BF25" s="72" t="s">
        <v>791</v>
      </c>
      <c r="BG25" s="72" t="s">
        <v>791</v>
      </c>
      <c r="BH25" s="72" t="s">
        <v>791</v>
      </c>
      <c r="BI25" s="72" t="s">
        <v>791</v>
      </c>
      <c r="BJ25" s="72" t="s">
        <v>791</v>
      </c>
      <c r="BK25" s="72" t="s">
        <v>791</v>
      </c>
      <c r="BL25" s="72" t="s">
        <v>791</v>
      </c>
      <c r="BM25" s="72" t="s">
        <v>791</v>
      </c>
      <c r="BN25" s="72" t="s">
        <v>791</v>
      </c>
      <c r="BO25" s="72" t="s">
        <v>791</v>
      </c>
      <c r="BP25" s="73" t="s">
        <v>791</v>
      </c>
      <c r="BQ25" s="72">
        <v>19.834715759999998</v>
      </c>
      <c r="BR25" s="72" t="s">
        <v>791</v>
      </c>
      <c r="BS25" s="72" t="s">
        <v>791</v>
      </c>
      <c r="BT25" s="72">
        <v>0.66</v>
      </c>
      <c r="BU25" s="72">
        <v>7.47</v>
      </c>
      <c r="BV25" s="72">
        <v>316</v>
      </c>
    </row>
    <row r="26" spans="1:74" ht="78.75">
      <c r="A26" s="72" t="str">
        <f>'1(год)'!A25</f>
        <v>1.2</v>
      </c>
      <c r="B26" s="73" t="str">
        <f>'1(год)'!B25</f>
        <v>Реконструкция, модернизация, техническое перевооружение всего, в том числе:</v>
      </c>
      <c r="C26" s="72" t="s">
        <v>791</v>
      </c>
      <c r="D26" s="72" t="s">
        <v>791</v>
      </c>
      <c r="E26" s="72" t="s">
        <v>791</v>
      </c>
      <c r="F26" s="72">
        <v>8.9639015</v>
      </c>
      <c r="G26" s="72"/>
      <c r="H26" s="72"/>
      <c r="I26" s="72" t="s">
        <v>791</v>
      </c>
      <c r="J26" s="72">
        <v>8.1</v>
      </c>
      <c r="K26" s="72">
        <v>312</v>
      </c>
      <c r="L26" s="72" t="s">
        <v>791</v>
      </c>
      <c r="M26" s="72" t="s">
        <v>791</v>
      </c>
      <c r="N26" s="72" t="s">
        <v>791</v>
      </c>
      <c r="O26" s="72" t="s">
        <v>791</v>
      </c>
      <c r="P26" s="72" t="s">
        <v>791</v>
      </c>
      <c r="Q26" s="72" t="s">
        <v>791</v>
      </c>
      <c r="R26" s="72" t="s">
        <v>791</v>
      </c>
      <c r="S26" s="72" t="s">
        <v>791</v>
      </c>
      <c r="T26" s="72" t="s">
        <v>791</v>
      </c>
      <c r="U26" s="72" t="s">
        <v>791</v>
      </c>
      <c r="V26" s="72" t="s">
        <v>791</v>
      </c>
      <c r="W26" s="72" t="s">
        <v>791</v>
      </c>
      <c r="X26" s="72" t="s">
        <v>791</v>
      </c>
      <c r="Y26" s="72" t="s">
        <v>791</v>
      </c>
      <c r="Z26" s="72" t="s">
        <v>791</v>
      </c>
      <c r="AA26" s="72" t="s">
        <v>791</v>
      </c>
      <c r="AB26" s="72" t="s">
        <v>791</v>
      </c>
      <c r="AC26" s="72" t="s">
        <v>791</v>
      </c>
      <c r="AD26" s="72" t="s">
        <v>791</v>
      </c>
      <c r="AE26" s="72" t="s">
        <v>791</v>
      </c>
      <c r="AF26" s="72" t="s">
        <v>791</v>
      </c>
      <c r="AG26" s="72" t="s">
        <v>791</v>
      </c>
      <c r="AH26" s="72">
        <v>8.9639015</v>
      </c>
      <c r="AI26" s="72" t="s">
        <v>791</v>
      </c>
      <c r="AJ26" s="72" t="s">
        <v>791</v>
      </c>
      <c r="AK26" s="72" t="s">
        <v>791</v>
      </c>
      <c r="AL26" s="72">
        <v>8.1</v>
      </c>
      <c r="AM26" s="72">
        <v>312</v>
      </c>
      <c r="AN26" s="73" t="s">
        <v>791</v>
      </c>
      <c r="AO26" s="72">
        <v>8.89672452</v>
      </c>
      <c r="AP26" s="73"/>
      <c r="AQ26" s="72"/>
      <c r="AR26" s="73" t="s">
        <v>791</v>
      </c>
      <c r="AS26" s="72">
        <v>7.47</v>
      </c>
      <c r="AT26" s="73">
        <v>312</v>
      </c>
      <c r="AU26" s="72" t="s">
        <v>791</v>
      </c>
      <c r="AV26" s="72" t="s">
        <v>791</v>
      </c>
      <c r="AW26" s="72" t="s">
        <v>791</v>
      </c>
      <c r="AX26" s="72" t="s">
        <v>791</v>
      </c>
      <c r="AY26" s="72" t="s">
        <v>791</v>
      </c>
      <c r="AZ26" s="72" t="s">
        <v>791</v>
      </c>
      <c r="BA26" s="72" t="s">
        <v>791</v>
      </c>
      <c r="BB26" s="72" t="s">
        <v>791</v>
      </c>
      <c r="BC26" s="72" t="s">
        <v>791</v>
      </c>
      <c r="BD26" s="72" t="s">
        <v>791</v>
      </c>
      <c r="BE26" s="72" t="s">
        <v>791</v>
      </c>
      <c r="BF26" s="72" t="s">
        <v>791</v>
      </c>
      <c r="BG26" s="72" t="s">
        <v>791</v>
      </c>
      <c r="BH26" s="72" t="s">
        <v>791</v>
      </c>
      <c r="BI26" s="72" t="s">
        <v>791</v>
      </c>
      <c r="BJ26" s="72" t="s">
        <v>791</v>
      </c>
      <c r="BK26" s="72" t="s">
        <v>791</v>
      </c>
      <c r="BL26" s="72" t="s">
        <v>791</v>
      </c>
      <c r="BM26" s="72" t="s">
        <v>791</v>
      </c>
      <c r="BN26" s="72" t="s">
        <v>791</v>
      </c>
      <c r="BO26" s="72" t="s">
        <v>791</v>
      </c>
      <c r="BP26" s="73" t="s">
        <v>791</v>
      </c>
      <c r="BQ26" s="72">
        <v>8.89672452</v>
      </c>
      <c r="BR26" s="72" t="s">
        <v>791</v>
      </c>
      <c r="BS26" s="72" t="s">
        <v>791</v>
      </c>
      <c r="BT26" s="72" t="s">
        <v>791</v>
      </c>
      <c r="BU26" s="72">
        <v>7.47</v>
      </c>
      <c r="BV26" s="72">
        <v>312</v>
      </c>
    </row>
    <row r="27" spans="1:74" ht="126">
      <c r="A27" s="70" t="str">
        <f>'1(год)'!A26</f>
        <v>1.2.1.2</v>
      </c>
      <c r="B27" s="71" t="str">
        <f>'1(год)'!B26</f>
        <v>Модернизация, техническое перевооружение трансформаторных и иных подстанций, распределительных пунктов, всего, в том числе:</v>
      </c>
      <c r="C27" s="70" t="s">
        <v>791</v>
      </c>
      <c r="D27" s="71" t="s">
        <v>791</v>
      </c>
      <c r="E27" s="71" t="s">
        <v>791</v>
      </c>
      <c r="F27" s="71">
        <v>5.656688166666667</v>
      </c>
      <c r="G27" s="71"/>
      <c r="H27" s="71"/>
      <c r="I27" s="71" t="s">
        <v>791</v>
      </c>
      <c r="J27" s="71">
        <v>8.1</v>
      </c>
      <c r="K27" s="71" t="s">
        <v>791</v>
      </c>
      <c r="L27" s="71" t="s">
        <v>791</v>
      </c>
      <c r="M27" s="71" t="s">
        <v>791</v>
      </c>
      <c r="N27" s="71" t="s">
        <v>791</v>
      </c>
      <c r="O27" s="71" t="s">
        <v>791</v>
      </c>
      <c r="P27" s="71" t="s">
        <v>791</v>
      </c>
      <c r="Q27" s="71" t="s">
        <v>791</v>
      </c>
      <c r="R27" s="71" t="s">
        <v>791</v>
      </c>
      <c r="S27" s="71" t="s">
        <v>791</v>
      </c>
      <c r="T27" s="71" t="s">
        <v>791</v>
      </c>
      <c r="U27" s="71" t="s">
        <v>791</v>
      </c>
      <c r="V27" s="71" t="s">
        <v>791</v>
      </c>
      <c r="W27" s="71" t="s">
        <v>791</v>
      </c>
      <c r="X27" s="71" t="s">
        <v>791</v>
      </c>
      <c r="Y27" s="71" t="s">
        <v>791</v>
      </c>
      <c r="Z27" s="71" t="s">
        <v>791</v>
      </c>
      <c r="AA27" s="71" t="s">
        <v>791</v>
      </c>
      <c r="AB27" s="71" t="s">
        <v>791</v>
      </c>
      <c r="AC27" s="71" t="s">
        <v>791</v>
      </c>
      <c r="AD27" s="71" t="s">
        <v>791</v>
      </c>
      <c r="AE27" s="71" t="s">
        <v>791</v>
      </c>
      <c r="AF27" s="71" t="s">
        <v>791</v>
      </c>
      <c r="AG27" s="71" t="s">
        <v>791</v>
      </c>
      <c r="AH27" s="71">
        <v>5.656688166666667</v>
      </c>
      <c r="AI27" s="71" t="s">
        <v>791</v>
      </c>
      <c r="AJ27" s="71" t="s">
        <v>791</v>
      </c>
      <c r="AK27" s="71" t="s">
        <v>791</v>
      </c>
      <c r="AL27" s="71">
        <v>8.1</v>
      </c>
      <c r="AM27" s="71" t="s">
        <v>791</v>
      </c>
      <c r="AN27" s="71" t="s">
        <v>791</v>
      </c>
      <c r="AO27" s="70">
        <v>5.12514131</v>
      </c>
      <c r="AP27" s="71"/>
      <c r="AQ27" s="70"/>
      <c r="AR27" s="71" t="s">
        <v>791</v>
      </c>
      <c r="AS27" s="70">
        <v>7.47</v>
      </c>
      <c r="AT27" s="71" t="s">
        <v>791</v>
      </c>
      <c r="AU27" s="71" t="s">
        <v>791</v>
      </c>
      <c r="AV27" s="71" t="s">
        <v>791</v>
      </c>
      <c r="AW27" s="71" t="s">
        <v>791</v>
      </c>
      <c r="AX27" s="71" t="s">
        <v>791</v>
      </c>
      <c r="AY27" s="71" t="s">
        <v>791</v>
      </c>
      <c r="AZ27" s="71" t="s">
        <v>791</v>
      </c>
      <c r="BA27" s="71" t="s">
        <v>791</v>
      </c>
      <c r="BB27" s="71" t="s">
        <v>791</v>
      </c>
      <c r="BC27" s="71" t="s">
        <v>791</v>
      </c>
      <c r="BD27" s="71" t="s">
        <v>791</v>
      </c>
      <c r="BE27" s="71" t="s">
        <v>791</v>
      </c>
      <c r="BF27" s="71" t="s">
        <v>791</v>
      </c>
      <c r="BG27" s="71" t="s">
        <v>791</v>
      </c>
      <c r="BH27" s="71" t="s">
        <v>791</v>
      </c>
      <c r="BI27" s="71" t="s">
        <v>791</v>
      </c>
      <c r="BJ27" s="71" t="s">
        <v>791</v>
      </c>
      <c r="BK27" s="71" t="s">
        <v>791</v>
      </c>
      <c r="BL27" s="71" t="s">
        <v>791</v>
      </c>
      <c r="BM27" s="71" t="s">
        <v>791</v>
      </c>
      <c r="BN27" s="71" t="s">
        <v>791</v>
      </c>
      <c r="BO27" s="71" t="s">
        <v>791</v>
      </c>
      <c r="BP27" s="71" t="s">
        <v>791</v>
      </c>
      <c r="BQ27" s="70">
        <v>5.12514131</v>
      </c>
      <c r="BR27" s="71" t="s">
        <v>791</v>
      </c>
      <c r="BS27" s="71" t="s">
        <v>791</v>
      </c>
      <c r="BT27" s="71" t="s">
        <v>791</v>
      </c>
      <c r="BU27" s="71">
        <v>7.47</v>
      </c>
      <c r="BV27" s="71" t="s">
        <v>791</v>
      </c>
    </row>
    <row r="28" spans="1:74" ht="47.25">
      <c r="A28" s="11" t="str">
        <f>'1(год)'!A27</f>
        <v>1.2.1.2.1</v>
      </c>
      <c r="B28" s="15" t="str">
        <f>'1(год)'!B27</f>
        <v>ТМ-63 кВА ТП-122 ул.Хабаровская; ТП-133 ул. Мельничная АЗС</v>
      </c>
      <c r="C28" s="11" t="s">
        <v>833</v>
      </c>
      <c r="D28" s="15" t="s">
        <v>791</v>
      </c>
      <c r="E28" s="15" t="s">
        <v>791</v>
      </c>
      <c r="F28" s="15" t="s">
        <v>791</v>
      </c>
      <c r="G28" s="15" t="s">
        <v>791</v>
      </c>
      <c r="H28" s="15" t="s">
        <v>791</v>
      </c>
      <c r="I28" s="15" t="s">
        <v>791</v>
      </c>
      <c r="J28" s="15" t="s">
        <v>791</v>
      </c>
      <c r="K28" s="15" t="s">
        <v>791</v>
      </c>
      <c r="L28" s="15" t="s">
        <v>791</v>
      </c>
      <c r="M28" s="15" t="s">
        <v>791</v>
      </c>
      <c r="N28" s="15" t="s">
        <v>791</v>
      </c>
      <c r="O28" s="15" t="s">
        <v>791</v>
      </c>
      <c r="P28" s="15" t="s">
        <v>791</v>
      </c>
      <c r="Q28" s="15" t="s">
        <v>791</v>
      </c>
      <c r="R28" s="15" t="s">
        <v>791</v>
      </c>
      <c r="S28" s="15" t="s">
        <v>791</v>
      </c>
      <c r="T28" s="15" t="s">
        <v>791</v>
      </c>
      <c r="U28" s="15" t="s">
        <v>791</v>
      </c>
      <c r="V28" s="15" t="s">
        <v>791</v>
      </c>
      <c r="W28" s="15" t="s">
        <v>791</v>
      </c>
      <c r="X28" s="15" t="s">
        <v>791</v>
      </c>
      <c r="Y28" s="15" t="s">
        <v>791</v>
      </c>
      <c r="Z28" s="15" t="s">
        <v>791</v>
      </c>
      <c r="AA28" s="15" t="s">
        <v>791</v>
      </c>
      <c r="AB28" s="15" t="s">
        <v>791</v>
      </c>
      <c r="AC28" s="15" t="s">
        <v>791</v>
      </c>
      <c r="AD28" s="15" t="s">
        <v>791</v>
      </c>
      <c r="AE28" s="15" t="s">
        <v>791</v>
      </c>
      <c r="AF28" s="15" t="s">
        <v>791</v>
      </c>
      <c r="AG28" s="15" t="s">
        <v>791</v>
      </c>
      <c r="AH28" s="15" t="s">
        <v>791</v>
      </c>
      <c r="AI28" s="15" t="s">
        <v>791</v>
      </c>
      <c r="AJ28" s="15" t="s">
        <v>791</v>
      </c>
      <c r="AK28" s="15" t="s">
        <v>791</v>
      </c>
      <c r="AL28" s="15" t="s">
        <v>791</v>
      </c>
      <c r="AM28" s="15" t="s">
        <v>791</v>
      </c>
      <c r="AN28" s="15" t="s">
        <v>791</v>
      </c>
      <c r="AO28" s="15" t="s">
        <v>791</v>
      </c>
      <c r="AP28" s="15" t="s">
        <v>791</v>
      </c>
      <c r="AQ28" s="15" t="s">
        <v>791</v>
      </c>
      <c r="AR28" s="15" t="s">
        <v>791</v>
      </c>
      <c r="AS28" s="15" t="s">
        <v>791</v>
      </c>
      <c r="AT28" s="15" t="s">
        <v>791</v>
      </c>
      <c r="AU28" s="15" t="s">
        <v>791</v>
      </c>
      <c r="AV28" s="15" t="s">
        <v>791</v>
      </c>
      <c r="AW28" s="15" t="s">
        <v>791</v>
      </c>
      <c r="AX28" s="15" t="s">
        <v>791</v>
      </c>
      <c r="AY28" s="15" t="s">
        <v>791</v>
      </c>
      <c r="AZ28" s="15" t="s">
        <v>791</v>
      </c>
      <c r="BA28" s="15" t="s">
        <v>791</v>
      </c>
      <c r="BB28" s="15" t="s">
        <v>791</v>
      </c>
      <c r="BC28" s="15" t="s">
        <v>791</v>
      </c>
      <c r="BD28" s="15" t="s">
        <v>791</v>
      </c>
      <c r="BE28" s="15" t="s">
        <v>791</v>
      </c>
      <c r="BF28" s="15" t="s">
        <v>791</v>
      </c>
      <c r="BG28" s="15" t="s">
        <v>791</v>
      </c>
      <c r="BH28" s="15" t="s">
        <v>791</v>
      </c>
      <c r="BI28" s="15" t="s">
        <v>791</v>
      </c>
      <c r="BJ28" s="15" t="s">
        <v>791</v>
      </c>
      <c r="BK28" s="15" t="s">
        <v>791</v>
      </c>
      <c r="BL28" s="15" t="s">
        <v>791</v>
      </c>
      <c r="BM28" s="15" t="s">
        <v>791</v>
      </c>
      <c r="BN28" s="15" t="s">
        <v>791</v>
      </c>
      <c r="BO28" s="15" t="s">
        <v>791</v>
      </c>
      <c r="BP28" s="15" t="s">
        <v>791</v>
      </c>
      <c r="BQ28" s="15" t="s">
        <v>791</v>
      </c>
      <c r="BR28" s="15" t="s">
        <v>791</v>
      </c>
      <c r="BS28" s="15" t="s">
        <v>791</v>
      </c>
      <c r="BT28" s="15" t="s">
        <v>791</v>
      </c>
      <c r="BU28" s="15" t="s">
        <v>791</v>
      </c>
      <c r="BV28" s="15" t="s">
        <v>791</v>
      </c>
    </row>
    <row r="29" spans="1:74" ht="31.5">
      <c r="A29" s="11" t="str">
        <f>'1(год)'!A28</f>
        <v>1.2.1.2.2</v>
      </c>
      <c r="B29" s="15" t="str">
        <f>'1(год)'!B28</f>
        <v>ТМ-100 кВА ТП-22 ул.Приморская  43/7</v>
      </c>
      <c r="C29" s="11" t="s">
        <v>834</v>
      </c>
      <c r="D29" s="15" t="s">
        <v>791</v>
      </c>
      <c r="E29" s="11" t="s">
        <v>791</v>
      </c>
      <c r="F29" s="15">
        <v>0.18178216666666666</v>
      </c>
      <c r="G29" s="11"/>
      <c r="H29" s="15"/>
      <c r="I29" s="15" t="s">
        <v>791</v>
      </c>
      <c r="J29" s="15">
        <v>0.1</v>
      </c>
      <c r="K29" s="15" t="s">
        <v>791</v>
      </c>
      <c r="L29" s="15" t="s">
        <v>791</v>
      </c>
      <c r="M29" s="15" t="s">
        <v>791</v>
      </c>
      <c r="N29" s="15" t="s">
        <v>791</v>
      </c>
      <c r="O29" s="15" t="s">
        <v>791</v>
      </c>
      <c r="P29" s="15" t="s">
        <v>791</v>
      </c>
      <c r="Q29" s="15" t="s">
        <v>791</v>
      </c>
      <c r="R29" s="15" t="s">
        <v>791</v>
      </c>
      <c r="S29" s="15" t="s">
        <v>791</v>
      </c>
      <c r="T29" s="15" t="s">
        <v>791</v>
      </c>
      <c r="U29" s="15" t="s">
        <v>791</v>
      </c>
      <c r="V29" s="15" t="s">
        <v>791</v>
      </c>
      <c r="W29" s="15" t="s">
        <v>791</v>
      </c>
      <c r="X29" s="15" t="s">
        <v>791</v>
      </c>
      <c r="Y29" s="15" t="s">
        <v>791</v>
      </c>
      <c r="Z29" s="15" t="s">
        <v>791</v>
      </c>
      <c r="AA29" s="15" t="s">
        <v>791</v>
      </c>
      <c r="AB29" s="15" t="s">
        <v>791</v>
      </c>
      <c r="AC29" s="15" t="s">
        <v>791</v>
      </c>
      <c r="AD29" s="15" t="s">
        <v>791</v>
      </c>
      <c r="AE29" s="15" t="s">
        <v>791</v>
      </c>
      <c r="AF29" s="15" t="s">
        <v>791</v>
      </c>
      <c r="AG29" s="11" t="s">
        <v>791</v>
      </c>
      <c r="AH29" s="15">
        <v>0.18178216666666666</v>
      </c>
      <c r="AI29" s="11" t="s">
        <v>791</v>
      </c>
      <c r="AJ29" s="11" t="s">
        <v>791</v>
      </c>
      <c r="AK29" s="15" t="s">
        <v>791</v>
      </c>
      <c r="AL29" s="15">
        <v>0.1</v>
      </c>
      <c r="AM29" s="15" t="s">
        <v>791</v>
      </c>
      <c r="AN29" s="15" t="s">
        <v>791</v>
      </c>
      <c r="AO29" s="11">
        <v>0.1742699</v>
      </c>
      <c r="AP29" s="15"/>
      <c r="AQ29" s="11"/>
      <c r="AR29" s="15" t="s">
        <v>791</v>
      </c>
      <c r="AS29" s="11">
        <v>0.1</v>
      </c>
      <c r="AT29" s="15" t="s">
        <v>791</v>
      </c>
      <c r="AU29" s="15" t="s">
        <v>791</v>
      </c>
      <c r="AV29" s="15" t="s">
        <v>791</v>
      </c>
      <c r="AW29" s="15" t="s">
        <v>791</v>
      </c>
      <c r="AX29" s="15" t="s">
        <v>791</v>
      </c>
      <c r="AY29" s="15" t="s">
        <v>791</v>
      </c>
      <c r="AZ29" s="15" t="s">
        <v>791</v>
      </c>
      <c r="BA29" s="15" t="s">
        <v>791</v>
      </c>
      <c r="BB29" s="15" t="s">
        <v>791</v>
      </c>
      <c r="BC29" s="15" t="s">
        <v>791</v>
      </c>
      <c r="BD29" s="15" t="s">
        <v>791</v>
      </c>
      <c r="BE29" s="15" t="s">
        <v>791</v>
      </c>
      <c r="BF29" s="15" t="s">
        <v>791</v>
      </c>
      <c r="BG29" s="15" t="s">
        <v>791</v>
      </c>
      <c r="BH29" s="15" t="s">
        <v>791</v>
      </c>
      <c r="BI29" s="15" t="s">
        <v>791</v>
      </c>
      <c r="BJ29" s="15" t="s">
        <v>791</v>
      </c>
      <c r="BK29" s="15" t="s">
        <v>791</v>
      </c>
      <c r="BL29" s="15" t="s">
        <v>791</v>
      </c>
      <c r="BM29" s="15" t="s">
        <v>791</v>
      </c>
      <c r="BN29" s="15" t="s">
        <v>791</v>
      </c>
      <c r="BO29" s="15" t="s">
        <v>791</v>
      </c>
      <c r="BP29" s="15" t="s">
        <v>791</v>
      </c>
      <c r="BQ29" s="11">
        <v>0.1742699</v>
      </c>
      <c r="BR29" s="15" t="s">
        <v>791</v>
      </c>
      <c r="BS29" s="11" t="s">
        <v>791</v>
      </c>
      <c r="BT29" s="15" t="s">
        <v>791</v>
      </c>
      <c r="BU29" s="11">
        <v>0.1</v>
      </c>
      <c r="BV29" s="15" t="s">
        <v>791</v>
      </c>
    </row>
    <row r="30" spans="1:74" ht="126">
      <c r="A30" s="11" t="str">
        <f>'1(год)'!A29</f>
        <v>1.2.1.2.3</v>
      </c>
      <c r="B30" s="15" t="str">
        <f>'1(год)'!B29</f>
        <v>ТМ-160 кВА ТП-34 ул. Горького 31а  (203 склад); ТП-53 пер. Студенческий; ТП-81 ул. Горовая( скважина); ТП-88 ул. Мельничная ( АЗС ); ТП-127 ул.Московская; ТП-159 ул.Мельничная; ТП-179 ул. Подгорная; </v>
      </c>
      <c r="C30" s="11" t="s">
        <v>843</v>
      </c>
      <c r="D30" s="15" t="s">
        <v>791</v>
      </c>
      <c r="E30" s="11" t="s">
        <v>791</v>
      </c>
      <c r="F30" s="15">
        <v>0.8371283333333334</v>
      </c>
      <c r="G30" s="11"/>
      <c r="H30" s="15"/>
      <c r="I30" s="15" t="s">
        <v>791</v>
      </c>
      <c r="J30" s="15">
        <v>0.64</v>
      </c>
      <c r="K30" s="15" t="s">
        <v>791</v>
      </c>
      <c r="L30" s="15" t="s">
        <v>791</v>
      </c>
      <c r="M30" s="15" t="s">
        <v>791</v>
      </c>
      <c r="N30" s="15" t="s">
        <v>791</v>
      </c>
      <c r="O30" s="15" t="s">
        <v>791</v>
      </c>
      <c r="P30" s="15" t="s">
        <v>791</v>
      </c>
      <c r="Q30" s="15" t="s">
        <v>791</v>
      </c>
      <c r="R30" s="15" t="s">
        <v>791</v>
      </c>
      <c r="S30" s="15" t="s">
        <v>791</v>
      </c>
      <c r="T30" s="15" t="s">
        <v>791</v>
      </c>
      <c r="U30" s="15" t="s">
        <v>791</v>
      </c>
      <c r="V30" s="15" t="s">
        <v>791</v>
      </c>
      <c r="W30" s="15" t="s">
        <v>791</v>
      </c>
      <c r="X30" s="15" t="s">
        <v>791</v>
      </c>
      <c r="Y30" s="15" t="s">
        <v>791</v>
      </c>
      <c r="Z30" s="15" t="s">
        <v>791</v>
      </c>
      <c r="AA30" s="15" t="s">
        <v>791</v>
      </c>
      <c r="AB30" s="15" t="s">
        <v>791</v>
      </c>
      <c r="AC30" s="15" t="s">
        <v>791</v>
      </c>
      <c r="AD30" s="15" t="s">
        <v>791</v>
      </c>
      <c r="AE30" s="15" t="s">
        <v>791</v>
      </c>
      <c r="AF30" s="15" t="s">
        <v>791</v>
      </c>
      <c r="AG30" s="11" t="s">
        <v>791</v>
      </c>
      <c r="AH30" s="15">
        <v>0.8371283333333334</v>
      </c>
      <c r="AI30" s="11" t="s">
        <v>791</v>
      </c>
      <c r="AJ30" s="11" t="s">
        <v>791</v>
      </c>
      <c r="AK30" s="15" t="s">
        <v>791</v>
      </c>
      <c r="AL30" s="15">
        <v>0.64</v>
      </c>
      <c r="AM30" s="15" t="s">
        <v>791</v>
      </c>
      <c r="AN30" s="15" t="s">
        <v>791</v>
      </c>
      <c r="AO30" s="11">
        <v>0.7958064300000001</v>
      </c>
      <c r="AP30" s="15"/>
      <c r="AQ30" s="11"/>
      <c r="AR30" s="15" t="s">
        <v>791</v>
      </c>
      <c r="AS30" s="11">
        <v>0.64</v>
      </c>
      <c r="AT30" s="15" t="s">
        <v>791</v>
      </c>
      <c r="AU30" s="15" t="s">
        <v>791</v>
      </c>
      <c r="AV30" s="15" t="s">
        <v>791</v>
      </c>
      <c r="AW30" s="15" t="s">
        <v>791</v>
      </c>
      <c r="AX30" s="15" t="s">
        <v>791</v>
      </c>
      <c r="AY30" s="15" t="s">
        <v>791</v>
      </c>
      <c r="AZ30" s="15" t="s">
        <v>791</v>
      </c>
      <c r="BA30" s="15" t="s">
        <v>791</v>
      </c>
      <c r="BB30" s="15" t="s">
        <v>791</v>
      </c>
      <c r="BC30" s="15" t="s">
        <v>791</v>
      </c>
      <c r="BD30" s="15" t="s">
        <v>791</v>
      </c>
      <c r="BE30" s="15" t="s">
        <v>791</v>
      </c>
      <c r="BF30" s="15" t="s">
        <v>791</v>
      </c>
      <c r="BG30" s="15" t="s">
        <v>791</v>
      </c>
      <c r="BH30" s="15" t="s">
        <v>791</v>
      </c>
      <c r="BI30" s="15" t="s">
        <v>791</v>
      </c>
      <c r="BJ30" s="15" t="s">
        <v>791</v>
      </c>
      <c r="BK30" s="15" t="s">
        <v>791</v>
      </c>
      <c r="BL30" s="15" t="s">
        <v>791</v>
      </c>
      <c r="BM30" s="15" t="s">
        <v>791</v>
      </c>
      <c r="BN30" s="15" t="s">
        <v>791</v>
      </c>
      <c r="BO30" s="15" t="s">
        <v>791</v>
      </c>
      <c r="BP30" s="15" t="s">
        <v>791</v>
      </c>
      <c r="BQ30" s="11">
        <v>0.7958064300000001</v>
      </c>
      <c r="BR30" s="15" t="s">
        <v>791</v>
      </c>
      <c r="BS30" s="11" t="s">
        <v>791</v>
      </c>
      <c r="BT30" s="15" t="s">
        <v>791</v>
      </c>
      <c r="BU30" s="11">
        <v>0.64</v>
      </c>
      <c r="BV30" s="15" t="s">
        <v>791</v>
      </c>
    </row>
    <row r="31" spans="1:74" ht="204.75">
      <c r="A31" s="11" t="str">
        <f>'1(год)'!A30</f>
        <v>1.2.1.2.4</v>
      </c>
      <c r="B31" s="15" t="str">
        <f>'1(год)'!B30</f>
        <v>ТМ-250 кВА ТП-14 ул.Артиллерийская 3;ТП-16 ул.Краснознаменная 2в;ТП-74 Нефтебаза;ТП-77 ул.  Урожайная;ТП-113 ул.Полевая 2а;ТП-117 ул.Красногвардейская 114/4;ТП-120 ул.Хрещатинская-Николаевская.;ТП-121 ул.Парковая  66а;ТП-121 ул.Парковая  66а;ТП-128 ул. Гр</v>
      </c>
      <c r="C31" s="11" t="s">
        <v>848</v>
      </c>
      <c r="D31" s="15" t="s">
        <v>791</v>
      </c>
      <c r="E31" s="11" t="s">
        <v>791</v>
      </c>
      <c r="F31" s="15">
        <v>0.48170925000000003</v>
      </c>
      <c r="G31" s="11"/>
      <c r="H31" s="15"/>
      <c r="I31" s="15" t="s">
        <v>791</v>
      </c>
      <c r="J31" s="15">
        <v>0.5</v>
      </c>
      <c r="K31" s="15" t="s">
        <v>791</v>
      </c>
      <c r="L31" s="15" t="s">
        <v>791</v>
      </c>
      <c r="M31" s="15" t="s">
        <v>791</v>
      </c>
      <c r="N31" s="15" t="s">
        <v>791</v>
      </c>
      <c r="O31" s="15" t="s">
        <v>791</v>
      </c>
      <c r="P31" s="15" t="s">
        <v>791</v>
      </c>
      <c r="Q31" s="15" t="s">
        <v>791</v>
      </c>
      <c r="R31" s="15" t="s">
        <v>791</v>
      </c>
      <c r="S31" s="15" t="s">
        <v>791</v>
      </c>
      <c r="T31" s="15" t="s">
        <v>791</v>
      </c>
      <c r="U31" s="15" t="s">
        <v>791</v>
      </c>
      <c r="V31" s="15" t="s">
        <v>791</v>
      </c>
      <c r="W31" s="15" t="s">
        <v>791</v>
      </c>
      <c r="X31" s="15" t="s">
        <v>791</v>
      </c>
      <c r="Y31" s="15" t="s">
        <v>791</v>
      </c>
      <c r="Z31" s="15" t="s">
        <v>791</v>
      </c>
      <c r="AA31" s="15" t="s">
        <v>791</v>
      </c>
      <c r="AB31" s="15" t="s">
        <v>791</v>
      </c>
      <c r="AC31" s="15" t="s">
        <v>791</v>
      </c>
      <c r="AD31" s="15" t="s">
        <v>791</v>
      </c>
      <c r="AE31" s="15" t="s">
        <v>791</v>
      </c>
      <c r="AF31" s="15" t="s">
        <v>791</v>
      </c>
      <c r="AG31" s="11" t="s">
        <v>791</v>
      </c>
      <c r="AH31" s="15">
        <v>0.48170925000000003</v>
      </c>
      <c r="AI31" s="11" t="s">
        <v>791</v>
      </c>
      <c r="AJ31" s="11" t="s">
        <v>791</v>
      </c>
      <c r="AK31" s="15" t="s">
        <v>791</v>
      </c>
      <c r="AL31" s="15">
        <v>0.5</v>
      </c>
      <c r="AM31" s="15" t="s">
        <v>791</v>
      </c>
      <c r="AN31" s="15" t="s">
        <v>791</v>
      </c>
      <c r="AO31" s="11">
        <v>0.4564105600000001</v>
      </c>
      <c r="AP31" s="15"/>
      <c r="AQ31" s="11"/>
      <c r="AR31" s="15" t="s">
        <v>791</v>
      </c>
      <c r="AS31" s="11">
        <v>0.5</v>
      </c>
      <c r="AT31" s="15" t="s">
        <v>791</v>
      </c>
      <c r="AU31" s="15" t="s">
        <v>791</v>
      </c>
      <c r="AV31" s="15" t="s">
        <v>791</v>
      </c>
      <c r="AW31" s="15" t="s">
        <v>791</v>
      </c>
      <c r="AX31" s="15" t="s">
        <v>791</v>
      </c>
      <c r="AY31" s="15" t="s">
        <v>791</v>
      </c>
      <c r="AZ31" s="15" t="s">
        <v>791</v>
      </c>
      <c r="BA31" s="15" t="s">
        <v>791</v>
      </c>
      <c r="BB31" s="15" t="s">
        <v>791</v>
      </c>
      <c r="BC31" s="15" t="s">
        <v>791</v>
      </c>
      <c r="BD31" s="15" t="s">
        <v>791</v>
      </c>
      <c r="BE31" s="15" t="s">
        <v>791</v>
      </c>
      <c r="BF31" s="15" t="s">
        <v>791</v>
      </c>
      <c r="BG31" s="15" t="s">
        <v>791</v>
      </c>
      <c r="BH31" s="15" t="s">
        <v>791</v>
      </c>
      <c r="BI31" s="15" t="s">
        <v>791</v>
      </c>
      <c r="BJ31" s="15" t="s">
        <v>791</v>
      </c>
      <c r="BK31" s="15" t="s">
        <v>791</v>
      </c>
      <c r="BL31" s="15" t="s">
        <v>791</v>
      </c>
      <c r="BM31" s="15" t="s">
        <v>791</v>
      </c>
      <c r="BN31" s="15" t="s">
        <v>791</v>
      </c>
      <c r="BO31" s="15" t="s">
        <v>791</v>
      </c>
      <c r="BP31" s="15" t="s">
        <v>791</v>
      </c>
      <c r="BQ31" s="11">
        <v>0.4564105600000001</v>
      </c>
      <c r="BR31" s="15" t="s">
        <v>791</v>
      </c>
      <c r="BS31" s="11" t="s">
        <v>791</v>
      </c>
      <c r="BT31" s="15" t="s">
        <v>791</v>
      </c>
      <c r="BU31" s="11">
        <v>0.5</v>
      </c>
      <c r="BV31" s="15" t="s">
        <v>791</v>
      </c>
    </row>
    <row r="32" spans="1:74" ht="173.25">
      <c r="A32" s="11" t="str">
        <f>'1(год)'!A31</f>
        <v>1.2.1.2.5</v>
      </c>
      <c r="B32" s="15" t="str">
        <f>'1(год)'!B31</f>
        <v>ТМ-400кВА ТП-1 ул.Ленинская 116 корп.3 (детский дом); ТП-2 ул.Борисова 41 корп.1; ТП-9 ул.Мельничная; ТП-12 ул.Кустовиновская 1а; ТП-29 Лесхоз; ТП-40 ул. Парковая 17а; ТП-50 ул. Ипподромная 1а.; ТП-52 ул. Ханкайская-Хрещатинская;ТП-64 ул.Красногвардейская</v>
      </c>
      <c r="C32" s="11" t="s">
        <v>849</v>
      </c>
      <c r="D32" s="15" t="s">
        <v>791</v>
      </c>
      <c r="E32" s="11" t="s">
        <v>791</v>
      </c>
      <c r="F32" s="15">
        <v>2.4340200000000003</v>
      </c>
      <c r="G32" s="11"/>
      <c r="H32" s="15"/>
      <c r="I32" s="15" t="s">
        <v>791</v>
      </c>
      <c r="J32" s="15">
        <v>3.6</v>
      </c>
      <c r="K32" s="15" t="s">
        <v>791</v>
      </c>
      <c r="L32" s="15" t="s">
        <v>791</v>
      </c>
      <c r="M32" s="15" t="s">
        <v>791</v>
      </c>
      <c r="N32" s="15" t="s">
        <v>791</v>
      </c>
      <c r="O32" s="15" t="s">
        <v>791</v>
      </c>
      <c r="P32" s="15" t="s">
        <v>791</v>
      </c>
      <c r="Q32" s="15" t="s">
        <v>791</v>
      </c>
      <c r="R32" s="15" t="s">
        <v>791</v>
      </c>
      <c r="S32" s="15" t="s">
        <v>791</v>
      </c>
      <c r="T32" s="15" t="s">
        <v>791</v>
      </c>
      <c r="U32" s="15" t="s">
        <v>791</v>
      </c>
      <c r="V32" s="15" t="s">
        <v>791</v>
      </c>
      <c r="W32" s="15" t="s">
        <v>791</v>
      </c>
      <c r="X32" s="15" t="s">
        <v>791</v>
      </c>
      <c r="Y32" s="15" t="s">
        <v>791</v>
      </c>
      <c r="Z32" s="15" t="s">
        <v>791</v>
      </c>
      <c r="AA32" s="15" t="s">
        <v>791</v>
      </c>
      <c r="AB32" s="15" t="s">
        <v>791</v>
      </c>
      <c r="AC32" s="15" t="s">
        <v>791</v>
      </c>
      <c r="AD32" s="15" t="s">
        <v>791</v>
      </c>
      <c r="AE32" s="15" t="s">
        <v>791</v>
      </c>
      <c r="AF32" s="15" t="s">
        <v>791</v>
      </c>
      <c r="AG32" s="11" t="s">
        <v>791</v>
      </c>
      <c r="AH32" s="15">
        <v>2.4340200000000003</v>
      </c>
      <c r="AI32" s="11" t="s">
        <v>791</v>
      </c>
      <c r="AJ32" s="11" t="s">
        <v>791</v>
      </c>
      <c r="AK32" s="15" t="s">
        <v>791</v>
      </c>
      <c r="AL32" s="15">
        <v>3.6</v>
      </c>
      <c r="AM32" s="15" t="s">
        <v>791</v>
      </c>
      <c r="AN32" s="15" t="s">
        <v>791</v>
      </c>
      <c r="AO32" s="11">
        <v>2.34732744</v>
      </c>
      <c r="AP32" s="15"/>
      <c r="AQ32" s="11"/>
      <c r="AR32" s="15" t="s">
        <v>791</v>
      </c>
      <c r="AS32" s="11">
        <v>3.6</v>
      </c>
      <c r="AT32" s="15" t="s">
        <v>791</v>
      </c>
      <c r="AU32" s="15" t="s">
        <v>791</v>
      </c>
      <c r="AV32" s="15" t="s">
        <v>791</v>
      </c>
      <c r="AW32" s="15" t="s">
        <v>791</v>
      </c>
      <c r="AX32" s="15" t="s">
        <v>791</v>
      </c>
      <c r="AY32" s="15" t="s">
        <v>791</v>
      </c>
      <c r="AZ32" s="15" t="s">
        <v>791</v>
      </c>
      <c r="BA32" s="15" t="s">
        <v>791</v>
      </c>
      <c r="BB32" s="15" t="s">
        <v>791</v>
      </c>
      <c r="BC32" s="15" t="s">
        <v>791</v>
      </c>
      <c r="BD32" s="15" t="s">
        <v>791</v>
      </c>
      <c r="BE32" s="15" t="s">
        <v>791</v>
      </c>
      <c r="BF32" s="15" t="s">
        <v>791</v>
      </c>
      <c r="BG32" s="15" t="s">
        <v>791</v>
      </c>
      <c r="BH32" s="15" t="s">
        <v>791</v>
      </c>
      <c r="BI32" s="15" t="s">
        <v>791</v>
      </c>
      <c r="BJ32" s="15" t="s">
        <v>791</v>
      </c>
      <c r="BK32" s="15" t="s">
        <v>791</v>
      </c>
      <c r="BL32" s="15" t="s">
        <v>791</v>
      </c>
      <c r="BM32" s="15" t="s">
        <v>791</v>
      </c>
      <c r="BN32" s="15" t="s">
        <v>791</v>
      </c>
      <c r="BO32" s="15" t="s">
        <v>791</v>
      </c>
      <c r="BP32" s="15" t="s">
        <v>791</v>
      </c>
      <c r="BQ32" s="11">
        <v>2.34732744</v>
      </c>
      <c r="BR32" s="15" t="s">
        <v>791</v>
      </c>
      <c r="BS32" s="11" t="s">
        <v>791</v>
      </c>
      <c r="BT32" s="15" t="s">
        <v>791</v>
      </c>
      <c r="BU32" s="11">
        <v>3.6</v>
      </c>
      <c r="BV32" s="15" t="s">
        <v>791</v>
      </c>
    </row>
    <row r="33" spans="1:74" ht="173.25">
      <c r="A33" s="11" t="str">
        <f>'1(год)'!A32</f>
        <v>1.2.1.2.6</v>
      </c>
      <c r="B33" s="15" t="str">
        <f>'1(год)'!B32</f>
        <v>ТМ-630 кВА ТП-100 ул. Советская  70а; ТП-101ул.Красногвардейская 69/3; ТП-113 ул.Полевая 2а.; ТП-125 ул Парковая 31 а;ТП-149 ул.Красногвардейская 128 корп.5;  ТП-165 ул.Мира  3; ТП-166 ул.Мира 2 а; ТП-169 ул.Коммунаров 33а; ТП-63А ул.Красногвардейская 104</v>
      </c>
      <c r="C33" s="11" t="s">
        <v>850</v>
      </c>
      <c r="D33" s="15" t="s">
        <v>791</v>
      </c>
      <c r="E33" s="11" t="s">
        <v>791</v>
      </c>
      <c r="F33" s="15">
        <v>0.7165242500000001</v>
      </c>
      <c r="G33" s="11"/>
      <c r="H33" s="15"/>
      <c r="I33" s="15" t="s">
        <v>791</v>
      </c>
      <c r="J33" s="15">
        <v>1.26</v>
      </c>
      <c r="K33" s="15" t="s">
        <v>791</v>
      </c>
      <c r="L33" s="15" t="s">
        <v>791</v>
      </c>
      <c r="M33" s="15" t="s">
        <v>791</v>
      </c>
      <c r="N33" s="15" t="s">
        <v>791</v>
      </c>
      <c r="O33" s="15" t="s">
        <v>791</v>
      </c>
      <c r="P33" s="15" t="s">
        <v>791</v>
      </c>
      <c r="Q33" s="15" t="s">
        <v>791</v>
      </c>
      <c r="R33" s="15" t="s">
        <v>791</v>
      </c>
      <c r="S33" s="15" t="s">
        <v>791</v>
      </c>
      <c r="T33" s="15" t="s">
        <v>791</v>
      </c>
      <c r="U33" s="15" t="s">
        <v>791</v>
      </c>
      <c r="V33" s="15" t="s">
        <v>791</v>
      </c>
      <c r="W33" s="15" t="s">
        <v>791</v>
      </c>
      <c r="X33" s="15" t="s">
        <v>791</v>
      </c>
      <c r="Y33" s="15" t="s">
        <v>791</v>
      </c>
      <c r="Z33" s="15" t="s">
        <v>791</v>
      </c>
      <c r="AA33" s="15" t="s">
        <v>791</v>
      </c>
      <c r="AB33" s="15" t="s">
        <v>791</v>
      </c>
      <c r="AC33" s="15" t="s">
        <v>791</v>
      </c>
      <c r="AD33" s="15" t="s">
        <v>791</v>
      </c>
      <c r="AE33" s="15" t="s">
        <v>791</v>
      </c>
      <c r="AF33" s="15" t="s">
        <v>791</v>
      </c>
      <c r="AG33" s="11" t="s">
        <v>791</v>
      </c>
      <c r="AH33" s="15">
        <v>0.7165242500000001</v>
      </c>
      <c r="AI33" s="11" t="s">
        <v>791</v>
      </c>
      <c r="AJ33" s="11" t="s">
        <v>791</v>
      </c>
      <c r="AK33" s="15" t="s">
        <v>791</v>
      </c>
      <c r="AL33" s="15">
        <v>1.26</v>
      </c>
      <c r="AM33" s="15" t="s">
        <v>791</v>
      </c>
      <c r="AN33" s="15" t="s">
        <v>791</v>
      </c>
      <c r="AO33" s="11">
        <v>0.34890509000000003</v>
      </c>
      <c r="AP33" s="15"/>
      <c r="AQ33" s="11"/>
      <c r="AR33" s="15" t="s">
        <v>791</v>
      </c>
      <c r="AS33" s="11">
        <v>0.63</v>
      </c>
      <c r="AT33" s="15" t="s">
        <v>791</v>
      </c>
      <c r="AU33" s="15" t="s">
        <v>791</v>
      </c>
      <c r="AV33" s="15" t="s">
        <v>791</v>
      </c>
      <c r="AW33" s="15" t="s">
        <v>791</v>
      </c>
      <c r="AX33" s="15" t="s">
        <v>791</v>
      </c>
      <c r="AY33" s="15" t="s">
        <v>791</v>
      </c>
      <c r="AZ33" s="15" t="s">
        <v>791</v>
      </c>
      <c r="BA33" s="15" t="s">
        <v>791</v>
      </c>
      <c r="BB33" s="15" t="s">
        <v>791</v>
      </c>
      <c r="BC33" s="15" t="s">
        <v>791</v>
      </c>
      <c r="BD33" s="15" t="s">
        <v>791</v>
      </c>
      <c r="BE33" s="15" t="s">
        <v>791</v>
      </c>
      <c r="BF33" s="15" t="s">
        <v>791</v>
      </c>
      <c r="BG33" s="15" t="s">
        <v>791</v>
      </c>
      <c r="BH33" s="15" t="s">
        <v>791</v>
      </c>
      <c r="BI33" s="15" t="s">
        <v>791</v>
      </c>
      <c r="BJ33" s="15" t="s">
        <v>791</v>
      </c>
      <c r="BK33" s="15" t="s">
        <v>791</v>
      </c>
      <c r="BL33" s="15" t="s">
        <v>791</v>
      </c>
      <c r="BM33" s="15" t="s">
        <v>791</v>
      </c>
      <c r="BN33" s="15" t="s">
        <v>791</v>
      </c>
      <c r="BO33" s="15" t="s">
        <v>791</v>
      </c>
      <c r="BP33" s="15" t="s">
        <v>791</v>
      </c>
      <c r="BQ33" s="11">
        <v>0.34890509000000003</v>
      </c>
      <c r="BR33" s="15" t="s">
        <v>791</v>
      </c>
      <c r="BS33" s="11" t="s">
        <v>791</v>
      </c>
      <c r="BT33" s="15" t="s">
        <v>791</v>
      </c>
      <c r="BU33" s="11">
        <v>0.63</v>
      </c>
      <c r="BV33" s="15" t="s">
        <v>791</v>
      </c>
    </row>
    <row r="34" spans="1:74" ht="31.5">
      <c r="A34" s="11" t="str">
        <f>'1(год)'!A33</f>
        <v>1.2.1.2.7</v>
      </c>
      <c r="B34" s="15" t="str">
        <f>'1(год)'!B33</f>
        <v>ТМ-1000 кВА ТП-11 ул.Покуса    1а. </v>
      </c>
      <c r="C34" s="11" t="s">
        <v>851</v>
      </c>
      <c r="D34" s="15" t="s">
        <v>791</v>
      </c>
      <c r="E34" s="11" t="s">
        <v>791</v>
      </c>
      <c r="F34" s="15">
        <v>1.0055241666666668</v>
      </c>
      <c r="G34" s="11"/>
      <c r="H34" s="15"/>
      <c r="I34" s="15" t="s">
        <v>791</v>
      </c>
      <c r="J34" s="15">
        <v>2</v>
      </c>
      <c r="K34" s="11" t="s">
        <v>791</v>
      </c>
      <c r="L34" s="11" t="s">
        <v>791</v>
      </c>
      <c r="M34" s="11" t="s">
        <v>791</v>
      </c>
      <c r="N34" s="11" t="s">
        <v>791</v>
      </c>
      <c r="O34" s="11" t="s">
        <v>791</v>
      </c>
      <c r="P34" s="11" t="s">
        <v>791</v>
      </c>
      <c r="Q34" s="11" t="s">
        <v>791</v>
      </c>
      <c r="R34" s="11" t="s">
        <v>791</v>
      </c>
      <c r="S34" s="11" t="s">
        <v>791</v>
      </c>
      <c r="T34" s="11" t="s">
        <v>791</v>
      </c>
      <c r="U34" s="11" t="s">
        <v>791</v>
      </c>
      <c r="V34" s="11" t="s">
        <v>791</v>
      </c>
      <c r="W34" s="11" t="s">
        <v>791</v>
      </c>
      <c r="X34" s="11" t="s">
        <v>791</v>
      </c>
      <c r="Y34" s="11" t="s">
        <v>791</v>
      </c>
      <c r="Z34" s="11" t="s">
        <v>791</v>
      </c>
      <c r="AA34" s="11" t="s">
        <v>791</v>
      </c>
      <c r="AB34" s="11" t="s">
        <v>791</v>
      </c>
      <c r="AC34" s="11" t="s">
        <v>791</v>
      </c>
      <c r="AD34" s="11" t="s">
        <v>791</v>
      </c>
      <c r="AE34" s="11" t="s">
        <v>791</v>
      </c>
      <c r="AF34" s="11" t="s">
        <v>791</v>
      </c>
      <c r="AG34" s="11" t="s">
        <v>791</v>
      </c>
      <c r="AH34" s="15">
        <v>1.0055241666666668</v>
      </c>
      <c r="AI34" s="11" t="s">
        <v>791</v>
      </c>
      <c r="AJ34" s="11" t="s">
        <v>791</v>
      </c>
      <c r="AK34" s="15" t="s">
        <v>791</v>
      </c>
      <c r="AL34" s="15">
        <v>2</v>
      </c>
      <c r="AM34" s="15" t="s">
        <v>791</v>
      </c>
      <c r="AN34" s="15" t="s">
        <v>791</v>
      </c>
      <c r="AO34" s="11">
        <v>1.0024218900000001</v>
      </c>
      <c r="AP34" s="15"/>
      <c r="AQ34" s="11"/>
      <c r="AR34" s="15" t="s">
        <v>791</v>
      </c>
      <c r="AS34" s="11">
        <v>2</v>
      </c>
      <c r="AT34" s="15" t="s">
        <v>791</v>
      </c>
      <c r="AU34" s="15" t="s">
        <v>791</v>
      </c>
      <c r="AV34" s="15" t="s">
        <v>791</v>
      </c>
      <c r="AW34" s="15" t="s">
        <v>791</v>
      </c>
      <c r="AX34" s="15" t="s">
        <v>791</v>
      </c>
      <c r="AY34" s="15" t="s">
        <v>791</v>
      </c>
      <c r="AZ34" s="15" t="s">
        <v>791</v>
      </c>
      <c r="BA34" s="15" t="s">
        <v>791</v>
      </c>
      <c r="BB34" s="15" t="s">
        <v>791</v>
      </c>
      <c r="BC34" s="15" t="s">
        <v>791</v>
      </c>
      <c r="BD34" s="15" t="s">
        <v>791</v>
      </c>
      <c r="BE34" s="15" t="s">
        <v>791</v>
      </c>
      <c r="BF34" s="15" t="s">
        <v>791</v>
      </c>
      <c r="BG34" s="15" t="s">
        <v>791</v>
      </c>
      <c r="BH34" s="15" t="s">
        <v>791</v>
      </c>
      <c r="BI34" s="15" t="s">
        <v>791</v>
      </c>
      <c r="BJ34" s="15" t="s">
        <v>791</v>
      </c>
      <c r="BK34" s="15" t="s">
        <v>791</v>
      </c>
      <c r="BL34" s="15" t="s">
        <v>791</v>
      </c>
      <c r="BM34" s="15" t="s">
        <v>791</v>
      </c>
      <c r="BN34" s="15" t="s">
        <v>791</v>
      </c>
      <c r="BO34" s="15" t="s">
        <v>791</v>
      </c>
      <c r="BP34" s="15" t="s">
        <v>791</v>
      </c>
      <c r="BQ34" s="11">
        <v>1.0024218900000001</v>
      </c>
      <c r="BR34" s="15" t="s">
        <v>791</v>
      </c>
      <c r="BS34" s="11" t="s">
        <v>791</v>
      </c>
      <c r="BT34" s="11" t="s">
        <v>791</v>
      </c>
      <c r="BU34" s="11">
        <v>2</v>
      </c>
      <c r="BV34" s="15" t="s">
        <v>791</v>
      </c>
    </row>
    <row r="35" spans="1:74" ht="31.5">
      <c r="A35" s="11" t="str">
        <f>'1(год)'!A34</f>
        <v>1.2.1.2.8</v>
      </c>
      <c r="B35" s="15" t="str">
        <f>'1(год)'!B34</f>
        <v>ТМ- 10000кВА ПС ЗСМ</v>
      </c>
      <c r="C35" s="11" t="s">
        <v>852</v>
      </c>
      <c r="D35" s="15" t="s">
        <v>791</v>
      </c>
      <c r="E35" s="11" t="s">
        <v>791</v>
      </c>
      <c r="F35" s="11" t="s">
        <v>791</v>
      </c>
      <c r="G35" s="11" t="s">
        <v>791</v>
      </c>
      <c r="H35" s="11" t="s">
        <v>791</v>
      </c>
      <c r="I35" s="11" t="s">
        <v>791</v>
      </c>
      <c r="J35" s="11" t="s">
        <v>791</v>
      </c>
      <c r="K35" s="11" t="s">
        <v>791</v>
      </c>
      <c r="L35" s="11" t="s">
        <v>791</v>
      </c>
      <c r="M35" s="11" t="s">
        <v>791</v>
      </c>
      <c r="N35" s="11" t="s">
        <v>791</v>
      </c>
      <c r="O35" s="11" t="s">
        <v>791</v>
      </c>
      <c r="P35" s="11" t="s">
        <v>791</v>
      </c>
      <c r="Q35" s="11" t="s">
        <v>791</v>
      </c>
      <c r="R35" s="11" t="s">
        <v>791</v>
      </c>
      <c r="S35" s="11" t="s">
        <v>791</v>
      </c>
      <c r="T35" s="11" t="s">
        <v>791</v>
      </c>
      <c r="U35" s="11" t="s">
        <v>791</v>
      </c>
      <c r="V35" s="11" t="s">
        <v>791</v>
      </c>
      <c r="W35" s="11" t="s">
        <v>791</v>
      </c>
      <c r="X35" s="11" t="s">
        <v>791</v>
      </c>
      <c r="Y35" s="11" t="s">
        <v>791</v>
      </c>
      <c r="Z35" s="11" t="s">
        <v>791</v>
      </c>
      <c r="AA35" s="11" t="s">
        <v>791</v>
      </c>
      <c r="AB35" s="11" t="s">
        <v>791</v>
      </c>
      <c r="AC35" s="11" t="s">
        <v>791</v>
      </c>
      <c r="AD35" s="11" t="s">
        <v>791</v>
      </c>
      <c r="AE35" s="11" t="s">
        <v>791</v>
      </c>
      <c r="AF35" s="11" t="s">
        <v>791</v>
      </c>
      <c r="AG35" s="11" t="s">
        <v>791</v>
      </c>
      <c r="AH35" s="15">
        <v>0</v>
      </c>
      <c r="AI35" s="11" t="s">
        <v>791</v>
      </c>
      <c r="AJ35" s="11" t="s">
        <v>791</v>
      </c>
      <c r="AK35" s="15" t="s">
        <v>791</v>
      </c>
      <c r="AL35" s="15" t="s">
        <v>791</v>
      </c>
      <c r="AM35" s="15" t="s">
        <v>791</v>
      </c>
      <c r="AN35" s="15" t="s">
        <v>791</v>
      </c>
      <c r="AO35" s="15" t="s">
        <v>791</v>
      </c>
      <c r="AP35" s="15" t="s">
        <v>791</v>
      </c>
      <c r="AQ35" s="15" t="s">
        <v>791</v>
      </c>
      <c r="AR35" s="15" t="s">
        <v>791</v>
      </c>
      <c r="AS35" s="15" t="s">
        <v>791</v>
      </c>
      <c r="AT35" s="15" t="s">
        <v>791</v>
      </c>
      <c r="AU35" s="15" t="s">
        <v>791</v>
      </c>
      <c r="AV35" s="15" t="s">
        <v>791</v>
      </c>
      <c r="AW35" s="15" t="s">
        <v>791</v>
      </c>
      <c r="AX35" s="15" t="s">
        <v>791</v>
      </c>
      <c r="AY35" s="15" t="s">
        <v>791</v>
      </c>
      <c r="AZ35" s="15" t="s">
        <v>791</v>
      </c>
      <c r="BA35" s="15" t="s">
        <v>791</v>
      </c>
      <c r="BB35" s="15" t="s">
        <v>791</v>
      </c>
      <c r="BC35" s="15" t="s">
        <v>791</v>
      </c>
      <c r="BD35" s="15" t="s">
        <v>791</v>
      </c>
      <c r="BE35" s="15" t="s">
        <v>791</v>
      </c>
      <c r="BF35" s="15" t="s">
        <v>791</v>
      </c>
      <c r="BG35" s="15" t="s">
        <v>791</v>
      </c>
      <c r="BH35" s="15" t="s">
        <v>791</v>
      </c>
      <c r="BI35" s="15" t="s">
        <v>791</v>
      </c>
      <c r="BJ35" s="15" t="s">
        <v>791</v>
      </c>
      <c r="BK35" s="15" t="s">
        <v>791</v>
      </c>
      <c r="BL35" s="15" t="s">
        <v>791</v>
      </c>
      <c r="BM35" s="15" t="s">
        <v>791</v>
      </c>
      <c r="BN35" s="15" t="s">
        <v>791</v>
      </c>
      <c r="BO35" s="15" t="s">
        <v>791</v>
      </c>
      <c r="BP35" s="15" t="s">
        <v>791</v>
      </c>
      <c r="BQ35" s="15" t="s">
        <v>791</v>
      </c>
      <c r="BR35" s="15" t="s">
        <v>791</v>
      </c>
      <c r="BS35" s="15" t="s">
        <v>791</v>
      </c>
      <c r="BT35" s="15" t="s">
        <v>791</v>
      </c>
      <c r="BU35" s="15" t="s">
        <v>791</v>
      </c>
      <c r="BV35" s="15" t="s">
        <v>791</v>
      </c>
    </row>
    <row r="36" spans="1:74" ht="31.5">
      <c r="A36" s="11" t="str">
        <f>'1(год)'!A35</f>
        <v>1.2.1.2.9</v>
      </c>
      <c r="B36" s="15" t="str">
        <f>'1(год)'!B35</f>
        <v>КТПБ -31 ул. Комсомольская 114   </v>
      </c>
      <c r="C36" s="11" t="s">
        <v>853</v>
      </c>
      <c r="D36" s="15" t="s">
        <v>791</v>
      </c>
      <c r="E36" s="11" t="s">
        <v>791</v>
      </c>
      <c r="F36" s="11" t="s">
        <v>791</v>
      </c>
      <c r="G36" s="11" t="s">
        <v>791</v>
      </c>
      <c r="H36" s="11" t="s">
        <v>791</v>
      </c>
      <c r="I36" s="11" t="s">
        <v>791</v>
      </c>
      <c r="J36" s="11" t="s">
        <v>791</v>
      </c>
      <c r="K36" s="11" t="s">
        <v>791</v>
      </c>
      <c r="L36" s="11" t="s">
        <v>791</v>
      </c>
      <c r="M36" s="11" t="s">
        <v>791</v>
      </c>
      <c r="N36" s="11" t="s">
        <v>791</v>
      </c>
      <c r="O36" s="11" t="s">
        <v>791</v>
      </c>
      <c r="P36" s="11" t="s">
        <v>791</v>
      </c>
      <c r="Q36" s="11" t="s">
        <v>791</v>
      </c>
      <c r="R36" s="11" t="s">
        <v>791</v>
      </c>
      <c r="S36" s="11" t="s">
        <v>791</v>
      </c>
      <c r="T36" s="11" t="s">
        <v>791</v>
      </c>
      <c r="U36" s="11" t="s">
        <v>791</v>
      </c>
      <c r="V36" s="11" t="s">
        <v>791</v>
      </c>
      <c r="W36" s="11" t="s">
        <v>791</v>
      </c>
      <c r="X36" s="11" t="s">
        <v>791</v>
      </c>
      <c r="Y36" s="11" t="s">
        <v>791</v>
      </c>
      <c r="Z36" s="11" t="s">
        <v>791</v>
      </c>
      <c r="AA36" s="11" t="s">
        <v>791</v>
      </c>
      <c r="AB36" s="11" t="s">
        <v>791</v>
      </c>
      <c r="AC36" s="11" t="s">
        <v>791</v>
      </c>
      <c r="AD36" s="11" t="s">
        <v>791</v>
      </c>
      <c r="AE36" s="11" t="s">
        <v>791</v>
      </c>
      <c r="AF36" s="11" t="s">
        <v>791</v>
      </c>
      <c r="AG36" s="11" t="s">
        <v>791</v>
      </c>
      <c r="AH36" s="15">
        <v>1</v>
      </c>
      <c r="AI36" s="11" t="s">
        <v>791</v>
      </c>
      <c r="AJ36" s="11" t="s">
        <v>791</v>
      </c>
      <c r="AK36" s="15" t="s">
        <v>791</v>
      </c>
      <c r="AL36" s="15" t="s">
        <v>791</v>
      </c>
      <c r="AM36" s="15" t="s">
        <v>791</v>
      </c>
      <c r="AN36" s="15" t="s">
        <v>791</v>
      </c>
      <c r="AO36" s="15" t="s">
        <v>791</v>
      </c>
      <c r="AP36" s="15" t="s">
        <v>791</v>
      </c>
      <c r="AQ36" s="15" t="s">
        <v>791</v>
      </c>
      <c r="AR36" s="15" t="s">
        <v>791</v>
      </c>
      <c r="AS36" s="15" t="s">
        <v>791</v>
      </c>
      <c r="AT36" s="15" t="s">
        <v>791</v>
      </c>
      <c r="AU36" s="15" t="s">
        <v>791</v>
      </c>
      <c r="AV36" s="15" t="s">
        <v>791</v>
      </c>
      <c r="AW36" s="15" t="s">
        <v>791</v>
      </c>
      <c r="AX36" s="15" t="s">
        <v>791</v>
      </c>
      <c r="AY36" s="15" t="s">
        <v>791</v>
      </c>
      <c r="AZ36" s="15" t="s">
        <v>791</v>
      </c>
      <c r="BA36" s="15" t="s">
        <v>791</v>
      </c>
      <c r="BB36" s="15" t="s">
        <v>791</v>
      </c>
      <c r="BC36" s="15" t="s">
        <v>791</v>
      </c>
      <c r="BD36" s="15" t="s">
        <v>791</v>
      </c>
      <c r="BE36" s="15" t="s">
        <v>791</v>
      </c>
      <c r="BF36" s="15" t="s">
        <v>791</v>
      </c>
      <c r="BG36" s="15" t="s">
        <v>791</v>
      </c>
      <c r="BH36" s="15" t="s">
        <v>791</v>
      </c>
      <c r="BI36" s="15" t="s">
        <v>791</v>
      </c>
      <c r="BJ36" s="15" t="s">
        <v>791</v>
      </c>
      <c r="BK36" s="15" t="s">
        <v>791</v>
      </c>
      <c r="BL36" s="15" t="s">
        <v>791</v>
      </c>
      <c r="BM36" s="15" t="s">
        <v>791</v>
      </c>
      <c r="BN36" s="15" t="s">
        <v>791</v>
      </c>
      <c r="BO36" s="15" t="s">
        <v>791</v>
      </c>
      <c r="BP36" s="15" t="s">
        <v>791</v>
      </c>
      <c r="BQ36" s="15" t="s">
        <v>791</v>
      </c>
      <c r="BR36" s="15" t="s">
        <v>791</v>
      </c>
      <c r="BS36" s="15" t="s">
        <v>791</v>
      </c>
      <c r="BT36" s="15" t="s">
        <v>791</v>
      </c>
      <c r="BU36" s="15" t="s">
        <v>791</v>
      </c>
      <c r="BV36" s="15" t="s">
        <v>791</v>
      </c>
    </row>
    <row r="37" spans="1:74" ht="63">
      <c r="A37" s="11" t="str">
        <f>'1(год)'!A36</f>
        <v>1.2.1.2.10</v>
      </c>
      <c r="B37" s="15" t="str">
        <f>'1(год)'!B36</f>
        <v>РУ 10кВ замена МВ на ВВ:  РП-8 (5 шт.)-Советская 114А; ТП-149 (2 шт.)-Красногвардейская 128/5</v>
      </c>
      <c r="C37" s="11" t="s">
        <v>854</v>
      </c>
      <c r="D37" s="15" t="s">
        <v>791</v>
      </c>
      <c r="E37" s="11" t="s">
        <v>791</v>
      </c>
      <c r="F37" s="11" t="s">
        <v>791</v>
      </c>
      <c r="G37" s="11" t="s">
        <v>791</v>
      </c>
      <c r="H37" s="11" t="s">
        <v>791</v>
      </c>
      <c r="I37" s="11" t="s">
        <v>791</v>
      </c>
      <c r="J37" s="11" t="s">
        <v>791</v>
      </c>
      <c r="K37" s="11" t="s">
        <v>791</v>
      </c>
      <c r="L37" s="11" t="s">
        <v>791</v>
      </c>
      <c r="M37" s="11" t="s">
        <v>791</v>
      </c>
      <c r="N37" s="11" t="s">
        <v>791</v>
      </c>
      <c r="O37" s="11" t="s">
        <v>791</v>
      </c>
      <c r="P37" s="11" t="s">
        <v>791</v>
      </c>
      <c r="Q37" s="11" t="s">
        <v>791</v>
      </c>
      <c r="R37" s="11" t="s">
        <v>791</v>
      </c>
      <c r="S37" s="11" t="s">
        <v>791</v>
      </c>
      <c r="T37" s="11" t="s">
        <v>791</v>
      </c>
      <c r="U37" s="11" t="s">
        <v>791</v>
      </c>
      <c r="V37" s="11" t="s">
        <v>791</v>
      </c>
      <c r="W37" s="11" t="s">
        <v>791</v>
      </c>
      <c r="X37" s="11" t="s">
        <v>791</v>
      </c>
      <c r="Y37" s="11" t="s">
        <v>791</v>
      </c>
      <c r="Z37" s="11" t="s">
        <v>791</v>
      </c>
      <c r="AA37" s="11" t="s">
        <v>791</v>
      </c>
      <c r="AB37" s="11" t="s">
        <v>791</v>
      </c>
      <c r="AC37" s="11" t="s">
        <v>791</v>
      </c>
      <c r="AD37" s="11" t="s">
        <v>791</v>
      </c>
      <c r="AE37" s="11" t="s">
        <v>791</v>
      </c>
      <c r="AF37" s="11" t="s">
        <v>791</v>
      </c>
      <c r="AG37" s="11" t="s">
        <v>791</v>
      </c>
      <c r="AH37" s="15">
        <v>2</v>
      </c>
      <c r="AI37" s="11" t="s">
        <v>791</v>
      </c>
      <c r="AJ37" s="11" t="s">
        <v>791</v>
      </c>
      <c r="AK37" s="15" t="s">
        <v>791</v>
      </c>
      <c r="AL37" s="15" t="s">
        <v>791</v>
      </c>
      <c r="AM37" s="15" t="s">
        <v>791</v>
      </c>
      <c r="AN37" s="15" t="s">
        <v>791</v>
      </c>
      <c r="AO37" s="15" t="s">
        <v>791</v>
      </c>
      <c r="AP37" s="15" t="s">
        <v>791</v>
      </c>
      <c r="AQ37" s="15" t="s">
        <v>791</v>
      </c>
      <c r="AR37" s="15" t="s">
        <v>791</v>
      </c>
      <c r="AS37" s="15" t="s">
        <v>791</v>
      </c>
      <c r="AT37" s="15" t="s">
        <v>791</v>
      </c>
      <c r="AU37" s="15" t="s">
        <v>791</v>
      </c>
      <c r="AV37" s="15" t="s">
        <v>791</v>
      </c>
      <c r="AW37" s="15" t="s">
        <v>791</v>
      </c>
      <c r="AX37" s="15" t="s">
        <v>791</v>
      </c>
      <c r="AY37" s="15" t="s">
        <v>791</v>
      </c>
      <c r="AZ37" s="15" t="s">
        <v>791</v>
      </c>
      <c r="BA37" s="15" t="s">
        <v>791</v>
      </c>
      <c r="BB37" s="15" t="s">
        <v>791</v>
      </c>
      <c r="BC37" s="15" t="s">
        <v>791</v>
      </c>
      <c r="BD37" s="15" t="s">
        <v>791</v>
      </c>
      <c r="BE37" s="15" t="s">
        <v>791</v>
      </c>
      <c r="BF37" s="15" t="s">
        <v>791</v>
      </c>
      <c r="BG37" s="15" t="s">
        <v>791</v>
      </c>
      <c r="BH37" s="15" t="s">
        <v>791</v>
      </c>
      <c r="BI37" s="15" t="s">
        <v>791</v>
      </c>
      <c r="BJ37" s="15" t="s">
        <v>791</v>
      </c>
      <c r="BK37" s="15" t="s">
        <v>791</v>
      </c>
      <c r="BL37" s="15" t="s">
        <v>791</v>
      </c>
      <c r="BM37" s="15" t="s">
        <v>791</v>
      </c>
      <c r="BN37" s="15" t="s">
        <v>791</v>
      </c>
      <c r="BO37" s="15" t="s">
        <v>791</v>
      </c>
      <c r="BP37" s="15" t="s">
        <v>791</v>
      </c>
      <c r="BQ37" s="15" t="s">
        <v>791</v>
      </c>
      <c r="BR37" s="15" t="s">
        <v>791</v>
      </c>
      <c r="BS37" s="15" t="s">
        <v>791</v>
      </c>
      <c r="BT37" s="15" t="s">
        <v>791</v>
      </c>
      <c r="BU37" s="15" t="s">
        <v>791</v>
      </c>
      <c r="BV37" s="15" t="s">
        <v>791</v>
      </c>
    </row>
    <row r="38" spans="1:74" ht="31.5">
      <c r="A38" s="11" t="str">
        <f>'1(год)'!A37</f>
        <v>1.2.1.2.11</v>
      </c>
      <c r="B38" s="15" t="str">
        <f>'1(год)'!B37</f>
        <v> П/С ЗСМ замена МВ на ВВ, ул. Силикатная 5</v>
      </c>
      <c r="C38" s="11" t="s">
        <v>855</v>
      </c>
      <c r="D38" s="15" t="s">
        <v>791</v>
      </c>
      <c r="E38" s="11" t="s">
        <v>791</v>
      </c>
      <c r="F38" s="11" t="s">
        <v>791</v>
      </c>
      <c r="G38" s="11" t="s">
        <v>791</v>
      </c>
      <c r="H38" s="11" t="s">
        <v>791</v>
      </c>
      <c r="I38" s="11" t="s">
        <v>791</v>
      </c>
      <c r="J38" s="11" t="s">
        <v>791</v>
      </c>
      <c r="K38" s="11" t="s">
        <v>791</v>
      </c>
      <c r="L38" s="11" t="s">
        <v>791</v>
      </c>
      <c r="M38" s="11" t="s">
        <v>791</v>
      </c>
      <c r="N38" s="11" t="s">
        <v>791</v>
      </c>
      <c r="O38" s="11" t="s">
        <v>791</v>
      </c>
      <c r="P38" s="11" t="s">
        <v>791</v>
      </c>
      <c r="Q38" s="11" t="s">
        <v>791</v>
      </c>
      <c r="R38" s="11" t="s">
        <v>791</v>
      </c>
      <c r="S38" s="11" t="s">
        <v>791</v>
      </c>
      <c r="T38" s="11" t="s">
        <v>791</v>
      </c>
      <c r="U38" s="11" t="s">
        <v>791</v>
      </c>
      <c r="V38" s="11" t="s">
        <v>791</v>
      </c>
      <c r="W38" s="11" t="s">
        <v>791</v>
      </c>
      <c r="X38" s="11" t="s">
        <v>791</v>
      </c>
      <c r="Y38" s="11" t="s">
        <v>791</v>
      </c>
      <c r="Z38" s="11" t="s">
        <v>791</v>
      </c>
      <c r="AA38" s="11" t="s">
        <v>791</v>
      </c>
      <c r="AB38" s="11" t="s">
        <v>791</v>
      </c>
      <c r="AC38" s="11" t="s">
        <v>791</v>
      </c>
      <c r="AD38" s="11" t="s">
        <v>791</v>
      </c>
      <c r="AE38" s="11" t="s">
        <v>791</v>
      </c>
      <c r="AF38" s="11" t="s">
        <v>791</v>
      </c>
      <c r="AG38" s="11" t="s">
        <v>791</v>
      </c>
      <c r="AH38" s="15">
        <v>3</v>
      </c>
      <c r="AI38" s="11" t="s">
        <v>791</v>
      </c>
      <c r="AJ38" s="11" t="s">
        <v>791</v>
      </c>
      <c r="AK38" s="15" t="s">
        <v>791</v>
      </c>
      <c r="AL38" s="15" t="s">
        <v>791</v>
      </c>
      <c r="AM38" s="15" t="s">
        <v>791</v>
      </c>
      <c r="AN38" s="15" t="s">
        <v>791</v>
      </c>
      <c r="AO38" s="15" t="s">
        <v>791</v>
      </c>
      <c r="AP38" s="15" t="s">
        <v>791</v>
      </c>
      <c r="AQ38" s="15" t="s">
        <v>791</v>
      </c>
      <c r="AR38" s="15" t="s">
        <v>791</v>
      </c>
      <c r="AS38" s="15" t="s">
        <v>791</v>
      </c>
      <c r="AT38" s="15" t="s">
        <v>791</v>
      </c>
      <c r="AU38" s="15" t="s">
        <v>791</v>
      </c>
      <c r="AV38" s="15" t="s">
        <v>791</v>
      </c>
      <c r="AW38" s="15" t="s">
        <v>791</v>
      </c>
      <c r="AX38" s="15" t="s">
        <v>791</v>
      </c>
      <c r="AY38" s="15" t="s">
        <v>791</v>
      </c>
      <c r="AZ38" s="15" t="s">
        <v>791</v>
      </c>
      <c r="BA38" s="15" t="s">
        <v>791</v>
      </c>
      <c r="BB38" s="15" t="s">
        <v>791</v>
      </c>
      <c r="BC38" s="15" t="s">
        <v>791</v>
      </c>
      <c r="BD38" s="15" t="s">
        <v>791</v>
      </c>
      <c r="BE38" s="15" t="s">
        <v>791</v>
      </c>
      <c r="BF38" s="15" t="s">
        <v>791</v>
      </c>
      <c r="BG38" s="15" t="s">
        <v>791</v>
      </c>
      <c r="BH38" s="15" t="s">
        <v>791</v>
      </c>
      <c r="BI38" s="15" t="s">
        <v>791</v>
      </c>
      <c r="BJ38" s="15" t="s">
        <v>791</v>
      </c>
      <c r="BK38" s="15" t="s">
        <v>791</v>
      </c>
      <c r="BL38" s="15" t="s">
        <v>791</v>
      </c>
      <c r="BM38" s="15" t="s">
        <v>791</v>
      </c>
      <c r="BN38" s="15" t="s">
        <v>791</v>
      </c>
      <c r="BO38" s="15" t="s">
        <v>791</v>
      </c>
      <c r="BP38" s="15" t="s">
        <v>791</v>
      </c>
      <c r="BQ38" s="15" t="s">
        <v>791</v>
      </c>
      <c r="BR38" s="15" t="s">
        <v>791</v>
      </c>
      <c r="BS38" s="15" t="s">
        <v>791</v>
      </c>
      <c r="BT38" s="15" t="s">
        <v>791</v>
      </c>
      <c r="BU38" s="15" t="s">
        <v>791</v>
      </c>
      <c r="BV38" s="15" t="s">
        <v>791</v>
      </c>
    </row>
    <row r="39" spans="1:74" ht="78.75">
      <c r="A39" s="70" t="str">
        <f>'1(год)'!A38</f>
        <v>1.2.2.2</v>
      </c>
      <c r="B39" s="71" t="str">
        <f>'1(год)'!B38</f>
        <v>Модернизация, техническое перевооружение линий электропередачи, всего, в том числе:</v>
      </c>
      <c r="C39" s="70" t="s">
        <v>791</v>
      </c>
      <c r="D39" s="70" t="s">
        <v>791</v>
      </c>
      <c r="E39" s="70" t="s">
        <v>791</v>
      </c>
      <c r="F39" s="70" t="s">
        <v>791</v>
      </c>
      <c r="G39" s="70" t="s">
        <v>791</v>
      </c>
      <c r="H39" s="70" t="s">
        <v>791</v>
      </c>
      <c r="I39" s="70" t="s">
        <v>791</v>
      </c>
      <c r="J39" s="70" t="s">
        <v>791</v>
      </c>
      <c r="K39" s="70" t="s">
        <v>791</v>
      </c>
      <c r="L39" s="70" t="s">
        <v>791</v>
      </c>
      <c r="M39" s="70" t="s">
        <v>791</v>
      </c>
      <c r="N39" s="70" t="s">
        <v>791</v>
      </c>
      <c r="O39" s="70" t="s">
        <v>791</v>
      </c>
      <c r="P39" s="70" t="s">
        <v>791</v>
      </c>
      <c r="Q39" s="70" t="s">
        <v>791</v>
      </c>
      <c r="R39" s="70" t="s">
        <v>791</v>
      </c>
      <c r="S39" s="70" t="s">
        <v>791</v>
      </c>
      <c r="T39" s="70" t="s">
        <v>791</v>
      </c>
      <c r="U39" s="70" t="s">
        <v>791</v>
      </c>
      <c r="V39" s="70" t="s">
        <v>791</v>
      </c>
      <c r="W39" s="70" t="s">
        <v>791</v>
      </c>
      <c r="X39" s="70" t="s">
        <v>791</v>
      </c>
      <c r="Y39" s="70" t="s">
        <v>791</v>
      </c>
      <c r="Z39" s="70" t="s">
        <v>791</v>
      </c>
      <c r="AA39" s="70" t="s">
        <v>791</v>
      </c>
      <c r="AB39" s="70" t="s">
        <v>791</v>
      </c>
      <c r="AC39" s="70" t="s">
        <v>791</v>
      </c>
      <c r="AD39" s="70" t="s">
        <v>791</v>
      </c>
      <c r="AE39" s="70" t="s">
        <v>791</v>
      </c>
      <c r="AF39" s="70" t="s">
        <v>791</v>
      </c>
      <c r="AG39" s="70" t="s">
        <v>791</v>
      </c>
      <c r="AH39" s="70" t="s">
        <v>791</v>
      </c>
      <c r="AI39" s="70" t="s">
        <v>791</v>
      </c>
      <c r="AJ39" s="70" t="s">
        <v>791</v>
      </c>
      <c r="AK39" s="70" t="s">
        <v>791</v>
      </c>
      <c r="AL39" s="70" t="s">
        <v>791</v>
      </c>
      <c r="AM39" s="70" t="s">
        <v>791</v>
      </c>
      <c r="AN39" s="70" t="s">
        <v>791</v>
      </c>
      <c r="AO39" s="70" t="s">
        <v>791</v>
      </c>
      <c r="AP39" s="70" t="s">
        <v>791</v>
      </c>
      <c r="AQ39" s="70" t="s">
        <v>791</v>
      </c>
      <c r="AR39" s="70" t="s">
        <v>791</v>
      </c>
      <c r="AS39" s="70" t="s">
        <v>791</v>
      </c>
      <c r="AT39" s="70" t="s">
        <v>791</v>
      </c>
      <c r="AU39" s="70" t="s">
        <v>791</v>
      </c>
      <c r="AV39" s="70" t="s">
        <v>791</v>
      </c>
      <c r="AW39" s="70" t="s">
        <v>791</v>
      </c>
      <c r="AX39" s="70" t="s">
        <v>791</v>
      </c>
      <c r="AY39" s="70" t="s">
        <v>791</v>
      </c>
      <c r="AZ39" s="70" t="s">
        <v>791</v>
      </c>
      <c r="BA39" s="70" t="s">
        <v>791</v>
      </c>
      <c r="BB39" s="70" t="s">
        <v>791</v>
      </c>
      <c r="BC39" s="70" t="s">
        <v>791</v>
      </c>
      <c r="BD39" s="70" t="s">
        <v>791</v>
      </c>
      <c r="BE39" s="70" t="s">
        <v>791</v>
      </c>
      <c r="BF39" s="70" t="s">
        <v>791</v>
      </c>
      <c r="BG39" s="70" t="s">
        <v>791</v>
      </c>
      <c r="BH39" s="70" t="s">
        <v>791</v>
      </c>
      <c r="BI39" s="70" t="s">
        <v>791</v>
      </c>
      <c r="BJ39" s="70" t="s">
        <v>791</v>
      </c>
      <c r="BK39" s="70" t="s">
        <v>791</v>
      </c>
      <c r="BL39" s="70" t="s">
        <v>791</v>
      </c>
      <c r="BM39" s="70" t="s">
        <v>791</v>
      </c>
      <c r="BN39" s="70" t="s">
        <v>791</v>
      </c>
      <c r="BO39" s="70" t="s">
        <v>791</v>
      </c>
      <c r="BP39" s="70" t="s">
        <v>791</v>
      </c>
      <c r="BQ39" s="70" t="s">
        <v>791</v>
      </c>
      <c r="BR39" s="70" t="s">
        <v>791</v>
      </c>
      <c r="BS39" s="70" t="s">
        <v>791</v>
      </c>
      <c r="BT39" s="70" t="s">
        <v>791</v>
      </c>
      <c r="BU39" s="70" t="s">
        <v>791</v>
      </c>
      <c r="BV39" s="70" t="s">
        <v>791</v>
      </c>
    </row>
    <row r="40" spans="1:74" ht="189">
      <c r="A40" s="11" t="str">
        <f>'1(год)'!A39</f>
        <v>1.2.2.2.1</v>
      </c>
      <c r="B40" s="15" t="str">
        <f>'1(год)'!B39</f>
        <v>Вл-10 кв Ф-3"С" L-8209м (реконструкция участка 4 км), ул. Краснознамённая (№22-№18),ул. Краснознамённая 6а-пер. Пригородный 7, ул. Краснознамённая 2в-ул. Фабричная 3, ул. Складская(2-17), ул. Ключевая(3-11), ул. Калиновская( ул. Лазо 5-ул. Партизанская 50</v>
      </c>
      <c r="C40" s="11" t="s">
        <v>856</v>
      </c>
      <c r="D40" s="15" t="s">
        <v>791</v>
      </c>
      <c r="E40" s="15" t="s">
        <v>791</v>
      </c>
      <c r="F40" s="15" t="s">
        <v>791</v>
      </c>
      <c r="G40" s="15" t="s">
        <v>791</v>
      </c>
      <c r="H40" s="15" t="s">
        <v>791</v>
      </c>
      <c r="I40" s="15" t="s">
        <v>791</v>
      </c>
      <c r="J40" s="15" t="s">
        <v>791</v>
      </c>
      <c r="K40" s="15" t="s">
        <v>791</v>
      </c>
      <c r="L40" s="15" t="s">
        <v>791</v>
      </c>
      <c r="M40" s="15" t="s">
        <v>791</v>
      </c>
      <c r="N40" s="15" t="s">
        <v>791</v>
      </c>
      <c r="O40" s="15" t="s">
        <v>791</v>
      </c>
      <c r="P40" s="15" t="s">
        <v>791</v>
      </c>
      <c r="Q40" s="15" t="s">
        <v>791</v>
      </c>
      <c r="R40" s="15" t="s">
        <v>791</v>
      </c>
      <c r="S40" s="15" t="s">
        <v>791</v>
      </c>
      <c r="T40" s="15" t="s">
        <v>791</v>
      </c>
      <c r="U40" s="15" t="s">
        <v>791</v>
      </c>
      <c r="V40" s="15" t="s">
        <v>791</v>
      </c>
      <c r="W40" s="15" t="s">
        <v>791</v>
      </c>
      <c r="X40" s="15" t="s">
        <v>791</v>
      </c>
      <c r="Y40" s="15" t="s">
        <v>791</v>
      </c>
      <c r="Z40" s="15" t="s">
        <v>791</v>
      </c>
      <c r="AA40" s="15" t="s">
        <v>791</v>
      </c>
      <c r="AB40" s="15" t="s">
        <v>791</v>
      </c>
      <c r="AC40" s="15" t="s">
        <v>791</v>
      </c>
      <c r="AD40" s="15" t="s">
        <v>791</v>
      </c>
      <c r="AE40" s="15" t="s">
        <v>791</v>
      </c>
      <c r="AF40" s="15" t="s">
        <v>791</v>
      </c>
      <c r="AG40" s="15" t="s">
        <v>791</v>
      </c>
      <c r="AH40" s="15" t="s">
        <v>791</v>
      </c>
      <c r="AI40" s="15" t="s">
        <v>791</v>
      </c>
      <c r="AJ40" s="15" t="s">
        <v>791</v>
      </c>
      <c r="AK40" s="15" t="s">
        <v>791</v>
      </c>
      <c r="AL40" s="15" t="s">
        <v>791</v>
      </c>
      <c r="AM40" s="15" t="s">
        <v>791</v>
      </c>
      <c r="AN40" s="15" t="s">
        <v>791</v>
      </c>
      <c r="AO40" s="15" t="s">
        <v>791</v>
      </c>
      <c r="AP40" s="15" t="s">
        <v>791</v>
      </c>
      <c r="AQ40" s="15" t="s">
        <v>791</v>
      </c>
      <c r="AR40" s="15" t="s">
        <v>791</v>
      </c>
      <c r="AS40" s="15" t="s">
        <v>791</v>
      </c>
      <c r="AT40" s="15" t="s">
        <v>791</v>
      </c>
      <c r="AU40" s="15" t="s">
        <v>791</v>
      </c>
      <c r="AV40" s="15" t="s">
        <v>791</v>
      </c>
      <c r="AW40" s="15" t="s">
        <v>791</v>
      </c>
      <c r="AX40" s="15" t="s">
        <v>791</v>
      </c>
      <c r="AY40" s="15" t="s">
        <v>791</v>
      </c>
      <c r="AZ40" s="15" t="s">
        <v>791</v>
      </c>
      <c r="BA40" s="15" t="s">
        <v>791</v>
      </c>
      <c r="BB40" s="15" t="s">
        <v>791</v>
      </c>
      <c r="BC40" s="15" t="s">
        <v>791</v>
      </c>
      <c r="BD40" s="15" t="s">
        <v>791</v>
      </c>
      <c r="BE40" s="15" t="s">
        <v>791</v>
      </c>
      <c r="BF40" s="15" t="s">
        <v>791</v>
      </c>
      <c r="BG40" s="15" t="s">
        <v>791</v>
      </c>
      <c r="BH40" s="15" t="s">
        <v>791</v>
      </c>
      <c r="BI40" s="15" t="s">
        <v>791</v>
      </c>
      <c r="BJ40" s="15" t="s">
        <v>791</v>
      </c>
      <c r="BK40" s="15" t="s">
        <v>791</v>
      </c>
      <c r="BL40" s="15" t="s">
        <v>791</v>
      </c>
      <c r="BM40" s="15" t="s">
        <v>791</v>
      </c>
      <c r="BN40" s="15" t="s">
        <v>791</v>
      </c>
      <c r="BO40" s="15" t="s">
        <v>791</v>
      </c>
      <c r="BP40" s="15" t="s">
        <v>791</v>
      </c>
      <c r="BQ40" s="15" t="s">
        <v>791</v>
      </c>
      <c r="BR40" s="15" t="s">
        <v>791</v>
      </c>
      <c r="BS40" s="15" t="s">
        <v>791</v>
      </c>
      <c r="BT40" s="15" t="s">
        <v>791</v>
      </c>
      <c r="BU40" s="15" t="s">
        <v>791</v>
      </c>
      <c r="BV40" s="15" t="s">
        <v>791</v>
      </c>
    </row>
    <row r="41" spans="1:74" ht="126">
      <c r="A41" s="11" t="str">
        <f>'1(год)'!A40</f>
        <v>1.2.2.2.2</v>
      </c>
      <c r="B41" s="15" t="str">
        <f>'1(год)'!B40</f>
        <v>Вл-10 кв Ф-9"С" L-2252м  ул Горького(1-60), тер-я в/части(Горького 1-Суворовская 11а), ТП-152 - ТП-6 (ул. Пограничная 31-ул. Госпитальная 10), ТП-152 - ТП-173(ул. Пограничная 31-Приморская 10/1), КЛ-45м</v>
      </c>
      <c r="C41" s="11" t="s">
        <v>857</v>
      </c>
      <c r="D41" s="15" t="s">
        <v>791</v>
      </c>
      <c r="E41" s="15" t="s">
        <v>791</v>
      </c>
      <c r="F41" s="15" t="s">
        <v>791</v>
      </c>
      <c r="G41" s="15" t="s">
        <v>791</v>
      </c>
      <c r="H41" s="15" t="s">
        <v>791</v>
      </c>
      <c r="I41" s="15" t="s">
        <v>791</v>
      </c>
      <c r="J41" s="15" t="s">
        <v>791</v>
      </c>
      <c r="K41" s="15" t="s">
        <v>791</v>
      </c>
      <c r="L41" s="15" t="s">
        <v>791</v>
      </c>
      <c r="M41" s="15" t="s">
        <v>791</v>
      </c>
      <c r="N41" s="15" t="s">
        <v>791</v>
      </c>
      <c r="O41" s="15" t="s">
        <v>791</v>
      </c>
      <c r="P41" s="15" t="s">
        <v>791</v>
      </c>
      <c r="Q41" s="15" t="s">
        <v>791</v>
      </c>
      <c r="R41" s="15" t="s">
        <v>791</v>
      </c>
      <c r="S41" s="15" t="s">
        <v>791</v>
      </c>
      <c r="T41" s="15" t="s">
        <v>791</v>
      </c>
      <c r="U41" s="15" t="s">
        <v>791</v>
      </c>
      <c r="V41" s="15" t="s">
        <v>791</v>
      </c>
      <c r="W41" s="15" t="s">
        <v>791</v>
      </c>
      <c r="X41" s="15" t="s">
        <v>791</v>
      </c>
      <c r="Y41" s="15" t="s">
        <v>791</v>
      </c>
      <c r="Z41" s="15" t="s">
        <v>791</v>
      </c>
      <c r="AA41" s="15" t="s">
        <v>791</v>
      </c>
      <c r="AB41" s="15" t="s">
        <v>791</v>
      </c>
      <c r="AC41" s="15" t="s">
        <v>791</v>
      </c>
      <c r="AD41" s="15" t="s">
        <v>791</v>
      </c>
      <c r="AE41" s="15" t="s">
        <v>791</v>
      </c>
      <c r="AF41" s="15" t="s">
        <v>791</v>
      </c>
      <c r="AG41" s="15" t="s">
        <v>791</v>
      </c>
      <c r="AH41" s="15" t="s">
        <v>791</v>
      </c>
      <c r="AI41" s="15" t="s">
        <v>791</v>
      </c>
      <c r="AJ41" s="15" t="s">
        <v>791</v>
      </c>
      <c r="AK41" s="15" t="s">
        <v>791</v>
      </c>
      <c r="AL41" s="15" t="s">
        <v>791</v>
      </c>
      <c r="AM41" s="15" t="s">
        <v>791</v>
      </c>
      <c r="AN41" s="15" t="s">
        <v>791</v>
      </c>
      <c r="AO41" s="15" t="s">
        <v>791</v>
      </c>
      <c r="AP41" s="15" t="s">
        <v>791</v>
      </c>
      <c r="AQ41" s="15" t="s">
        <v>791</v>
      </c>
      <c r="AR41" s="15" t="s">
        <v>791</v>
      </c>
      <c r="AS41" s="15" t="s">
        <v>791</v>
      </c>
      <c r="AT41" s="15" t="s">
        <v>791</v>
      </c>
      <c r="AU41" s="15" t="s">
        <v>791</v>
      </c>
      <c r="AV41" s="15" t="s">
        <v>791</v>
      </c>
      <c r="AW41" s="15" t="s">
        <v>791</v>
      </c>
      <c r="AX41" s="15" t="s">
        <v>791</v>
      </c>
      <c r="AY41" s="15" t="s">
        <v>791</v>
      </c>
      <c r="AZ41" s="15" t="s">
        <v>791</v>
      </c>
      <c r="BA41" s="15" t="s">
        <v>791</v>
      </c>
      <c r="BB41" s="15" t="s">
        <v>791</v>
      </c>
      <c r="BC41" s="15" t="s">
        <v>791</v>
      </c>
      <c r="BD41" s="15" t="s">
        <v>791</v>
      </c>
      <c r="BE41" s="15" t="s">
        <v>791</v>
      </c>
      <c r="BF41" s="15" t="s">
        <v>791</v>
      </c>
      <c r="BG41" s="15" t="s">
        <v>791</v>
      </c>
      <c r="BH41" s="15" t="s">
        <v>791</v>
      </c>
      <c r="BI41" s="15" t="s">
        <v>791</v>
      </c>
      <c r="BJ41" s="15" t="s">
        <v>791</v>
      </c>
      <c r="BK41" s="15" t="s">
        <v>791</v>
      </c>
      <c r="BL41" s="15" t="s">
        <v>791</v>
      </c>
      <c r="BM41" s="15" t="s">
        <v>791</v>
      </c>
      <c r="BN41" s="15" t="s">
        <v>791</v>
      </c>
      <c r="BO41" s="15" t="s">
        <v>791</v>
      </c>
      <c r="BP41" s="15" t="s">
        <v>791</v>
      </c>
      <c r="BQ41" s="15" t="s">
        <v>791</v>
      </c>
      <c r="BR41" s="15" t="s">
        <v>791</v>
      </c>
      <c r="BS41" s="15" t="s">
        <v>791</v>
      </c>
      <c r="BT41" s="15" t="s">
        <v>791</v>
      </c>
      <c r="BU41" s="15" t="s">
        <v>791</v>
      </c>
      <c r="BV41" s="15" t="s">
        <v>791</v>
      </c>
    </row>
    <row r="42" spans="1:74" ht="157.5">
      <c r="A42" s="11" t="str">
        <f>'1(год)'!A41</f>
        <v>1.2.2.2.3</v>
      </c>
      <c r="B42" s="15" t="str">
        <f>'1(год)'!B41</f>
        <v>Вл-10 кв Ф-20"С" L-4111 м, ул. Набережная(30-ориентир 30 м на восток от ж/д ул. 1-я Загордная 55), ул.Тараса Шевченко(ориентир 30 м на восток от ж/д ул. 1-я Загордная 55-т. Шевч. 210-150), пер. Крестьянский (т. Шевч. 150-Мельничн. 120), ул.Мельничная(120-</v>
      </c>
      <c r="C42" s="11" t="s">
        <v>858</v>
      </c>
      <c r="D42" s="15" t="s">
        <v>791</v>
      </c>
      <c r="E42" s="15" t="s">
        <v>791</v>
      </c>
      <c r="F42" s="15" t="s">
        <v>791</v>
      </c>
      <c r="G42" s="15" t="s">
        <v>791</v>
      </c>
      <c r="H42" s="15" t="s">
        <v>791</v>
      </c>
      <c r="I42" s="15" t="s">
        <v>791</v>
      </c>
      <c r="J42" s="15" t="s">
        <v>791</v>
      </c>
      <c r="K42" s="15" t="s">
        <v>791</v>
      </c>
      <c r="L42" s="15" t="s">
        <v>791</v>
      </c>
      <c r="M42" s="15" t="s">
        <v>791</v>
      </c>
      <c r="N42" s="15" t="s">
        <v>791</v>
      </c>
      <c r="O42" s="15" t="s">
        <v>791</v>
      </c>
      <c r="P42" s="15" t="s">
        <v>791</v>
      </c>
      <c r="Q42" s="15" t="s">
        <v>791</v>
      </c>
      <c r="R42" s="15" t="s">
        <v>791</v>
      </c>
      <c r="S42" s="15" t="s">
        <v>791</v>
      </c>
      <c r="T42" s="15" t="s">
        <v>791</v>
      </c>
      <c r="U42" s="15" t="s">
        <v>791</v>
      </c>
      <c r="V42" s="15" t="s">
        <v>791</v>
      </c>
      <c r="W42" s="15" t="s">
        <v>791</v>
      </c>
      <c r="X42" s="15" t="s">
        <v>791</v>
      </c>
      <c r="Y42" s="15" t="s">
        <v>791</v>
      </c>
      <c r="Z42" s="15" t="s">
        <v>791</v>
      </c>
      <c r="AA42" s="15" t="s">
        <v>791</v>
      </c>
      <c r="AB42" s="15" t="s">
        <v>791</v>
      </c>
      <c r="AC42" s="15" t="s">
        <v>791</v>
      </c>
      <c r="AD42" s="15" t="s">
        <v>791</v>
      </c>
      <c r="AE42" s="15" t="s">
        <v>791</v>
      </c>
      <c r="AF42" s="15" t="s">
        <v>791</v>
      </c>
      <c r="AG42" s="15" t="s">
        <v>791</v>
      </c>
      <c r="AH42" s="15" t="s">
        <v>791</v>
      </c>
      <c r="AI42" s="15" t="s">
        <v>791</v>
      </c>
      <c r="AJ42" s="15" t="s">
        <v>791</v>
      </c>
      <c r="AK42" s="15" t="s">
        <v>791</v>
      </c>
      <c r="AL42" s="15" t="s">
        <v>791</v>
      </c>
      <c r="AM42" s="15" t="s">
        <v>791</v>
      </c>
      <c r="AN42" s="15" t="s">
        <v>791</v>
      </c>
      <c r="AO42" s="15" t="s">
        <v>791</v>
      </c>
      <c r="AP42" s="15" t="s">
        <v>791</v>
      </c>
      <c r="AQ42" s="15" t="s">
        <v>791</v>
      </c>
      <c r="AR42" s="15" t="s">
        <v>791</v>
      </c>
      <c r="AS42" s="15" t="s">
        <v>791</v>
      </c>
      <c r="AT42" s="15" t="s">
        <v>791</v>
      </c>
      <c r="AU42" s="15" t="s">
        <v>791</v>
      </c>
      <c r="AV42" s="15" t="s">
        <v>791</v>
      </c>
      <c r="AW42" s="15" t="s">
        <v>791</v>
      </c>
      <c r="AX42" s="15" t="s">
        <v>791</v>
      </c>
      <c r="AY42" s="15" t="s">
        <v>791</v>
      </c>
      <c r="AZ42" s="15" t="s">
        <v>791</v>
      </c>
      <c r="BA42" s="15" t="s">
        <v>791</v>
      </c>
      <c r="BB42" s="15" t="s">
        <v>791</v>
      </c>
      <c r="BC42" s="15" t="s">
        <v>791</v>
      </c>
      <c r="BD42" s="15" t="s">
        <v>791</v>
      </c>
      <c r="BE42" s="15" t="s">
        <v>791</v>
      </c>
      <c r="BF42" s="15" t="s">
        <v>791</v>
      </c>
      <c r="BG42" s="15" t="s">
        <v>791</v>
      </c>
      <c r="BH42" s="15" t="s">
        <v>791</v>
      </c>
      <c r="BI42" s="15" t="s">
        <v>791</v>
      </c>
      <c r="BJ42" s="15" t="s">
        <v>791</v>
      </c>
      <c r="BK42" s="15" t="s">
        <v>791</v>
      </c>
      <c r="BL42" s="15" t="s">
        <v>791</v>
      </c>
      <c r="BM42" s="15" t="s">
        <v>791</v>
      </c>
      <c r="BN42" s="15" t="s">
        <v>791</v>
      </c>
      <c r="BO42" s="15" t="s">
        <v>791</v>
      </c>
      <c r="BP42" s="15" t="s">
        <v>791</v>
      </c>
      <c r="BQ42" s="15" t="s">
        <v>791</v>
      </c>
      <c r="BR42" s="15" t="s">
        <v>791</v>
      </c>
      <c r="BS42" s="15" t="s">
        <v>791</v>
      </c>
      <c r="BT42" s="15" t="s">
        <v>791</v>
      </c>
      <c r="BU42" s="15" t="s">
        <v>791</v>
      </c>
      <c r="BV42" s="15" t="s">
        <v>791</v>
      </c>
    </row>
    <row r="43" spans="1:74" ht="63">
      <c r="A43" s="11" t="str">
        <f>'1(год)'!A42</f>
        <v>1.2.2.2.4</v>
      </c>
      <c r="B43" s="15" t="str">
        <f>'1(год)'!B42</f>
        <v>установка реклоузеров на ВЛ-10кВ фидер №9 п/с "Спасск" в районе ж/д ул. Горького, д. 19</v>
      </c>
      <c r="C43" s="11" t="s">
        <v>859</v>
      </c>
      <c r="D43" s="15" t="s">
        <v>791</v>
      </c>
      <c r="E43" s="15" t="s">
        <v>791</v>
      </c>
      <c r="F43" s="15" t="s">
        <v>791</v>
      </c>
      <c r="G43" s="15" t="s">
        <v>791</v>
      </c>
      <c r="H43" s="15" t="s">
        <v>791</v>
      </c>
      <c r="I43" s="15" t="s">
        <v>791</v>
      </c>
      <c r="J43" s="15" t="s">
        <v>791</v>
      </c>
      <c r="K43" s="15" t="s">
        <v>791</v>
      </c>
      <c r="L43" s="15" t="s">
        <v>791</v>
      </c>
      <c r="M43" s="15" t="s">
        <v>791</v>
      </c>
      <c r="N43" s="15" t="s">
        <v>791</v>
      </c>
      <c r="O43" s="15" t="s">
        <v>791</v>
      </c>
      <c r="P43" s="15" t="s">
        <v>791</v>
      </c>
      <c r="Q43" s="15" t="s">
        <v>791</v>
      </c>
      <c r="R43" s="15" t="s">
        <v>791</v>
      </c>
      <c r="S43" s="15" t="s">
        <v>791</v>
      </c>
      <c r="T43" s="15" t="s">
        <v>791</v>
      </c>
      <c r="U43" s="15" t="s">
        <v>791</v>
      </c>
      <c r="V43" s="15" t="s">
        <v>791</v>
      </c>
      <c r="W43" s="15" t="s">
        <v>791</v>
      </c>
      <c r="X43" s="15" t="s">
        <v>791</v>
      </c>
      <c r="Y43" s="15" t="s">
        <v>791</v>
      </c>
      <c r="Z43" s="15" t="s">
        <v>791</v>
      </c>
      <c r="AA43" s="15" t="s">
        <v>791</v>
      </c>
      <c r="AB43" s="15" t="s">
        <v>791</v>
      </c>
      <c r="AC43" s="15" t="s">
        <v>791</v>
      </c>
      <c r="AD43" s="15" t="s">
        <v>791</v>
      </c>
      <c r="AE43" s="15" t="s">
        <v>791</v>
      </c>
      <c r="AF43" s="15" t="s">
        <v>791</v>
      </c>
      <c r="AG43" s="15" t="s">
        <v>791</v>
      </c>
      <c r="AH43" s="15" t="s">
        <v>791</v>
      </c>
      <c r="AI43" s="15" t="s">
        <v>791</v>
      </c>
      <c r="AJ43" s="15" t="s">
        <v>791</v>
      </c>
      <c r="AK43" s="15" t="s">
        <v>791</v>
      </c>
      <c r="AL43" s="15" t="s">
        <v>791</v>
      </c>
      <c r="AM43" s="15" t="s">
        <v>791</v>
      </c>
      <c r="AN43" s="15" t="s">
        <v>791</v>
      </c>
      <c r="AO43" s="15" t="s">
        <v>791</v>
      </c>
      <c r="AP43" s="15" t="s">
        <v>791</v>
      </c>
      <c r="AQ43" s="15" t="s">
        <v>791</v>
      </c>
      <c r="AR43" s="15" t="s">
        <v>791</v>
      </c>
      <c r="AS43" s="15" t="s">
        <v>791</v>
      </c>
      <c r="AT43" s="15" t="s">
        <v>791</v>
      </c>
      <c r="AU43" s="15" t="s">
        <v>791</v>
      </c>
      <c r="AV43" s="15" t="s">
        <v>791</v>
      </c>
      <c r="AW43" s="15" t="s">
        <v>791</v>
      </c>
      <c r="AX43" s="15" t="s">
        <v>791</v>
      </c>
      <c r="AY43" s="15" t="s">
        <v>791</v>
      </c>
      <c r="AZ43" s="15" t="s">
        <v>791</v>
      </c>
      <c r="BA43" s="15" t="s">
        <v>791</v>
      </c>
      <c r="BB43" s="15" t="s">
        <v>791</v>
      </c>
      <c r="BC43" s="15" t="s">
        <v>791</v>
      </c>
      <c r="BD43" s="15" t="s">
        <v>791</v>
      </c>
      <c r="BE43" s="15" t="s">
        <v>791</v>
      </c>
      <c r="BF43" s="15" t="s">
        <v>791</v>
      </c>
      <c r="BG43" s="15" t="s">
        <v>791</v>
      </c>
      <c r="BH43" s="15" t="s">
        <v>791</v>
      </c>
      <c r="BI43" s="15" t="s">
        <v>791</v>
      </c>
      <c r="BJ43" s="15" t="s">
        <v>791</v>
      </c>
      <c r="BK43" s="15" t="s">
        <v>791</v>
      </c>
      <c r="BL43" s="15" t="s">
        <v>791</v>
      </c>
      <c r="BM43" s="15" t="s">
        <v>791</v>
      </c>
      <c r="BN43" s="15" t="s">
        <v>791</v>
      </c>
      <c r="BO43" s="15" t="s">
        <v>791</v>
      </c>
      <c r="BP43" s="15" t="s">
        <v>791</v>
      </c>
      <c r="BQ43" s="15" t="s">
        <v>791</v>
      </c>
      <c r="BR43" s="15" t="s">
        <v>791</v>
      </c>
      <c r="BS43" s="15" t="s">
        <v>791</v>
      </c>
      <c r="BT43" s="15" t="s">
        <v>791</v>
      </c>
      <c r="BU43" s="15" t="s">
        <v>791</v>
      </c>
      <c r="BV43" s="15" t="s">
        <v>791</v>
      </c>
    </row>
    <row r="44" spans="1:74" ht="63">
      <c r="A44" s="11" t="str">
        <f>'1(год)'!A43</f>
        <v>1.2.2.2.5</v>
      </c>
      <c r="B44" s="15" t="str">
        <f>'1(год)'!B43</f>
        <v>установка реклоузеров на ВЛ-10кВ фидер №17 п/с "Спасск" в районе ж/д ул. Халтурина, д. 7</v>
      </c>
      <c r="C44" s="11" t="s">
        <v>860</v>
      </c>
      <c r="D44" s="15" t="s">
        <v>791</v>
      </c>
      <c r="E44" s="15" t="s">
        <v>791</v>
      </c>
      <c r="F44" s="15" t="s">
        <v>791</v>
      </c>
      <c r="G44" s="15" t="s">
        <v>791</v>
      </c>
      <c r="H44" s="15" t="s">
        <v>791</v>
      </c>
      <c r="I44" s="15" t="s">
        <v>791</v>
      </c>
      <c r="J44" s="15" t="s">
        <v>791</v>
      </c>
      <c r="K44" s="15" t="s">
        <v>791</v>
      </c>
      <c r="L44" s="15" t="s">
        <v>791</v>
      </c>
      <c r="M44" s="15" t="s">
        <v>791</v>
      </c>
      <c r="N44" s="15" t="s">
        <v>791</v>
      </c>
      <c r="O44" s="15" t="s">
        <v>791</v>
      </c>
      <c r="P44" s="15" t="s">
        <v>791</v>
      </c>
      <c r="Q44" s="15" t="s">
        <v>791</v>
      </c>
      <c r="R44" s="15" t="s">
        <v>791</v>
      </c>
      <c r="S44" s="15" t="s">
        <v>791</v>
      </c>
      <c r="T44" s="15" t="s">
        <v>791</v>
      </c>
      <c r="U44" s="15" t="s">
        <v>791</v>
      </c>
      <c r="V44" s="15" t="s">
        <v>791</v>
      </c>
      <c r="W44" s="15" t="s">
        <v>791</v>
      </c>
      <c r="X44" s="15" t="s">
        <v>791</v>
      </c>
      <c r="Y44" s="15" t="s">
        <v>791</v>
      </c>
      <c r="Z44" s="15" t="s">
        <v>791</v>
      </c>
      <c r="AA44" s="15" t="s">
        <v>791</v>
      </c>
      <c r="AB44" s="15" t="s">
        <v>791</v>
      </c>
      <c r="AC44" s="15" t="s">
        <v>791</v>
      </c>
      <c r="AD44" s="15" t="s">
        <v>791</v>
      </c>
      <c r="AE44" s="15" t="s">
        <v>791</v>
      </c>
      <c r="AF44" s="15" t="s">
        <v>791</v>
      </c>
      <c r="AG44" s="15" t="s">
        <v>791</v>
      </c>
      <c r="AH44" s="15" t="s">
        <v>791</v>
      </c>
      <c r="AI44" s="15" t="s">
        <v>791</v>
      </c>
      <c r="AJ44" s="15" t="s">
        <v>791</v>
      </c>
      <c r="AK44" s="15" t="s">
        <v>791</v>
      </c>
      <c r="AL44" s="15" t="s">
        <v>791</v>
      </c>
      <c r="AM44" s="15" t="s">
        <v>791</v>
      </c>
      <c r="AN44" s="15" t="s">
        <v>791</v>
      </c>
      <c r="AO44" s="15" t="s">
        <v>791</v>
      </c>
      <c r="AP44" s="15" t="s">
        <v>791</v>
      </c>
      <c r="AQ44" s="15" t="s">
        <v>791</v>
      </c>
      <c r="AR44" s="15" t="s">
        <v>791</v>
      </c>
      <c r="AS44" s="15" t="s">
        <v>791</v>
      </c>
      <c r="AT44" s="15" t="s">
        <v>791</v>
      </c>
      <c r="AU44" s="15" t="s">
        <v>791</v>
      </c>
      <c r="AV44" s="15" t="s">
        <v>791</v>
      </c>
      <c r="AW44" s="15" t="s">
        <v>791</v>
      </c>
      <c r="AX44" s="15" t="s">
        <v>791</v>
      </c>
      <c r="AY44" s="15" t="s">
        <v>791</v>
      </c>
      <c r="AZ44" s="15" t="s">
        <v>791</v>
      </c>
      <c r="BA44" s="15" t="s">
        <v>791</v>
      </c>
      <c r="BB44" s="15" t="s">
        <v>791</v>
      </c>
      <c r="BC44" s="15" t="s">
        <v>791</v>
      </c>
      <c r="BD44" s="15" t="s">
        <v>791</v>
      </c>
      <c r="BE44" s="15" t="s">
        <v>791</v>
      </c>
      <c r="BF44" s="15" t="s">
        <v>791</v>
      </c>
      <c r="BG44" s="15" t="s">
        <v>791</v>
      </c>
      <c r="BH44" s="15" t="s">
        <v>791</v>
      </c>
      <c r="BI44" s="15" t="s">
        <v>791</v>
      </c>
      <c r="BJ44" s="15" t="s">
        <v>791</v>
      </c>
      <c r="BK44" s="15" t="s">
        <v>791</v>
      </c>
      <c r="BL44" s="15" t="s">
        <v>791</v>
      </c>
      <c r="BM44" s="15" t="s">
        <v>791</v>
      </c>
      <c r="BN44" s="15" t="s">
        <v>791</v>
      </c>
      <c r="BO44" s="15" t="s">
        <v>791</v>
      </c>
      <c r="BP44" s="15" t="s">
        <v>791</v>
      </c>
      <c r="BQ44" s="15" t="s">
        <v>791</v>
      </c>
      <c r="BR44" s="15" t="s">
        <v>791</v>
      </c>
      <c r="BS44" s="15" t="s">
        <v>791</v>
      </c>
      <c r="BT44" s="15" t="s">
        <v>791</v>
      </c>
      <c r="BU44" s="15" t="s">
        <v>791</v>
      </c>
      <c r="BV44" s="15" t="s">
        <v>791</v>
      </c>
    </row>
    <row r="45" spans="1:74" ht="63">
      <c r="A45" s="11" t="str">
        <f>'1(год)'!A44</f>
        <v>1.2.2.2.6</v>
      </c>
      <c r="B45" s="15" t="str">
        <f>'1(год)'!B44</f>
        <v>установка реклоузеров на ВЛ-10кВ фидер №6 п/с "Спасск" в районе ж/д ул. Халтурина, д. 7</v>
      </c>
      <c r="C45" s="11" t="s">
        <v>861</v>
      </c>
      <c r="D45" s="15" t="s">
        <v>791</v>
      </c>
      <c r="E45" s="15" t="s">
        <v>791</v>
      </c>
      <c r="F45" s="15" t="s">
        <v>791</v>
      </c>
      <c r="G45" s="15" t="s">
        <v>791</v>
      </c>
      <c r="H45" s="15" t="s">
        <v>791</v>
      </c>
      <c r="I45" s="15" t="s">
        <v>791</v>
      </c>
      <c r="J45" s="15" t="s">
        <v>791</v>
      </c>
      <c r="K45" s="15" t="s">
        <v>791</v>
      </c>
      <c r="L45" s="15" t="s">
        <v>791</v>
      </c>
      <c r="M45" s="15" t="s">
        <v>791</v>
      </c>
      <c r="N45" s="15" t="s">
        <v>791</v>
      </c>
      <c r="O45" s="15" t="s">
        <v>791</v>
      </c>
      <c r="P45" s="15" t="s">
        <v>791</v>
      </c>
      <c r="Q45" s="15" t="s">
        <v>791</v>
      </c>
      <c r="R45" s="15" t="s">
        <v>791</v>
      </c>
      <c r="S45" s="15" t="s">
        <v>791</v>
      </c>
      <c r="T45" s="15" t="s">
        <v>791</v>
      </c>
      <c r="U45" s="15" t="s">
        <v>791</v>
      </c>
      <c r="V45" s="15" t="s">
        <v>791</v>
      </c>
      <c r="W45" s="15" t="s">
        <v>791</v>
      </c>
      <c r="X45" s="15" t="s">
        <v>791</v>
      </c>
      <c r="Y45" s="15" t="s">
        <v>791</v>
      </c>
      <c r="Z45" s="15" t="s">
        <v>791</v>
      </c>
      <c r="AA45" s="15" t="s">
        <v>791</v>
      </c>
      <c r="AB45" s="15" t="s">
        <v>791</v>
      </c>
      <c r="AC45" s="15" t="s">
        <v>791</v>
      </c>
      <c r="AD45" s="15" t="s">
        <v>791</v>
      </c>
      <c r="AE45" s="15" t="s">
        <v>791</v>
      </c>
      <c r="AF45" s="15" t="s">
        <v>791</v>
      </c>
      <c r="AG45" s="15" t="s">
        <v>791</v>
      </c>
      <c r="AH45" s="15" t="s">
        <v>791</v>
      </c>
      <c r="AI45" s="15" t="s">
        <v>791</v>
      </c>
      <c r="AJ45" s="15" t="s">
        <v>791</v>
      </c>
      <c r="AK45" s="15" t="s">
        <v>791</v>
      </c>
      <c r="AL45" s="15" t="s">
        <v>791</v>
      </c>
      <c r="AM45" s="15" t="s">
        <v>791</v>
      </c>
      <c r="AN45" s="15" t="s">
        <v>791</v>
      </c>
      <c r="AO45" s="15" t="s">
        <v>791</v>
      </c>
      <c r="AP45" s="15" t="s">
        <v>791</v>
      </c>
      <c r="AQ45" s="15" t="s">
        <v>791</v>
      </c>
      <c r="AR45" s="15" t="s">
        <v>791</v>
      </c>
      <c r="AS45" s="15" t="s">
        <v>791</v>
      </c>
      <c r="AT45" s="15" t="s">
        <v>791</v>
      </c>
      <c r="AU45" s="15" t="s">
        <v>791</v>
      </c>
      <c r="AV45" s="15" t="s">
        <v>791</v>
      </c>
      <c r="AW45" s="15" t="s">
        <v>791</v>
      </c>
      <c r="AX45" s="15" t="s">
        <v>791</v>
      </c>
      <c r="AY45" s="15" t="s">
        <v>791</v>
      </c>
      <c r="AZ45" s="15" t="s">
        <v>791</v>
      </c>
      <c r="BA45" s="15" t="s">
        <v>791</v>
      </c>
      <c r="BB45" s="15" t="s">
        <v>791</v>
      </c>
      <c r="BC45" s="15" t="s">
        <v>791</v>
      </c>
      <c r="BD45" s="15" t="s">
        <v>791</v>
      </c>
      <c r="BE45" s="15" t="s">
        <v>791</v>
      </c>
      <c r="BF45" s="15" t="s">
        <v>791</v>
      </c>
      <c r="BG45" s="15" t="s">
        <v>791</v>
      </c>
      <c r="BH45" s="15" t="s">
        <v>791</v>
      </c>
      <c r="BI45" s="15" t="s">
        <v>791</v>
      </c>
      <c r="BJ45" s="15" t="s">
        <v>791</v>
      </c>
      <c r="BK45" s="15" t="s">
        <v>791</v>
      </c>
      <c r="BL45" s="15" t="s">
        <v>791</v>
      </c>
      <c r="BM45" s="15" t="s">
        <v>791</v>
      </c>
      <c r="BN45" s="15" t="s">
        <v>791</v>
      </c>
      <c r="BO45" s="15" t="s">
        <v>791</v>
      </c>
      <c r="BP45" s="15" t="s">
        <v>791</v>
      </c>
      <c r="BQ45" s="15" t="s">
        <v>791</v>
      </c>
      <c r="BR45" s="15" t="s">
        <v>791</v>
      </c>
      <c r="BS45" s="15" t="s">
        <v>791</v>
      </c>
      <c r="BT45" s="15" t="s">
        <v>791</v>
      </c>
      <c r="BU45" s="15" t="s">
        <v>791</v>
      </c>
      <c r="BV45" s="15" t="s">
        <v>791</v>
      </c>
    </row>
    <row r="46" spans="1:74" ht="63">
      <c r="A46" s="11" t="str">
        <f>'1(год)'!A45</f>
        <v>1.2.2.2.7</v>
      </c>
      <c r="B46" s="15" t="str">
        <f>'1(год)'!B45</f>
        <v>установка реклоузеров на ВЛ-10кВ фидер №25 п/с "Спасск" в районе ж/д ул. Ангарская, д. 2б</v>
      </c>
      <c r="C46" s="11" t="s">
        <v>862</v>
      </c>
      <c r="D46" s="15" t="s">
        <v>791</v>
      </c>
      <c r="E46" s="15" t="s">
        <v>791</v>
      </c>
      <c r="F46" s="15" t="s">
        <v>791</v>
      </c>
      <c r="G46" s="15" t="s">
        <v>791</v>
      </c>
      <c r="H46" s="15" t="s">
        <v>791</v>
      </c>
      <c r="I46" s="15" t="s">
        <v>791</v>
      </c>
      <c r="J46" s="15" t="s">
        <v>791</v>
      </c>
      <c r="K46" s="15" t="s">
        <v>791</v>
      </c>
      <c r="L46" s="15" t="s">
        <v>791</v>
      </c>
      <c r="M46" s="15" t="s">
        <v>791</v>
      </c>
      <c r="N46" s="15" t="s">
        <v>791</v>
      </c>
      <c r="O46" s="15" t="s">
        <v>791</v>
      </c>
      <c r="P46" s="15" t="s">
        <v>791</v>
      </c>
      <c r="Q46" s="15" t="s">
        <v>791</v>
      </c>
      <c r="R46" s="15" t="s">
        <v>791</v>
      </c>
      <c r="S46" s="15" t="s">
        <v>791</v>
      </c>
      <c r="T46" s="15" t="s">
        <v>791</v>
      </c>
      <c r="U46" s="15" t="s">
        <v>791</v>
      </c>
      <c r="V46" s="15" t="s">
        <v>791</v>
      </c>
      <c r="W46" s="15" t="s">
        <v>791</v>
      </c>
      <c r="X46" s="15" t="s">
        <v>791</v>
      </c>
      <c r="Y46" s="15" t="s">
        <v>791</v>
      </c>
      <c r="Z46" s="15" t="s">
        <v>791</v>
      </c>
      <c r="AA46" s="15" t="s">
        <v>791</v>
      </c>
      <c r="AB46" s="15" t="s">
        <v>791</v>
      </c>
      <c r="AC46" s="15" t="s">
        <v>791</v>
      </c>
      <c r="AD46" s="15" t="s">
        <v>791</v>
      </c>
      <c r="AE46" s="15" t="s">
        <v>791</v>
      </c>
      <c r="AF46" s="15" t="s">
        <v>791</v>
      </c>
      <c r="AG46" s="15" t="s">
        <v>791</v>
      </c>
      <c r="AH46" s="15" t="s">
        <v>791</v>
      </c>
      <c r="AI46" s="15" t="s">
        <v>791</v>
      </c>
      <c r="AJ46" s="15" t="s">
        <v>791</v>
      </c>
      <c r="AK46" s="15" t="s">
        <v>791</v>
      </c>
      <c r="AL46" s="15" t="s">
        <v>791</v>
      </c>
      <c r="AM46" s="15" t="s">
        <v>791</v>
      </c>
      <c r="AN46" s="15" t="s">
        <v>791</v>
      </c>
      <c r="AO46" s="15" t="s">
        <v>791</v>
      </c>
      <c r="AP46" s="15" t="s">
        <v>791</v>
      </c>
      <c r="AQ46" s="15" t="s">
        <v>791</v>
      </c>
      <c r="AR46" s="15" t="s">
        <v>791</v>
      </c>
      <c r="AS46" s="15" t="s">
        <v>791</v>
      </c>
      <c r="AT46" s="15" t="s">
        <v>791</v>
      </c>
      <c r="AU46" s="15" t="s">
        <v>791</v>
      </c>
      <c r="AV46" s="15" t="s">
        <v>791</v>
      </c>
      <c r="AW46" s="15" t="s">
        <v>791</v>
      </c>
      <c r="AX46" s="15" t="s">
        <v>791</v>
      </c>
      <c r="AY46" s="15" t="s">
        <v>791</v>
      </c>
      <c r="AZ46" s="15" t="s">
        <v>791</v>
      </c>
      <c r="BA46" s="15" t="s">
        <v>791</v>
      </c>
      <c r="BB46" s="15" t="s">
        <v>791</v>
      </c>
      <c r="BC46" s="15" t="s">
        <v>791</v>
      </c>
      <c r="BD46" s="15" t="s">
        <v>791</v>
      </c>
      <c r="BE46" s="15" t="s">
        <v>791</v>
      </c>
      <c r="BF46" s="15" t="s">
        <v>791</v>
      </c>
      <c r="BG46" s="15" t="s">
        <v>791</v>
      </c>
      <c r="BH46" s="15" t="s">
        <v>791</v>
      </c>
      <c r="BI46" s="15" t="s">
        <v>791</v>
      </c>
      <c r="BJ46" s="15" t="s">
        <v>791</v>
      </c>
      <c r="BK46" s="15" t="s">
        <v>791</v>
      </c>
      <c r="BL46" s="15" t="s">
        <v>791</v>
      </c>
      <c r="BM46" s="15" t="s">
        <v>791</v>
      </c>
      <c r="BN46" s="15" t="s">
        <v>791</v>
      </c>
      <c r="BO46" s="15" t="s">
        <v>791</v>
      </c>
      <c r="BP46" s="15" t="s">
        <v>791</v>
      </c>
      <c r="BQ46" s="15" t="s">
        <v>791</v>
      </c>
      <c r="BR46" s="15" t="s">
        <v>791</v>
      </c>
      <c r="BS46" s="15" t="s">
        <v>791</v>
      </c>
      <c r="BT46" s="15" t="s">
        <v>791</v>
      </c>
      <c r="BU46" s="15" t="s">
        <v>791</v>
      </c>
      <c r="BV46" s="15" t="s">
        <v>791</v>
      </c>
    </row>
    <row r="47" spans="1:74" ht="63">
      <c r="A47" s="11" t="str">
        <f>'1(год)'!A46</f>
        <v>1.2.2.2.8</v>
      </c>
      <c r="B47" s="15" t="str">
        <f>'1(год)'!B46</f>
        <v>установка реклоузеров на ВЛ-10кВ фидер №3 п/с "Евгеньевка" в районе ж/д ул. Хрещатинская, д. 82</v>
      </c>
      <c r="C47" s="11" t="s">
        <v>863</v>
      </c>
      <c r="D47" s="15" t="s">
        <v>791</v>
      </c>
      <c r="E47" s="15" t="s">
        <v>791</v>
      </c>
      <c r="F47" s="15" t="s">
        <v>791</v>
      </c>
      <c r="G47" s="15" t="s">
        <v>791</v>
      </c>
      <c r="H47" s="15" t="s">
        <v>791</v>
      </c>
      <c r="I47" s="15" t="s">
        <v>791</v>
      </c>
      <c r="J47" s="15" t="s">
        <v>791</v>
      </c>
      <c r="K47" s="15" t="s">
        <v>791</v>
      </c>
      <c r="L47" s="15" t="s">
        <v>791</v>
      </c>
      <c r="M47" s="15" t="s">
        <v>791</v>
      </c>
      <c r="N47" s="15" t="s">
        <v>791</v>
      </c>
      <c r="O47" s="15" t="s">
        <v>791</v>
      </c>
      <c r="P47" s="15" t="s">
        <v>791</v>
      </c>
      <c r="Q47" s="15" t="s">
        <v>791</v>
      </c>
      <c r="R47" s="15" t="s">
        <v>791</v>
      </c>
      <c r="S47" s="15" t="s">
        <v>791</v>
      </c>
      <c r="T47" s="15" t="s">
        <v>791</v>
      </c>
      <c r="U47" s="15" t="s">
        <v>791</v>
      </c>
      <c r="V47" s="15" t="s">
        <v>791</v>
      </c>
      <c r="W47" s="15" t="s">
        <v>791</v>
      </c>
      <c r="X47" s="15" t="s">
        <v>791</v>
      </c>
      <c r="Y47" s="15" t="s">
        <v>791</v>
      </c>
      <c r="Z47" s="15" t="s">
        <v>791</v>
      </c>
      <c r="AA47" s="15" t="s">
        <v>791</v>
      </c>
      <c r="AB47" s="15" t="s">
        <v>791</v>
      </c>
      <c r="AC47" s="15" t="s">
        <v>791</v>
      </c>
      <c r="AD47" s="15" t="s">
        <v>791</v>
      </c>
      <c r="AE47" s="15" t="s">
        <v>791</v>
      </c>
      <c r="AF47" s="15" t="s">
        <v>791</v>
      </c>
      <c r="AG47" s="15" t="s">
        <v>791</v>
      </c>
      <c r="AH47" s="15" t="s">
        <v>791</v>
      </c>
      <c r="AI47" s="15" t="s">
        <v>791</v>
      </c>
      <c r="AJ47" s="15" t="s">
        <v>791</v>
      </c>
      <c r="AK47" s="15" t="s">
        <v>791</v>
      </c>
      <c r="AL47" s="15" t="s">
        <v>791</v>
      </c>
      <c r="AM47" s="15" t="s">
        <v>791</v>
      </c>
      <c r="AN47" s="15" t="s">
        <v>791</v>
      </c>
      <c r="AO47" s="15" t="s">
        <v>791</v>
      </c>
      <c r="AP47" s="15" t="s">
        <v>791</v>
      </c>
      <c r="AQ47" s="15" t="s">
        <v>791</v>
      </c>
      <c r="AR47" s="15" t="s">
        <v>791</v>
      </c>
      <c r="AS47" s="15" t="s">
        <v>791</v>
      </c>
      <c r="AT47" s="15" t="s">
        <v>791</v>
      </c>
      <c r="AU47" s="15" t="s">
        <v>791</v>
      </c>
      <c r="AV47" s="15" t="s">
        <v>791</v>
      </c>
      <c r="AW47" s="15" t="s">
        <v>791</v>
      </c>
      <c r="AX47" s="15" t="s">
        <v>791</v>
      </c>
      <c r="AY47" s="15" t="s">
        <v>791</v>
      </c>
      <c r="AZ47" s="15" t="s">
        <v>791</v>
      </c>
      <c r="BA47" s="15" t="s">
        <v>791</v>
      </c>
      <c r="BB47" s="15" t="s">
        <v>791</v>
      </c>
      <c r="BC47" s="15" t="s">
        <v>791</v>
      </c>
      <c r="BD47" s="15" t="s">
        <v>791</v>
      </c>
      <c r="BE47" s="15" t="s">
        <v>791</v>
      </c>
      <c r="BF47" s="15" t="s">
        <v>791</v>
      </c>
      <c r="BG47" s="15" t="s">
        <v>791</v>
      </c>
      <c r="BH47" s="15" t="s">
        <v>791</v>
      </c>
      <c r="BI47" s="15" t="s">
        <v>791</v>
      </c>
      <c r="BJ47" s="15" t="s">
        <v>791</v>
      </c>
      <c r="BK47" s="15" t="s">
        <v>791</v>
      </c>
      <c r="BL47" s="15" t="s">
        <v>791</v>
      </c>
      <c r="BM47" s="15" t="s">
        <v>791</v>
      </c>
      <c r="BN47" s="15" t="s">
        <v>791</v>
      </c>
      <c r="BO47" s="15" t="s">
        <v>791</v>
      </c>
      <c r="BP47" s="15" t="s">
        <v>791</v>
      </c>
      <c r="BQ47" s="15" t="s">
        <v>791</v>
      </c>
      <c r="BR47" s="15" t="s">
        <v>791</v>
      </c>
      <c r="BS47" s="15" t="s">
        <v>791</v>
      </c>
      <c r="BT47" s="15" t="s">
        <v>791</v>
      </c>
      <c r="BU47" s="15" t="s">
        <v>791</v>
      </c>
      <c r="BV47" s="15" t="s">
        <v>791</v>
      </c>
    </row>
    <row r="48" spans="1:74" ht="63">
      <c r="A48" s="11" t="str">
        <f>'1(год)'!A47</f>
        <v>1.2.2.2.9</v>
      </c>
      <c r="B48" s="15" t="str">
        <f>'1(год)'!B47</f>
        <v>установка реклоузеров на ВЛ-10кВ фидер №13 п/с "ЗСМ" в районе ж/д ул. Кировская, д. 8</v>
      </c>
      <c r="C48" s="11" t="s">
        <v>864</v>
      </c>
      <c r="D48" s="15" t="s">
        <v>791</v>
      </c>
      <c r="E48" s="15" t="s">
        <v>791</v>
      </c>
      <c r="F48" s="15" t="s">
        <v>791</v>
      </c>
      <c r="G48" s="15" t="s">
        <v>791</v>
      </c>
      <c r="H48" s="15" t="s">
        <v>791</v>
      </c>
      <c r="I48" s="15" t="s">
        <v>791</v>
      </c>
      <c r="J48" s="15" t="s">
        <v>791</v>
      </c>
      <c r="K48" s="15" t="s">
        <v>791</v>
      </c>
      <c r="L48" s="15" t="s">
        <v>791</v>
      </c>
      <c r="M48" s="15" t="s">
        <v>791</v>
      </c>
      <c r="N48" s="15" t="s">
        <v>791</v>
      </c>
      <c r="O48" s="15" t="s">
        <v>791</v>
      </c>
      <c r="P48" s="15" t="s">
        <v>791</v>
      </c>
      <c r="Q48" s="15" t="s">
        <v>791</v>
      </c>
      <c r="R48" s="15" t="s">
        <v>791</v>
      </c>
      <c r="S48" s="15" t="s">
        <v>791</v>
      </c>
      <c r="T48" s="15" t="s">
        <v>791</v>
      </c>
      <c r="U48" s="15" t="s">
        <v>791</v>
      </c>
      <c r="V48" s="15" t="s">
        <v>791</v>
      </c>
      <c r="W48" s="15" t="s">
        <v>791</v>
      </c>
      <c r="X48" s="15" t="s">
        <v>791</v>
      </c>
      <c r="Y48" s="15" t="s">
        <v>791</v>
      </c>
      <c r="Z48" s="15" t="s">
        <v>791</v>
      </c>
      <c r="AA48" s="15" t="s">
        <v>791</v>
      </c>
      <c r="AB48" s="15" t="s">
        <v>791</v>
      </c>
      <c r="AC48" s="15" t="s">
        <v>791</v>
      </c>
      <c r="AD48" s="15" t="s">
        <v>791</v>
      </c>
      <c r="AE48" s="15" t="s">
        <v>791</v>
      </c>
      <c r="AF48" s="15" t="s">
        <v>791</v>
      </c>
      <c r="AG48" s="15" t="s">
        <v>791</v>
      </c>
      <c r="AH48" s="15" t="s">
        <v>791</v>
      </c>
      <c r="AI48" s="15" t="s">
        <v>791</v>
      </c>
      <c r="AJ48" s="15" t="s">
        <v>791</v>
      </c>
      <c r="AK48" s="15" t="s">
        <v>791</v>
      </c>
      <c r="AL48" s="15" t="s">
        <v>791</v>
      </c>
      <c r="AM48" s="15" t="s">
        <v>791</v>
      </c>
      <c r="AN48" s="15" t="s">
        <v>791</v>
      </c>
      <c r="AO48" s="15" t="s">
        <v>791</v>
      </c>
      <c r="AP48" s="15" t="s">
        <v>791</v>
      </c>
      <c r="AQ48" s="15" t="s">
        <v>791</v>
      </c>
      <c r="AR48" s="15" t="s">
        <v>791</v>
      </c>
      <c r="AS48" s="15" t="s">
        <v>791</v>
      </c>
      <c r="AT48" s="15" t="s">
        <v>791</v>
      </c>
      <c r="AU48" s="15" t="s">
        <v>791</v>
      </c>
      <c r="AV48" s="15" t="s">
        <v>791</v>
      </c>
      <c r="AW48" s="15" t="s">
        <v>791</v>
      </c>
      <c r="AX48" s="15" t="s">
        <v>791</v>
      </c>
      <c r="AY48" s="15" t="s">
        <v>791</v>
      </c>
      <c r="AZ48" s="15" t="s">
        <v>791</v>
      </c>
      <c r="BA48" s="15" t="s">
        <v>791</v>
      </c>
      <c r="BB48" s="15" t="s">
        <v>791</v>
      </c>
      <c r="BC48" s="15" t="s">
        <v>791</v>
      </c>
      <c r="BD48" s="15" t="s">
        <v>791</v>
      </c>
      <c r="BE48" s="15" t="s">
        <v>791</v>
      </c>
      <c r="BF48" s="15" t="s">
        <v>791</v>
      </c>
      <c r="BG48" s="15" t="s">
        <v>791</v>
      </c>
      <c r="BH48" s="15" t="s">
        <v>791</v>
      </c>
      <c r="BI48" s="15" t="s">
        <v>791</v>
      </c>
      <c r="BJ48" s="15" t="s">
        <v>791</v>
      </c>
      <c r="BK48" s="15" t="s">
        <v>791</v>
      </c>
      <c r="BL48" s="15" t="s">
        <v>791</v>
      </c>
      <c r="BM48" s="15" t="s">
        <v>791</v>
      </c>
      <c r="BN48" s="15" t="s">
        <v>791</v>
      </c>
      <c r="BO48" s="15" t="s">
        <v>791</v>
      </c>
      <c r="BP48" s="15" t="s">
        <v>791</v>
      </c>
      <c r="BQ48" s="15" t="s">
        <v>791</v>
      </c>
      <c r="BR48" s="15" t="s">
        <v>791</v>
      </c>
      <c r="BS48" s="15" t="s">
        <v>791</v>
      </c>
      <c r="BT48" s="15" t="s">
        <v>791</v>
      </c>
      <c r="BU48" s="15" t="s">
        <v>791</v>
      </c>
      <c r="BV48" s="15" t="s">
        <v>791</v>
      </c>
    </row>
    <row r="49" spans="1:74" ht="63">
      <c r="A49" s="70" t="str">
        <f>'1(год)'!A48</f>
        <v>1.2.3</v>
      </c>
      <c r="B49" s="71" t="str">
        <f>'1(год)'!B48</f>
        <v>Развитие и модернизация учета электрической энергии (мощности), всего, в том числе:</v>
      </c>
      <c r="C49" s="70" t="s">
        <v>791</v>
      </c>
      <c r="D49" s="71" t="s">
        <v>791</v>
      </c>
      <c r="E49" s="71" t="s">
        <v>791</v>
      </c>
      <c r="F49" s="71">
        <v>3.307213333333334</v>
      </c>
      <c r="G49" s="71"/>
      <c r="H49" s="71"/>
      <c r="I49" s="71" t="s">
        <v>791</v>
      </c>
      <c r="J49" s="71" t="s">
        <v>791</v>
      </c>
      <c r="K49" s="71">
        <v>312</v>
      </c>
      <c r="L49" s="71" t="s">
        <v>791</v>
      </c>
      <c r="M49" s="71" t="s">
        <v>791</v>
      </c>
      <c r="N49" s="71" t="s">
        <v>791</v>
      </c>
      <c r="O49" s="71" t="s">
        <v>791</v>
      </c>
      <c r="P49" s="71" t="s">
        <v>791</v>
      </c>
      <c r="Q49" s="71" t="s">
        <v>791</v>
      </c>
      <c r="R49" s="71" t="s">
        <v>791</v>
      </c>
      <c r="S49" s="71" t="s">
        <v>791</v>
      </c>
      <c r="T49" s="71" t="s">
        <v>791</v>
      </c>
      <c r="U49" s="71" t="s">
        <v>791</v>
      </c>
      <c r="V49" s="71" t="s">
        <v>791</v>
      </c>
      <c r="W49" s="71" t="s">
        <v>791</v>
      </c>
      <c r="X49" s="71" t="s">
        <v>791</v>
      </c>
      <c r="Y49" s="71" t="s">
        <v>791</v>
      </c>
      <c r="Z49" s="71" t="s">
        <v>791</v>
      </c>
      <c r="AA49" s="71" t="s">
        <v>791</v>
      </c>
      <c r="AB49" s="71" t="s">
        <v>791</v>
      </c>
      <c r="AC49" s="71" t="s">
        <v>791</v>
      </c>
      <c r="AD49" s="71" t="s">
        <v>791</v>
      </c>
      <c r="AE49" s="71" t="s">
        <v>791</v>
      </c>
      <c r="AF49" s="71" t="s">
        <v>791</v>
      </c>
      <c r="AG49" s="71" t="s">
        <v>791</v>
      </c>
      <c r="AH49" s="71">
        <v>3.307213333333334</v>
      </c>
      <c r="AI49" s="71" t="s">
        <v>791</v>
      </c>
      <c r="AJ49" s="71" t="s">
        <v>791</v>
      </c>
      <c r="AK49" s="71" t="s">
        <v>791</v>
      </c>
      <c r="AL49" s="71" t="s">
        <v>791</v>
      </c>
      <c r="AM49" s="71">
        <v>312</v>
      </c>
      <c r="AN49" s="71" t="s">
        <v>791</v>
      </c>
      <c r="AO49" s="70">
        <v>3.77158321</v>
      </c>
      <c r="AP49" s="70"/>
      <c r="AQ49" s="70"/>
      <c r="AR49" s="70" t="s">
        <v>791</v>
      </c>
      <c r="AS49" s="70" t="s">
        <v>791</v>
      </c>
      <c r="AT49" s="71">
        <v>312</v>
      </c>
      <c r="AU49" s="70" t="s">
        <v>791</v>
      </c>
      <c r="AV49" s="70" t="s">
        <v>791</v>
      </c>
      <c r="AW49" s="70" t="s">
        <v>791</v>
      </c>
      <c r="AX49" s="70" t="s">
        <v>791</v>
      </c>
      <c r="AY49" s="70" t="s">
        <v>791</v>
      </c>
      <c r="AZ49" s="70" t="s">
        <v>791</v>
      </c>
      <c r="BA49" s="70" t="s">
        <v>791</v>
      </c>
      <c r="BB49" s="70" t="s">
        <v>791</v>
      </c>
      <c r="BC49" s="70" t="s">
        <v>791</v>
      </c>
      <c r="BD49" s="70" t="s">
        <v>791</v>
      </c>
      <c r="BE49" s="70" t="s">
        <v>791</v>
      </c>
      <c r="BF49" s="70" t="s">
        <v>791</v>
      </c>
      <c r="BG49" s="70" t="s">
        <v>791</v>
      </c>
      <c r="BH49" s="70" t="s">
        <v>791</v>
      </c>
      <c r="BI49" s="70" t="s">
        <v>791</v>
      </c>
      <c r="BJ49" s="70" t="s">
        <v>791</v>
      </c>
      <c r="BK49" s="70" t="s">
        <v>791</v>
      </c>
      <c r="BL49" s="70" t="s">
        <v>791</v>
      </c>
      <c r="BM49" s="70" t="s">
        <v>791</v>
      </c>
      <c r="BN49" s="70" t="s">
        <v>791</v>
      </c>
      <c r="BO49" s="70" t="s">
        <v>791</v>
      </c>
      <c r="BP49" s="70" t="s">
        <v>791</v>
      </c>
      <c r="BQ49" s="70">
        <v>3.77158321</v>
      </c>
      <c r="BR49" s="71" t="s">
        <v>791</v>
      </c>
      <c r="BS49" s="71" t="s">
        <v>791</v>
      </c>
      <c r="BT49" s="71" t="s">
        <v>791</v>
      </c>
      <c r="BU49" s="71" t="s">
        <v>791</v>
      </c>
      <c r="BV49" s="71">
        <v>312</v>
      </c>
    </row>
    <row r="50" spans="1:74" ht="78.75">
      <c r="A50" s="11" t="str">
        <f>'1(год)'!A49</f>
        <v>1.2.3.5</v>
      </c>
      <c r="B50" s="15" t="str">
        <f>'1(год)'!B49</f>
        <v>"Включение приборов учета в систему сбора и передачи данных, класс напряжения 0,22 (0,4) кВ, всего, в том числе:"</v>
      </c>
      <c r="C50" s="11" t="s">
        <v>791</v>
      </c>
      <c r="D50" s="15" t="s">
        <v>791</v>
      </c>
      <c r="E50" s="11" t="s">
        <v>791</v>
      </c>
      <c r="F50" s="15">
        <v>3.307213333333334</v>
      </c>
      <c r="G50" s="11"/>
      <c r="H50" s="15"/>
      <c r="I50" s="15" t="s">
        <v>791</v>
      </c>
      <c r="J50" s="15" t="s">
        <v>791</v>
      </c>
      <c r="K50" s="11">
        <v>312</v>
      </c>
      <c r="L50" s="15" t="s">
        <v>791</v>
      </c>
      <c r="M50" s="15" t="s">
        <v>791</v>
      </c>
      <c r="N50" s="15" t="s">
        <v>791</v>
      </c>
      <c r="O50" s="15" t="s">
        <v>791</v>
      </c>
      <c r="P50" s="15" t="s">
        <v>791</v>
      </c>
      <c r="Q50" s="15" t="s">
        <v>791</v>
      </c>
      <c r="R50" s="15" t="s">
        <v>791</v>
      </c>
      <c r="S50" s="15" t="s">
        <v>791</v>
      </c>
      <c r="T50" s="15" t="s">
        <v>791</v>
      </c>
      <c r="U50" s="15" t="s">
        <v>791</v>
      </c>
      <c r="V50" s="15" t="s">
        <v>791</v>
      </c>
      <c r="W50" s="15" t="s">
        <v>791</v>
      </c>
      <c r="X50" s="15" t="s">
        <v>791</v>
      </c>
      <c r="Y50" s="15" t="s">
        <v>791</v>
      </c>
      <c r="Z50" s="15" t="s">
        <v>791</v>
      </c>
      <c r="AA50" s="15" t="s">
        <v>791</v>
      </c>
      <c r="AB50" s="15" t="s">
        <v>791</v>
      </c>
      <c r="AC50" s="15" t="s">
        <v>791</v>
      </c>
      <c r="AD50" s="15" t="s">
        <v>791</v>
      </c>
      <c r="AE50" s="15" t="s">
        <v>791</v>
      </c>
      <c r="AF50" s="15" t="s">
        <v>791</v>
      </c>
      <c r="AG50" s="11" t="s">
        <v>791</v>
      </c>
      <c r="AH50" s="15">
        <v>3.307213333333334</v>
      </c>
      <c r="AI50" s="11" t="s">
        <v>791</v>
      </c>
      <c r="AJ50" s="11" t="s">
        <v>791</v>
      </c>
      <c r="AK50" s="11" t="s">
        <v>791</v>
      </c>
      <c r="AL50" s="11" t="s">
        <v>791</v>
      </c>
      <c r="AM50" s="11">
        <v>312</v>
      </c>
      <c r="AN50" s="15" t="s">
        <v>791</v>
      </c>
      <c r="AO50" s="11">
        <v>3.77158321</v>
      </c>
      <c r="AP50" s="15"/>
      <c r="AQ50" s="11"/>
      <c r="AR50" s="15" t="s">
        <v>791</v>
      </c>
      <c r="AS50" s="15" t="s">
        <v>791</v>
      </c>
      <c r="AT50" s="15">
        <v>312</v>
      </c>
      <c r="AU50" s="11" t="s">
        <v>791</v>
      </c>
      <c r="AV50" s="11" t="s">
        <v>791</v>
      </c>
      <c r="AW50" s="11" t="s">
        <v>791</v>
      </c>
      <c r="AX50" s="11" t="s">
        <v>791</v>
      </c>
      <c r="AY50" s="11" t="s">
        <v>791</v>
      </c>
      <c r="AZ50" s="11" t="s">
        <v>791</v>
      </c>
      <c r="BA50" s="11" t="s">
        <v>791</v>
      </c>
      <c r="BB50" s="11" t="s">
        <v>791</v>
      </c>
      <c r="BC50" s="11" t="s">
        <v>791</v>
      </c>
      <c r="BD50" s="11" t="s">
        <v>791</v>
      </c>
      <c r="BE50" s="11" t="s">
        <v>791</v>
      </c>
      <c r="BF50" s="11" t="s">
        <v>791</v>
      </c>
      <c r="BG50" s="11" t="s">
        <v>791</v>
      </c>
      <c r="BH50" s="11" t="s">
        <v>791</v>
      </c>
      <c r="BI50" s="11" t="s">
        <v>791</v>
      </c>
      <c r="BJ50" s="11" t="s">
        <v>791</v>
      </c>
      <c r="BK50" s="11" t="s">
        <v>791</v>
      </c>
      <c r="BL50" s="11" t="s">
        <v>791</v>
      </c>
      <c r="BM50" s="11" t="s">
        <v>791</v>
      </c>
      <c r="BN50" s="11" t="s">
        <v>791</v>
      </c>
      <c r="BO50" s="11" t="s">
        <v>791</v>
      </c>
      <c r="BP50" s="11" t="s">
        <v>791</v>
      </c>
      <c r="BQ50" s="11">
        <v>3.77158321</v>
      </c>
      <c r="BR50" s="15" t="s">
        <v>791</v>
      </c>
      <c r="BS50" s="11" t="s">
        <v>791</v>
      </c>
      <c r="BT50" s="11" t="s">
        <v>791</v>
      </c>
      <c r="BU50" s="11" t="s">
        <v>791</v>
      </c>
      <c r="BV50" s="15">
        <v>312</v>
      </c>
    </row>
    <row r="51" spans="1:74" ht="157.5">
      <c r="A51" s="11" t="str">
        <f>'1(год)'!A50</f>
        <v>1.2.3.5.1</v>
      </c>
      <c r="B51" s="15" t="str">
        <f>'1(год)'!B50</f>
        <v>Установка АСКУЭ в частном секторе, ул.Горького 14-74д, ул.Советская 77-280-248-278 ул. 1я Загородная 15-55, ул. 1я Набережная 2-38,  ул. 2я Набережная 2-8, ул.Перелетная 12-20, ул. Тараса Шевченко 48-80, ул.Комсомольская 45-138, ул.Мельничная 40-108, ул.Т</v>
      </c>
      <c r="C51" s="11" t="s">
        <v>835</v>
      </c>
      <c r="D51" s="15" t="s">
        <v>791</v>
      </c>
      <c r="E51" s="11" t="s">
        <v>791</v>
      </c>
      <c r="F51" s="15">
        <v>3.0987175000000002</v>
      </c>
      <c r="G51" s="11"/>
      <c r="H51" s="15"/>
      <c r="I51" s="15" t="s">
        <v>791</v>
      </c>
      <c r="J51" s="15" t="s">
        <v>791</v>
      </c>
      <c r="K51" s="11">
        <v>297</v>
      </c>
      <c r="L51" s="15" t="s">
        <v>791</v>
      </c>
      <c r="M51" s="15" t="s">
        <v>791</v>
      </c>
      <c r="N51" s="15" t="s">
        <v>791</v>
      </c>
      <c r="O51" s="15" t="s">
        <v>791</v>
      </c>
      <c r="P51" s="15" t="s">
        <v>791</v>
      </c>
      <c r="Q51" s="15" t="s">
        <v>791</v>
      </c>
      <c r="R51" s="15" t="s">
        <v>791</v>
      </c>
      <c r="S51" s="15" t="s">
        <v>791</v>
      </c>
      <c r="T51" s="15" t="s">
        <v>791</v>
      </c>
      <c r="U51" s="15" t="s">
        <v>791</v>
      </c>
      <c r="V51" s="15" t="s">
        <v>791</v>
      </c>
      <c r="W51" s="15" t="s">
        <v>791</v>
      </c>
      <c r="X51" s="15" t="s">
        <v>791</v>
      </c>
      <c r="Y51" s="15" t="s">
        <v>791</v>
      </c>
      <c r="Z51" s="15" t="s">
        <v>791</v>
      </c>
      <c r="AA51" s="15" t="s">
        <v>791</v>
      </c>
      <c r="AB51" s="15" t="s">
        <v>791</v>
      </c>
      <c r="AC51" s="15" t="s">
        <v>791</v>
      </c>
      <c r="AD51" s="15" t="s">
        <v>791</v>
      </c>
      <c r="AE51" s="15" t="s">
        <v>791</v>
      </c>
      <c r="AF51" s="15" t="s">
        <v>791</v>
      </c>
      <c r="AG51" s="11" t="s">
        <v>791</v>
      </c>
      <c r="AH51" s="15">
        <v>3.0987175000000002</v>
      </c>
      <c r="AI51" s="11" t="s">
        <v>791</v>
      </c>
      <c r="AJ51" s="11" t="s">
        <v>791</v>
      </c>
      <c r="AK51" s="11" t="s">
        <v>791</v>
      </c>
      <c r="AL51" s="11" t="s">
        <v>791</v>
      </c>
      <c r="AM51" s="11">
        <v>297</v>
      </c>
      <c r="AN51" s="15" t="s">
        <v>791</v>
      </c>
      <c r="AO51" s="11">
        <v>3.5630873800000002</v>
      </c>
      <c r="AP51" s="15"/>
      <c r="AQ51" s="11"/>
      <c r="AR51" s="15" t="s">
        <v>791</v>
      </c>
      <c r="AS51" s="15" t="s">
        <v>791</v>
      </c>
      <c r="AT51" s="15">
        <v>297</v>
      </c>
      <c r="AU51" s="11" t="s">
        <v>791</v>
      </c>
      <c r="AV51" s="11" t="s">
        <v>791</v>
      </c>
      <c r="AW51" s="11" t="s">
        <v>791</v>
      </c>
      <c r="AX51" s="11" t="s">
        <v>791</v>
      </c>
      <c r="AY51" s="11" t="s">
        <v>791</v>
      </c>
      <c r="AZ51" s="11" t="s">
        <v>791</v>
      </c>
      <c r="BA51" s="11" t="s">
        <v>791</v>
      </c>
      <c r="BB51" s="11" t="s">
        <v>791</v>
      </c>
      <c r="BC51" s="11" t="s">
        <v>791</v>
      </c>
      <c r="BD51" s="11" t="s">
        <v>791</v>
      </c>
      <c r="BE51" s="11" t="s">
        <v>791</v>
      </c>
      <c r="BF51" s="11" t="s">
        <v>791</v>
      </c>
      <c r="BG51" s="11" t="s">
        <v>791</v>
      </c>
      <c r="BH51" s="11" t="s">
        <v>791</v>
      </c>
      <c r="BI51" s="11" t="s">
        <v>791</v>
      </c>
      <c r="BJ51" s="11" t="s">
        <v>791</v>
      </c>
      <c r="BK51" s="11" t="s">
        <v>791</v>
      </c>
      <c r="BL51" s="11" t="s">
        <v>791</v>
      </c>
      <c r="BM51" s="11" t="s">
        <v>791</v>
      </c>
      <c r="BN51" s="11" t="s">
        <v>791</v>
      </c>
      <c r="BO51" s="11" t="s">
        <v>791</v>
      </c>
      <c r="BP51" s="11" t="s">
        <v>791</v>
      </c>
      <c r="BQ51" s="11">
        <v>3.5630873800000002</v>
      </c>
      <c r="BR51" s="15" t="s">
        <v>791</v>
      </c>
      <c r="BS51" s="11" t="s">
        <v>791</v>
      </c>
      <c r="BT51" s="11" t="s">
        <v>791</v>
      </c>
      <c r="BU51" s="11" t="s">
        <v>791</v>
      </c>
      <c r="BV51" s="15">
        <v>297</v>
      </c>
    </row>
    <row r="52" spans="1:74" ht="173.25">
      <c r="A52" s="11" t="str">
        <f>'1(год)'!A51</f>
        <v>1.2.3.5.2</v>
      </c>
      <c r="B52" s="15" t="str">
        <f>'1(год)'!B51</f>
        <v>Установка АСКУЭ физ.лица ул. Цементная 10-19, ул.Советская 2-46, ул. Комсомольская 16-20-30,  ул.Красноармейская 18-25-48, ул. Коммунаров 5-11, ул.Береговая 44-50, ул. Вокзальная 4-18, ул. Советская, ул.Юбилейная, ул.Красногвардейская, ул.Парковая</v>
      </c>
      <c r="C52" s="11" t="s">
        <v>844</v>
      </c>
      <c r="D52" s="15" t="s">
        <v>791</v>
      </c>
      <c r="E52" s="11" t="s">
        <v>791</v>
      </c>
      <c r="F52" s="15">
        <v>0.20849583333333335</v>
      </c>
      <c r="G52" s="11"/>
      <c r="H52" s="15"/>
      <c r="I52" s="15" t="s">
        <v>791</v>
      </c>
      <c r="J52" s="15" t="s">
        <v>791</v>
      </c>
      <c r="K52" s="11">
        <v>15</v>
      </c>
      <c r="L52" s="15" t="s">
        <v>791</v>
      </c>
      <c r="M52" s="15" t="s">
        <v>791</v>
      </c>
      <c r="N52" s="15" t="s">
        <v>791</v>
      </c>
      <c r="O52" s="15" t="s">
        <v>791</v>
      </c>
      <c r="P52" s="15" t="s">
        <v>791</v>
      </c>
      <c r="Q52" s="15" t="s">
        <v>791</v>
      </c>
      <c r="R52" s="15" t="s">
        <v>791</v>
      </c>
      <c r="S52" s="15" t="s">
        <v>791</v>
      </c>
      <c r="T52" s="15" t="s">
        <v>791</v>
      </c>
      <c r="U52" s="15" t="s">
        <v>791</v>
      </c>
      <c r="V52" s="15" t="s">
        <v>791</v>
      </c>
      <c r="W52" s="15" t="s">
        <v>791</v>
      </c>
      <c r="X52" s="15" t="s">
        <v>791</v>
      </c>
      <c r="Y52" s="15" t="s">
        <v>791</v>
      </c>
      <c r="Z52" s="15" t="s">
        <v>791</v>
      </c>
      <c r="AA52" s="15" t="s">
        <v>791</v>
      </c>
      <c r="AB52" s="15" t="s">
        <v>791</v>
      </c>
      <c r="AC52" s="15" t="s">
        <v>791</v>
      </c>
      <c r="AD52" s="15" t="s">
        <v>791</v>
      </c>
      <c r="AE52" s="15" t="s">
        <v>791</v>
      </c>
      <c r="AF52" s="15" t="s">
        <v>791</v>
      </c>
      <c r="AG52" s="11" t="s">
        <v>791</v>
      </c>
      <c r="AH52" s="15">
        <v>0.20849583333333335</v>
      </c>
      <c r="AI52" s="11" t="s">
        <v>791</v>
      </c>
      <c r="AJ52" s="11" t="s">
        <v>791</v>
      </c>
      <c r="AK52" s="11" t="s">
        <v>791</v>
      </c>
      <c r="AL52" s="11" t="s">
        <v>791</v>
      </c>
      <c r="AM52" s="11">
        <v>15</v>
      </c>
      <c r="AN52" s="15" t="s">
        <v>791</v>
      </c>
      <c r="AO52" s="11">
        <v>0.20849583000000002</v>
      </c>
      <c r="AP52" s="15"/>
      <c r="AQ52" s="11"/>
      <c r="AR52" s="15" t="s">
        <v>791</v>
      </c>
      <c r="AS52" s="15" t="s">
        <v>791</v>
      </c>
      <c r="AT52" s="15">
        <v>15</v>
      </c>
      <c r="AU52" s="11" t="s">
        <v>791</v>
      </c>
      <c r="AV52" s="11" t="s">
        <v>791</v>
      </c>
      <c r="AW52" s="11" t="s">
        <v>791</v>
      </c>
      <c r="AX52" s="11" t="s">
        <v>791</v>
      </c>
      <c r="AY52" s="11" t="s">
        <v>791</v>
      </c>
      <c r="AZ52" s="11" t="s">
        <v>791</v>
      </c>
      <c r="BA52" s="11" t="s">
        <v>791</v>
      </c>
      <c r="BB52" s="11" t="s">
        <v>791</v>
      </c>
      <c r="BC52" s="11" t="s">
        <v>791</v>
      </c>
      <c r="BD52" s="11" t="s">
        <v>791</v>
      </c>
      <c r="BE52" s="11" t="s">
        <v>791</v>
      </c>
      <c r="BF52" s="11" t="s">
        <v>791</v>
      </c>
      <c r="BG52" s="11" t="s">
        <v>791</v>
      </c>
      <c r="BH52" s="11" t="s">
        <v>791</v>
      </c>
      <c r="BI52" s="11" t="s">
        <v>791</v>
      </c>
      <c r="BJ52" s="11" t="s">
        <v>791</v>
      </c>
      <c r="BK52" s="11" t="s">
        <v>791</v>
      </c>
      <c r="BL52" s="11" t="s">
        <v>791</v>
      </c>
      <c r="BM52" s="11" t="s">
        <v>791</v>
      </c>
      <c r="BN52" s="11" t="s">
        <v>791</v>
      </c>
      <c r="BO52" s="11" t="s">
        <v>791</v>
      </c>
      <c r="BP52" s="11" t="s">
        <v>791</v>
      </c>
      <c r="BQ52" s="11">
        <v>0.20849583000000002</v>
      </c>
      <c r="BR52" s="15" t="s">
        <v>791</v>
      </c>
      <c r="BS52" s="11" t="s">
        <v>791</v>
      </c>
      <c r="BT52" s="11" t="s">
        <v>791</v>
      </c>
      <c r="BU52" s="11" t="s">
        <v>791</v>
      </c>
      <c r="BV52" s="15">
        <v>15</v>
      </c>
    </row>
    <row r="53" spans="1:74" ht="63">
      <c r="A53" s="11" t="str">
        <f>'1(год)'!A52</f>
        <v>1.2.3.5.3</v>
      </c>
      <c r="B53" s="15" t="str">
        <f>'1(год)'!B52</f>
        <v>Установка АСКУЭ в в точках перетока в смежные сети ТП-81, ТП-141, ТП-111, ТП-13, ТП-34</v>
      </c>
      <c r="C53" s="11" t="s">
        <v>865</v>
      </c>
      <c r="D53" s="15" t="s">
        <v>791</v>
      </c>
      <c r="E53" s="11" t="s">
        <v>791</v>
      </c>
      <c r="F53" s="11" t="s">
        <v>791</v>
      </c>
      <c r="G53" s="11"/>
      <c r="H53" s="15"/>
      <c r="I53" s="15" t="s">
        <v>791</v>
      </c>
      <c r="J53" s="15" t="s">
        <v>791</v>
      </c>
      <c r="K53" s="15" t="s">
        <v>791</v>
      </c>
      <c r="L53" s="15" t="s">
        <v>791</v>
      </c>
      <c r="M53" s="15" t="s">
        <v>791</v>
      </c>
      <c r="N53" s="15" t="s">
        <v>791</v>
      </c>
      <c r="O53" s="15" t="s">
        <v>791</v>
      </c>
      <c r="P53" s="15" t="s">
        <v>791</v>
      </c>
      <c r="Q53" s="15" t="s">
        <v>791</v>
      </c>
      <c r="R53" s="15" t="s">
        <v>791</v>
      </c>
      <c r="S53" s="15" t="s">
        <v>791</v>
      </c>
      <c r="T53" s="15" t="s">
        <v>791</v>
      </c>
      <c r="U53" s="15" t="s">
        <v>791</v>
      </c>
      <c r="V53" s="15" t="s">
        <v>791</v>
      </c>
      <c r="W53" s="15" t="s">
        <v>791</v>
      </c>
      <c r="X53" s="15" t="s">
        <v>791</v>
      </c>
      <c r="Y53" s="15" t="s">
        <v>791</v>
      </c>
      <c r="Z53" s="15" t="s">
        <v>791</v>
      </c>
      <c r="AA53" s="15" t="s">
        <v>791</v>
      </c>
      <c r="AB53" s="15" t="s">
        <v>791</v>
      </c>
      <c r="AC53" s="15" t="s">
        <v>791</v>
      </c>
      <c r="AD53" s="15" t="s">
        <v>791</v>
      </c>
      <c r="AE53" s="15" t="s">
        <v>791</v>
      </c>
      <c r="AF53" s="15" t="s">
        <v>791</v>
      </c>
      <c r="AG53" s="11" t="s">
        <v>791</v>
      </c>
      <c r="AH53" s="11" t="s">
        <v>791</v>
      </c>
      <c r="AI53" s="11" t="s">
        <v>791</v>
      </c>
      <c r="AJ53" s="11" t="s">
        <v>791</v>
      </c>
      <c r="AK53" s="11" t="s">
        <v>791</v>
      </c>
      <c r="AL53" s="11" t="s">
        <v>791</v>
      </c>
      <c r="AM53" s="11" t="s">
        <v>791</v>
      </c>
      <c r="AN53" s="11" t="s">
        <v>791</v>
      </c>
      <c r="AO53" s="11" t="s">
        <v>791</v>
      </c>
      <c r="AP53" s="11" t="s">
        <v>791</v>
      </c>
      <c r="AQ53" s="11" t="s">
        <v>791</v>
      </c>
      <c r="AR53" s="11" t="s">
        <v>791</v>
      </c>
      <c r="AS53" s="11" t="s">
        <v>791</v>
      </c>
      <c r="AT53" s="11" t="s">
        <v>791</v>
      </c>
      <c r="AU53" s="11" t="s">
        <v>791</v>
      </c>
      <c r="AV53" s="11" t="s">
        <v>791</v>
      </c>
      <c r="AW53" s="11" t="s">
        <v>791</v>
      </c>
      <c r="AX53" s="11" t="s">
        <v>791</v>
      </c>
      <c r="AY53" s="11" t="s">
        <v>791</v>
      </c>
      <c r="AZ53" s="11" t="s">
        <v>791</v>
      </c>
      <c r="BA53" s="11" t="s">
        <v>791</v>
      </c>
      <c r="BB53" s="11" t="s">
        <v>791</v>
      </c>
      <c r="BC53" s="11" t="s">
        <v>791</v>
      </c>
      <c r="BD53" s="11" t="s">
        <v>791</v>
      </c>
      <c r="BE53" s="11" t="s">
        <v>791</v>
      </c>
      <c r="BF53" s="11" t="s">
        <v>791</v>
      </c>
      <c r="BG53" s="11" t="s">
        <v>791</v>
      </c>
      <c r="BH53" s="11" t="s">
        <v>791</v>
      </c>
      <c r="BI53" s="11" t="s">
        <v>791</v>
      </c>
      <c r="BJ53" s="11" t="s">
        <v>791</v>
      </c>
      <c r="BK53" s="11" t="s">
        <v>791</v>
      </c>
      <c r="BL53" s="11" t="s">
        <v>791</v>
      </c>
      <c r="BM53" s="11" t="s">
        <v>791</v>
      </c>
      <c r="BN53" s="11" t="s">
        <v>791</v>
      </c>
      <c r="BO53" s="11" t="s">
        <v>791</v>
      </c>
      <c r="BP53" s="11" t="s">
        <v>791</v>
      </c>
      <c r="BQ53" s="11" t="s">
        <v>791</v>
      </c>
      <c r="BR53" s="11" t="s">
        <v>791</v>
      </c>
      <c r="BS53" s="11" t="s">
        <v>791</v>
      </c>
      <c r="BT53" s="11" t="s">
        <v>791</v>
      </c>
      <c r="BU53" s="11" t="s">
        <v>791</v>
      </c>
      <c r="BV53" s="11" t="s">
        <v>791</v>
      </c>
    </row>
    <row r="54" spans="1:74" ht="63">
      <c r="A54" s="11" t="str">
        <f>'1(год)'!A53</f>
        <v>1.2.3.6</v>
      </c>
      <c r="B54" s="15" t="str">
        <f>'1(год)'!B53</f>
        <v>"Включение приборов учета в систему сбора и передачи данных, класс напряжения 6 (10) кВ, всего, в том числе:"</v>
      </c>
      <c r="C54" s="11" t="s">
        <v>791</v>
      </c>
      <c r="D54" s="15" t="s">
        <v>791</v>
      </c>
      <c r="E54" s="11" t="s">
        <v>791</v>
      </c>
      <c r="F54" s="11" t="s">
        <v>791</v>
      </c>
      <c r="G54" s="11"/>
      <c r="H54" s="15"/>
      <c r="I54" s="15" t="s">
        <v>791</v>
      </c>
      <c r="J54" s="15" t="s">
        <v>791</v>
      </c>
      <c r="K54" s="15" t="s">
        <v>791</v>
      </c>
      <c r="L54" s="15" t="s">
        <v>791</v>
      </c>
      <c r="M54" s="15" t="s">
        <v>791</v>
      </c>
      <c r="N54" s="15" t="s">
        <v>791</v>
      </c>
      <c r="O54" s="15" t="s">
        <v>791</v>
      </c>
      <c r="P54" s="15" t="s">
        <v>791</v>
      </c>
      <c r="Q54" s="15" t="s">
        <v>791</v>
      </c>
      <c r="R54" s="15" t="s">
        <v>791</v>
      </c>
      <c r="S54" s="15" t="s">
        <v>791</v>
      </c>
      <c r="T54" s="15" t="s">
        <v>791</v>
      </c>
      <c r="U54" s="15" t="s">
        <v>791</v>
      </c>
      <c r="V54" s="15" t="s">
        <v>791</v>
      </c>
      <c r="W54" s="15" t="s">
        <v>791</v>
      </c>
      <c r="X54" s="15" t="s">
        <v>791</v>
      </c>
      <c r="Y54" s="15" t="s">
        <v>791</v>
      </c>
      <c r="Z54" s="15" t="s">
        <v>791</v>
      </c>
      <c r="AA54" s="15" t="s">
        <v>791</v>
      </c>
      <c r="AB54" s="15" t="s">
        <v>791</v>
      </c>
      <c r="AC54" s="15" t="s">
        <v>791</v>
      </c>
      <c r="AD54" s="15" t="s">
        <v>791</v>
      </c>
      <c r="AE54" s="15" t="s">
        <v>791</v>
      </c>
      <c r="AF54" s="15" t="s">
        <v>791</v>
      </c>
      <c r="AG54" s="11" t="s">
        <v>791</v>
      </c>
      <c r="AH54" s="11" t="s">
        <v>791</v>
      </c>
      <c r="AI54" s="11" t="s">
        <v>791</v>
      </c>
      <c r="AJ54" s="11" t="s">
        <v>791</v>
      </c>
      <c r="AK54" s="11" t="s">
        <v>791</v>
      </c>
      <c r="AL54" s="11" t="s">
        <v>791</v>
      </c>
      <c r="AM54" s="11" t="s">
        <v>791</v>
      </c>
      <c r="AN54" s="11" t="s">
        <v>791</v>
      </c>
      <c r="AO54" s="11" t="s">
        <v>791</v>
      </c>
      <c r="AP54" s="11" t="s">
        <v>791</v>
      </c>
      <c r="AQ54" s="11" t="s">
        <v>791</v>
      </c>
      <c r="AR54" s="11" t="s">
        <v>791</v>
      </c>
      <c r="AS54" s="11" t="s">
        <v>791</v>
      </c>
      <c r="AT54" s="11" t="s">
        <v>791</v>
      </c>
      <c r="AU54" s="11" t="s">
        <v>791</v>
      </c>
      <c r="AV54" s="11" t="s">
        <v>791</v>
      </c>
      <c r="AW54" s="11" t="s">
        <v>791</v>
      </c>
      <c r="AX54" s="11" t="s">
        <v>791</v>
      </c>
      <c r="AY54" s="11" t="s">
        <v>791</v>
      </c>
      <c r="AZ54" s="11" t="s">
        <v>791</v>
      </c>
      <c r="BA54" s="11" t="s">
        <v>791</v>
      </c>
      <c r="BB54" s="11" t="s">
        <v>791</v>
      </c>
      <c r="BC54" s="11" t="s">
        <v>791</v>
      </c>
      <c r="BD54" s="11" t="s">
        <v>791</v>
      </c>
      <c r="BE54" s="11" t="s">
        <v>791</v>
      </c>
      <c r="BF54" s="11" t="s">
        <v>791</v>
      </c>
      <c r="BG54" s="11" t="s">
        <v>791</v>
      </c>
      <c r="BH54" s="11" t="s">
        <v>791</v>
      </c>
      <c r="BI54" s="11" t="s">
        <v>791</v>
      </c>
      <c r="BJ54" s="11" t="s">
        <v>791</v>
      </c>
      <c r="BK54" s="11" t="s">
        <v>791</v>
      </c>
      <c r="BL54" s="11" t="s">
        <v>791</v>
      </c>
      <c r="BM54" s="11" t="s">
        <v>791</v>
      </c>
      <c r="BN54" s="11" t="s">
        <v>791</v>
      </c>
      <c r="BO54" s="11" t="s">
        <v>791</v>
      </c>
      <c r="BP54" s="11" t="s">
        <v>791</v>
      </c>
      <c r="BQ54" s="11" t="s">
        <v>791</v>
      </c>
      <c r="BR54" s="11" t="s">
        <v>791</v>
      </c>
      <c r="BS54" s="11" t="s">
        <v>791</v>
      </c>
      <c r="BT54" s="11" t="s">
        <v>791</v>
      </c>
      <c r="BU54" s="11" t="s">
        <v>791</v>
      </c>
      <c r="BV54" s="11" t="s">
        <v>791</v>
      </c>
    </row>
    <row r="55" spans="1:74" ht="31.5">
      <c r="A55" s="11" t="str">
        <f>'1(год)'!A54</f>
        <v>1.2.3.6.1</v>
      </c>
      <c r="B55" s="15" t="str">
        <f>'1(год)'!B54</f>
        <v>Установка АСКУЭ на п/с 35/10кВ ЗСМ ул.Селикатная</v>
      </c>
      <c r="C55" s="11" t="s">
        <v>866</v>
      </c>
      <c r="D55" s="15" t="s">
        <v>791</v>
      </c>
      <c r="E55" s="11" t="s">
        <v>791</v>
      </c>
      <c r="F55" s="11" t="s">
        <v>791</v>
      </c>
      <c r="G55" s="11" t="s">
        <v>791</v>
      </c>
      <c r="H55" s="11" t="s">
        <v>791</v>
      </c>
      <c r="I55" s="11" t="s">
        <v>791</v>
      </c>
      <c r="J55" s="11" t="s">
        <v>791</v>
      </c>
      <c r="K55" s="11" t="s">
        <v>791</v>
      </c>
      <c r="L55" s="11" t="s">
        <v>791</v>
      </c>
      <c r="M55" s="11" t="s">
        <v>791</v>
      </c>
      <c r="N55" s="11" t="s">
        <v>791</v>
      </c>
      <c r="O55" s="11" t="s">
        <v>791</v>
      </c>
      <c r="P55" s="11" t="s">
        <v>791</v>
      </c>
      <c r="Q55" s="11" t="s">
        <v>791</v>
      </c>
      <c r="R55" s="11" t="s">
        <v>791</v>
      </c>
      <c r="S55" s="11" t="s">
        <v>791</v>
      </c>
      <c r="T55" s="11" t="s">
        <v>791</v>
      </c>
      <c r="U55" s="11" t="s">
        <v>791</v>
      </c>
      <c r="V55" s="11" t="s">
        <v>791</v>
      </c>
      <c r="W55" s="11" t="s">
        <v>791</v>
      </c>
      <c r="X55" s="11" t="s">
        <v>791</v>
      </c>
      <c r="Y55" s="11" t="s">
        <v>791</v>
      </c>
      <c r="Z55" s="11" t="s">
        <v>791</v>
      </c>
      <c r="AA55" s="11" t="s">
        <v>791</v>
      </c>
      <c r="AB55" s="11" t="s">
        <v>791</v>
      </c>
      <c r="AC55" s="11" t="s">
        <v>791</v>
      </c>
      <c r="AD55" s="11" t="s">
        <v>791</v>
      </c>
      <c r="AE55" s="11" t="s">
        <v>791</v>
      </c>
      <c r="AF55" s="11" t="s">
        <v>791</v>
      </c>
      <c r="AG55" s="11" t="s">
        <v>791</v>
      </c>
      <c r="AH55" s="11" t="s">
        <v>791</v>
      </c>
      <c r="AI55" s="11" t="s">
        <v>791</v>
      </c>
      <c r="AJ55" s="11" t="s">
        <v>791</v>
      </c>
      <c r="AK55" s="11" t="s">
        <v>791</v>
      </c>
      <c r="AL55" s="11" t="s">
        <v>791</v>
      </c>
      <c r="AM55" s="11" t="s">
        <v>791</v>
      </c>
      <c r="AN55" s="11" t="s">
        <v>791</v>
      </c>
      <c r="AO55" s="11" t="s">
        <v>791</v>
      </c>
      <c r="AP55" s="11" t="s">
        <v>791</v>
      </c>
      <c r="AQ55" s="11" t="s">
        <v>791</v>
      </c>
      <c r="AR55" s="11" t="s">
        <v>791</v>
      </c>
      <c r="AS55" s="11" t="s">
        <v>791</v>
      </c>
      <c r="AT55" s="11" t="s">
        <v>791</v>
      </c>
      <c r="AU55" s="11" t="s">
        <v>791</v>
      </c>
      <c r="AV55" s="11" t="s">
        <v>791</v>
      </c>
      <c r="AW55" s="11" t="s">
        <v>791</v>
      </c>
      <c r="AX55" s="11" t="s">
        <v>791</v>
      </c>
      <c r="AY55" s="11" t="s">
        <v>791</v>
      </c>
      <c r="AZ55" s="11" t="s">
        <v>791</v>
      </c>
      <c r="BA55" s="11" t="s">
        <v>791</v>
      </c>
      <c r="BB55" s="11" t="s">
        <v>791</v>
      </c>
      <c r="BC55" s="11" t="s">
        <v>791</v>
      </c>
      <c r="BD55" s="11" t="s">
        <v>791</v>
      </c>
      <c r="BE55" s="11" t="s">
        <v>791</v>
      </c>
      <c r="BF55" s="11" t="s">
        <v>791</v>
      </c>
      <c r="BG55" s="11" t="s">
        <v>791</v>
      </c>
      <c r="BH55" s="11" t="s">
        <v>791</v>
      </c>
      <c r="BI55" s="11" t="s">
        <v>791</v>
      </c>
      <c r="BJ55" s="11" t="s">
        <v>791</v>
      </c>
      <c r="BK55" s="11" t="s">
        <v>791</v>
      </c>
      <c r="BL55" s="11" t="s">
        <v>791</v>
      </c>
      <c r="BM55" s="11" t="s">
        <v>791</v>
      </c>
      <c r="BN55" s="11" t="s">
        <v>791</v>
      </c>
      <c r="BO55" s="11" t="s">
        <v>791</v>
      </c>
      <c r="BP55" s="11" t="s">
        <v>791</v>
      </c>
      <c r="BQ55" s="11" t="s">
        <v>791</v>
      </c>
      <c r="BR55" s="11" t="s">
        <v>791</v>
      </c>
      <c r="BS55" s="11" t="s">
        <v>791</v>
      </c>
      <c r="BT55" s="11" t="s">
        <v>791</v>
      </c>
      <c r="BU55" s="11" t="s">
        <v>791</v>
      </c>
      <c r="BV55" s="11" t="s">
        <v>791</v>
      </c>
    </row>
    <row r="56" spans="1:74" ht="78.75">
      <c r="A56" s="70" t="str">
        <f>'1(год)'!A55</f>
        <v>1.4.</v>
      </c>
      <c r="B56" s="71" t="str">
        <f>'1(год)'!B55</f>
        <v>Прочее новое строительство объектов электросетевого хозяйства, всего, в том числе:</v>
      </c>
      <c r="C56" s="70" t="s">
        <v>791</v>
      </c>
      <c r="D56" s="71" t="s">
        <v>791</v>
      </c>
      <c r="E56" s="71" t="s">
        <v>791</v>
      </c>
      <c r="F56" s="71">
        <v>3.952439</v>
      </c>
      <c r="G56" s="71"/>
      <c r="H56" s="71"/>
      <c r="I56" s="71">
        <v>0.66</v>
      </c>
      <c r="J56" s="71" t="s">
        <v>791</v>
      </c>
      <c r="K56" s="71">
        <v>1</v>
      </c>
      <c r="L56" s="71" t="s">
        <v>791</v>
      </c>
      <c r="M56" s="71" t="s">
        <v>791</v>
      </c>
      <c r="N56" s="71" t="s">
        <v>791</v>
      </c>
      <c r="O56" s="71" t="s">
        <v>791</v>
      </c>
      <c r="P56" s="71" t="s">
        <v>791</v>
      </c>
      <c r="Q56" s="71" t="s">
        <v>791</v>
      </c>
      <c r="R56" s="71" t="s">
        <v>791</v>
      </c>
      <c r="S56" s="71" t="s">
        <v>791</v>
      </c>
      <c r="T56" s="71" t="s">
        <v>791</v>
      </c>
      <c r="U56" s="71" t="s">
        <v>791</v>
      </c>
      <c r="V56" s="71" t="s">
        <v>791</v>
      </c>
      <c r="W56" s="71" t="s">
        <v>791</v>
      </c>
      <c r="X56" s="71" t="s">
        <v>791</v>
      </c>
      <c r="Y56" s="71" t="s">
        <v>791</v>
      </c>
      <c r="Z56" s="71" t="s">
        <v>791</v>
      </c>
      <c r="AA56" s="71" t="s">
        <v>791</v>
      </c>
      <c r="AB56" s="71" t="s">
        <v>791</v>
      </c>
      <c r="AC56" s="71" t="s">
        <v>791</v>
      </c>
      <c r="AD56" s="71" t="s">
        <v>791</v>
      </c>
      <c r="AE56" s="71" t="s">
        <v>791</v>
      </c>
      <c r="AF56" s="71" t="s">
        <v>791</v>
      </c>
      <c r="AG56" s="71" t="s">
        <v>791</v>
      </c>
      <c r="AH56" s="71">
        <v>3.952439</v>
      </c>
      <c r="AI56" s="71" t="s">
        <v>791</v>
      </c>
      <c r="AJ56" s="71" t="s">
        <v>791</v>
      </c>
      <c r="AK56" s="71">
        <v>0.66</v>
      </c>
      <c r="AL56" s="71" t="s">
        <v>791</v>
      </c>
      <c r="AM56" s="71">
        <v>1</v>
      </c>
      <c r="AN56" s="71" t="s">
        <v>791</v>
      </c>
      <c r="AO56" s="70">
        <v>4.608574909999999</v>
      </c>
      <c r="AP56" s="71"/>
      <c r="AQ56" s="70"/>
      <c r="AR56" s="71">
        <v>0.66</v>
      </c>
      <c r="AS56" s="70" t="s">
        <v>791</v>
      </c>
      <c r="AT56" s="71">
        <v>1</v>
      </c>
      <c r="AU56" s="70" t="s">
        <v>791</v>
      </c>
      <c r="AV56" s="70" t="s">
        <v>791</v>
      </c>
      <c r="AW56" s="70" t="s">
        <v>791</v>
      </c>
      <c r="AX56" s="70" t="s">
        <v>791</v>
      </c>
      <c r="AY56" s="70" t="s">
        <v>791</v>
      </c>
      <c r="AZ56" s="70" t="s">
        <v>791</v>
      </c>
      <c r="BA56" s="70" t="s">
        <v>791</v>
      </c>
      <c r="BB56" s="70" t="s">
        <v>791</v>
      </c>
      <c r="BC56" s="70" t="s">
        <v>791</v>
      </c>
      <c r="BD56" s="70" t="s">
        <v>791</v>
      </c>
      <c r="BE56" s="70" t="s">
        <v>791</v>
      </c>
      <c r="BF56" s="70" t="s">
        <v>791</v>
      </c>
      <c r="BG56" s="70" t="s">
        <v>791</v>
      </c>
      <c r="BH56" s="70" t="s">
        <v>791</v>
      </c>
      <c r="BI56" s="70" t="s">
        <v>791</v>
      </c>
      <c r="BJ56" s="70" t="s">
        <v>791</v>
      </c>
      <c r="BK56" s="70" t="s">
        <v>791</v>
      </c>
      <c r="BL56" s="70" t="s">
        <v>791</v>
      </c>
      <c r="BM56" s="70" t="s">
        <v>791</v>
      </c>
      <c r="BN56" s="70" t="s">
        <v>791</v>
      </c>
      <c r="BO56" s="70" t="s">
        <v>791</v>
      </c>
      <c r="BP56" s="70" t="s">
        <v>791</v>
      </c>
      <c r="BQ56" s="70">
        <v>4.608574909999999</v>
      </c>
      <c r="BR56" s="71" t="s">
        <v>791</v>
      </c>
      <c r="BS56" s="71" t="s">
        <v>791</v>
      </c>
      <c r="BT56" s="71">
        <v>0.66</v>
      </c>
      <c r="BU56" s="71" t="s">
        <v>791</v>
      </c>
      <c r="BV56" s="71">
        <v>1</v>
      </c>
    </row>
    <row r="57" spans="1:74" ht="110.25">
      <c r="A57" s="11" t="str">
        <f>'1(год)'!A56</f>
        <v>1.4.1.</v>
      </c>
      <c r="B57" s="15" t="str">
        <f>'1(год)'!B56</f>
        <v>ВЛЗ-10кВ Ф-31 оп.262 - ТП 164  Техническая дорога АО "Спасскцемент". Пересечение улиц: Павлика Морозова, 25 лет Октября, Пионерской.  ВЛ L-435м, КЛ L-40м</v>
      </c>
      <c r="C57" s="11" t="s">
        <v>845</v>
      </c>
      <c r="D57" s="15" t="s">
        <v>791</v>
      </c>
      <c r="E57" s="11" t="s">
        <v>791</v>
      </c>
      <c r="F57" s="11" t="s">
        <v>791</v>
      </c>
      <c r="G57" s="11" t="s">
        <v>791</v>
      </c>
      <c r="H57" s="11" t="s">
        <v>791</v>
      </c>
      <c r="I57" s="11" t="s">
        <v>791</v>
      </c>
      <c r="J57" s="11" t="s">
        <v>791</v>
      </c>
      <c r="K57" s="11" t="s">
        <v>791</v>
      </c>
      <c r="L57" s="11" t="s">
        <v>791</v>
      </c>
      <c r="M57" s="11" t="s">
        <v>791</v>
      </c>
      <c r="N57" s="11" t="s">
        <v>791</v>
      </c>
      <c r="O57" s="11" t="s">
        <v>791</v>
      </c>
      <c r="P57" s="11" t="s">
        <v>791</v>
      </c>
      <c r="Q57" s="11" t="s">
        <v>791</v>
      </c>
      <c r="R57" s="11" t="s">
        <v>791</v>
      </c>
      <c r="S57" s="11" t="s">
        <v>791</v>
      </c>
      <c r="T57" s="11" t="s">
        <v>791</v>
      </c>
      <c r="U57" s="11" t="s">
        <v>791</v>
      </c>
      <c r="V57" s="11" t="s">
        <v>791</v>
      </c>
      <c r="W57" s="11" t="s">
        <v>791</v>
      </c>
      <c r="X57" s="11" t="s">
        <v>791</v>
      </c>
      <c r="Y57" s="11" t="s">
        <v>791</v>
      </c>
      <c r="Z57" s="11" t="s">
        <v>791</v>
      </c>
      <c r="AA57" s="11" t="s">
        <v>791</v>
      </c>
      <c r="AB57" s="11" t="s">
        <v>791</v>
      </c>
      <c r="AC57" s="11" t="s">
        <v>791</v>
      </c>
      <c r="AD57" s="11" t="s">
        <v>791</v>
      </c>
      <c r="AE57" s="11" t="s">
        <v>791</v>
      </c>
      <c r="AF57" s="11" t="s">
        <v>791</v>
      </c>
      <c r="AG57" s="11" t="s">
        <v>791</v>
      </c>
      <c r="AH57" s="11" t="s">
        <v>791</v>
      </c>
      <c r="AI57" s="11" t="s">
        <v>791</v>
      </c>
      <c r="AJ57" s="11" t="s">
        <v>791</v>
      </c>
      <c r="AK57" s="11" t="s">
        <v>791</v>
      </c>
      <c r="AL57" s="11" t="s">
        <v>791</v>
      </c>
      <c r="AM57" s="11" t="s">
        <v>791</v>
      </c>
      <c r="AN57" s="11" t="s">
        <v>791</v>
      </c>
      <c r="AO57" s="11" t="s">
        <v>791</v>
      </c>
      <c r="AP57" s="11" t="s">
        <v>791</v>
      </c>
      <c r="AQ57" s="11" t="s">
        <v>791</v>
      </c>
      <c r="AR57" s="11" t="s">
        <v>791</v>
      </c>
      <c r="AS57" s="11" t="s">
        <v>791</v>
      </c>
      <c r="AT57" s="11" t="s">
        <v>791</v>
      </c>
      <c r="AU57" s="11" t="s">
        <v>791</v>
      </c>
      <c r="AV57" s="11" t="s">
        <v>791</v>
      </c>
      <c r="AW57" s="11" t="s">
        <v>791</v>
      </c>
      <c r="AX57" s="11" t="s">
        <v>791</v>
      </c>
      <c r="AY57" s="11" t="s">
        <v>791</v>
      </c>
      <c r="AZ57" s="11" t="s">
        <v>791</v>
      </c>
      <c r="BA57" s="11" t="s">
        <v>791</v>
      </c>
      <c r="BB57" s="11" t="s">
        <v>791</v>
      </c>
      <c r="BC57" s="11" t="s">
        <v>791</v>
      </c>
      <c r="BD57" s="11" t="s">
        <v>791</v>
      </c>
      <c r="BE57" s="11" t="s">
        <v>791</v>
      </c>
      <c r="BF57" s="11" t="s">
        <v>791</v>
      </c>
      <c r="BG57" s="11" t="s">
        <v>791</v>
      </c>
      <c r="BH57" s="11" t="s">
        <v>791</v>
      </c>
      <c r="BI57" s="11" t="s">
        <v>791</v>
      </c>
      <c r="BJ57" s="11" t="s">
        <v>791</v>
      </c>
      <c r="BK57" s="11" t="s">
        <v>791</v>
      </c>
      <c r="BL57" s="11" t="s">
        <v>791</v>
      </c>
      <c r="BM57" s="11" t="s">
        <v>791</v>
      </c>
      <c r="BN57" s="11" t="s">
        <v>791</v>
      </c>
      <c r="BO57" s="11" t="s">
        <v>791</v>
      </c>
      <c r="BP57" s="11" t="s">
        <v>791</v>
      </c>
      <c r="BQ57" s="11" t="s">
        <v>791</v>
      </c>
      <c r="BR57" s="11" t="s">
        <v>791</v>
      </c>
      <c r="BS57" s="11" t="s">
        <v>791</v>
      </c>
      <c r="BT57" s="11" t="s">
        <v>791</v>
      </c>
      <c r="BU57" s="11" t="s">
        <v>791</v>
      </c>
      <c r="BV57" s="11" t="s">
        <v>791</v>
      </c>
    </row>
    <row r="58" spans="1:74" ht="63">
      <c r="A58" s="11" t="str">
        <f>'1(год)'!A57</f>
        <v>1.4.2.</v>
      </c>
      <c r="B58" s="15" t="str">
        <f>'1(год)'!B57</f>
        <v>ВЛ-10кВ Ф-10"С" L-470м оп.88-94, оп.95-98, КЛ-10кВ Ф-10"С" L-190м оп.94-95   ул. Арсеньева. </v>
      </c>
      <c r="C58" s="11" t="s">
        <v>846</v>
      </c>
      <c r="D58" s="15" t="s">
        <v>791</v>
      </c>
      <c r="E58" s="11" t="s">
        <v>791</v>
      </c>
      <c r="F58" s="15">
        <v>0.801833</v>
      </c>
      <c r="G58" s="11"/>
      <c r="H58" s="15"/>
      <c r="I58" s="15">
        <v>0.66</v>
      </c>
      <c r="J58" s="11" t="s">
        <v>791</v>
      </c>
      <c r="K58" s="11" t="s">
        <v>791</v>
      </c>
      <c r="L58" s="11" t="s">
        <v>791</v>
      </c>
      <c r="M58" s="11" t="s">
        <v>791</v>
      </c>
      <c r="N58" s="11" t="s">
        <v>791</v>
      </c>
      <c r="O58" s="11" t="s">
        <v>791</v>
      </c>
      <c r="P58" s="11" t="s">
        <v>791</v>
      </c>
      <c r="Q58" s="11" t="s">
        <v>791</v>
      </c>
      <c r="R58" s="11" t="s">
        <v>791</v>
      </c>
      <c r="S58" s="11" t="s">
        <v>791</v>
      </c>
      <c r="T58" s="11" t="s">
        <v>791</v>
      </c>
      <c r="U58" s="11" t="s">
        <v>791</v>
      </c>
      <c r="V58" s="11" t="s">
        <v>791</v>
      </c>
      <c r="W58" s="11" t="s">
        <v>791</v>
      </c>
      <c r="X58" s="11" t="s">
        <v>791</v>
      </c>
      <c r="Y58" s="11" t="s">
        <v>791</v>
      </c>
      <c r="Z58" s="11" t="s">
        <v>791</v>
      </c>
      <c r="AA58" s="11" t="s">
        <v>791</v>
      </c>
      <c r="AB58" s="11" t="s">
        <v>791</v>
      </c>
      <c r="AC58" s="11" t="s">
        <v>791</v>
      </c>
      <c r="AD58" s="11" t="s">
        <v>791</v>
      </c>
      <c r="AE58" s="11" t="s">
        <v>791</v>
      </c>
      <c r="AF58" s="11" t="s">
        <v>791</v>
      </c>
      <c r="AG58" s="11" t="s">
        <v>791</v>
      </c>
      <c r="AH58" s="15">
        <v>0.801833</v>
      </c>
      <c r="AI58" s="11" t="s">
        <v>791</v>
      </c>
      <c r="AJ58" s="11" t="s">
        <v>791</v>
      </c>
      <c r="AK58" s="11">
        <v>0.66</v>
      </c>
      <c r="AL58" s="11" t="s">
        <v>791</v>
      </c>
      <c r="AM58" s="11" t="s">
        <v>791</v>
      </c>
      <c r="AN58" s="11" t="s">
        <v>791</v>
      </c>
      <c r="AO58" s="11">
        <v>1.0635274</v>
      </c>
      <c r="AP58" s="15"/>
      <c r="AQ58" s="11"/>
      <c r="AR58" s="15">
        <v>0.66</v>
      </c>
      <c r="AS58" s="11" t="s">
        <v>791</v>
      </c>
      <c r="AT58" s="11" t="s">
        <v>791</v>
      </c>
      <c r="AU58" s="11" t="s">
        <v>791</v>
      </c>
      <c r="AV58" s="11" t="s">
        <v>791</v>
      </c>
      <c r="AW58" s="11" t="s">
        <v>791</v>
      </c>
      <c r="AX58" s="11" t="s">
        <v>791</v>
      </c>
      <c r="AY58" s="11" t="s">
        <v>791</v>
      </c>
      <c r="AZ58" s="11" t="s">
        <v>791</v>
      </c>
      <c r="BA58" s="11" t="s">
        <v>791</v>
      </c>
      <c r="BB58" s="11" t="s">
        <v>791</v>
      </c>
      <c r="BC58" s="11" t="s">
        <v>791</v>
      </c>
      <c r="BD58" s="11" t="s">
        <v>791</v>
      </c>
      <c r="BE58" s="11" t="s">
        <v>791</v>
      </c>
      <c r="BF58" s="11" t="s">
        <v>791</v>
      </c>
      <c r="BG58" s="11" t="s">
        <v>791</v>
      </c>
      <c r="BH58" s="11" t="s">
        <v>791</v>
      </c>
      <c r="BI58" s="11" t="s">
        <v>791</v>
      </c>
      <c r="BJ58" s="11" t="s">
        <v>791</v>
      </c>
      <c r="BK58" s="11" t="s">
        <v>791</v>
      </c>
      <c r="BL58" s="11" t="s">
        <v>791</v>
      </c>
      <c r="BM58" s="11" t="s">
        <v>791</v>
      </c>
      <c r="BN58" s="11" t="s">
        <v>791</v>
      </c>
      <c r="BO58" s="11" t="s">
        <v>791</v>
      </c>
      <c r="BP58" s="15" t="s">
        <v>791</v>
      </c>
      <c r="BQ58" s="11">
        <v>1.0635274</v>
      </c>
      <c r="BR58" s="15" t="s">
        <v>791</v>
      </c>
      <c r="BS58" s="11" t="s">
        <v>791</v>
      </c>
      <c r="BT58" s="15">
        <v>0.66</v>
      </c>
      <c r="BU58" s="11" t="s">
        <v>791</v>
      </c>
      <c r="BV58" s="11" t="s">
        <v>791</v>
      </c>
    </row>
    <row r="59" spans="1:74" ht="47.25">
      <c r="A59" s="11" t="str">
        <f>'1(год)'!A58</f>
        <v>1.4.3.</v>
      </c>
      <c r="B59" s="15" t="str">
        <f>'1(год)'!B58</f>
        <v>КЛ-10кВ Ф-16"М   L-1170м" п/с "межзаводская"- ТП-119, ул. Красногвардейская</v>
      </c>
      <c r="C59" s="11" t="s">
        <v>847</v>
      </c>
      <c r="D59" s="15" t="s">
        <v>791</v>
      </c>
      <c r="E59" s="11" t="s">
        <v>791</v>
      </c>
      <c r="F59" s="11" t="s">
        <v>791</v>
      </c>
      <c r="G59" s="11" t="s">
        <v>791</v>
      </c>
      <c r="H59" s="11" t="s">
        <v>791</v>
      </c>
      <c r="I59" s="11" t="s">
        <v>791</v>
      </c>
      <c r="J59" s="11" t="s">
        <v>791</v>
      </c>
      <c r="K59" s="11" t="s">
        <v>791</v>
      </c>
      <c r="L59" s="11" t="s">
        <v>791</v>
      </c>
      <c r="M59" s="11" t="s">
        <v>791</v>
      </c>
      <c r="N59" s="11" t="s">
        <v>791</v>
      </c>
      <c r="O59" s="11" t="s">
        <v>791</v>
      </c>
      <c r="P59" s="11" t="s">
        <v>791</v>
      </c>
      <c r="Q59" s="11" t="s">
        <v>791</v>
      </c>
      <c r="R59" s="11" t="s">
        <v>791</v>
      </c>
      <c r="S59" s="11" t="s">
        <v>791</v>
      </c>
      <c r="T59" s="11" t="s">
        <v>791</v>
      </c>
      <c r="U59" s="11" t="s">
        <v>791</v>
      </c>
      <c r="V59" s="11" t="s">
        <v>791</v>
      </c>
      <c r="W59" s="11" t="s">
        <v>791</v>
      </c>
      <c r="X59" s="11" t="s">
        <v>791</v>
      </c>
      <c r="Y59" s="11" t="s">
        <v>791</v>
      </c>
      <c r="Z59" s="11" t="s">
        <v>791</v>
      </c>
      <c r="AA59" s="11" t="s">
        <v>791</v>
      </c>
      <c r="AB59" s="11" t="s">
        <v>791</v>
      </c>
      <c r="AC59" s="11" t="s">
        <v>791</v>
      </c>
      <c r="AD59" s="11" t="s">
        <v>791</v>
      </c>
      <c r="AE59" s="11" t="s">
        <v>791</v>
      </c>
      <c r="AF59" s="11" t="s">
        <v>791</v>
      </c>
      <c r="AG59" s="11" t="s">
        <v>791</v>
      </c>
      <c r="AH59" s="11" t="s">
        <v>791</v>
      </c>
      <c r="AI59" s="11" t="s">
        <v>791</v>
      </c>
      <c r="AJ59" s="11" t="s">
        <v>791</v>
      </c>
      <c r="AK59" s="11" t="s">
        <v>791</v>
      </c>
      <c r="AL59" s="11" t="s">
        <v>791</v>
      </c>
      <c r="AM59" s="11" t="s">
        <v>791</v>
      </c>
      <c r="AN59" s="11" t="s">
        <v>791</v>
      </c>
      <c r="AO59" s="11" t="s">
        <v>791</v>
      </c>
      <c r="AP59" s="11" t="s">
        <v>791</v>
      </c>
      <c r="AQ59" s="11" t="s">
        <v>791</v>
      </c>
      <c r="AR59" s="11" t="s">
        <v>791</v>
      </c>
      <c r="AS59" s="11" t="s">
        <v>791</v>
      </c>
      <c r="AT59" s="11" t="s">
        <v>791</v>
      </c>
      <c r="AU59" s="11" t="s">
        <v>791</v>
      </c>
      <c r="AV59" s="11" t="s">
        <v>791</v>
      </c>
      <c r="AW59" s="11" t="s">
        <v>791</v>
      </c>
      <c r="AX59" s="11" t="s">
        <v>791</v>
      </c>
      <c r="AY59" s="11" t="s">
        <v>791</v>
      </c>
      <c r="AZ59" s="11" t="s">
        <v>791</v>
      </c>
      <c r="BA59" s="11" t="s">
        <v>791</v>
      </c>
      <c r="BB59" s="11" t="s">
        <v>791</v>
      </c>
      <c r="BC59" s="11" t="s">
        <v>791</v>
      </c>
      <c r="BD59" s="11" t="s">
        <v>791</v>
      </c>
      <c r="BE59" s="11" t="s">
        <v>791</v>
      </c>
      <c r="BF59" s="11" t="s">
        <v>791</v>
      </c>
      <c r="BG59" s="11" t="s">
        <v>791</v>
      </c>
      <c r="BH59" s="11" t="s">
        <v>791</v>
      </c>
      <c r="BI59" s="11" t="s">
        <v>791</v>
      </c>
      <c r="BJ59" s="11" t="s">
        <v>791</v>
      </c>
      <c r="BK59" s="11" t="s">
        <v>791</v>
      </c>
      <c r="BL59" s="11" t="s">
        <v>791</v>
      </c>
      <c r="BM59" s="11" t="s">
        <v>791</v>
      </c>
      <c r="BN59" s="11" t="s">
        <v>791</v>
      </c>
      <c r="BO59" s="11" t="s">
        <v>791</v>
      </c>
      <c r="BP59" s="15" t="s">
        <v>791</v>
      </c>
      <c r="BQ59" s="15" t="s">
        <v>791</v>
      </c>
      <c r="BR59" s="15" t="s">
        <v>791</v>
      </c>
      <c r="BS59" s="15" t="s">
        <v>791</v>
      </c>
      <c r="BT59" s="15" t="s">
        <v>791</v>
      </c>
      <c r="BU59" s="15" t="s">
        <v>791</v>
      </c>
      <c r="BV59" s="15" t="s">
        <v>791</v>
      </c>
    </row>
    <row r="60" spans="1:74" ht="173.25">
      <c r="A60" s="11" t="str">
        <f>'1(год)'!A59</f>
        <v>1.4.4.</v>
      </c>
      <c r="B60" s="15" t="str">
        <f>'1(год)'!B59</f>
        <v>КЛ-10кВ Ф-17 "С"  (ТП-163 - ТП-168) ул. Калинина(Калинина 8-Цементная 22а), ул. 1-й Западный(1й Западный 5-Калиниа 8), ул. 25 лет Октября(25 лет октября 20-1й Западный 5), 2-й Западный(ул. Пионерская 19а-ул. 25 лет октября 20) 570м. (новое строительство)</v>
      </c>
      <c r="C60" s="11" t="s">
        <v>867</v>
      </c>
      <c r="D60" s="15" t="s">
        <v>791</v>
      </c>
      <c r="E60" s="11" t="s">
        <v>791</v>
      </c>
      <c r="F60" s="11" t="s">
        <v>791</v>
      </c>
      <c r="G60" s="11" t="s">
        <v>791</v>
      </c>
      <c r="H60" s="11" t="s">
        <v>791</v>
      </c>
      <c r="I60" s="11" t="s">
        <v>791</v>
      </c>
      <c r="J60" s="11" t="s">
        <v>791</v>
      </c>
      <c r="K60" s="11" t="s">
        <v>791</v>
      </c>
      <c r="L60" s="11" t="s">
        <v>791</v>
      </c>
      <c r="M60" s="11" t="s">
        <v>791</v>
      </c>
      <c r="N60" s="11" t="s">
        <v>791</v>
      </c>
      <c r="O60" s="11" t="s">
        <v>791</v>
      </c>
      <c r="P60" s="11" t="s">
        <v>791</v>
      </c>
      <c r="Q60" s="11" t="s">
        <v>791</v>
      </c>
      <c r="R60" s="11" t="s">
        <v>791</v>
      </c>
      <c r="S60" s="11" t="s">
        <v>791</v>
      </c>
      <c r="T60" s="11" t="s">
        <v>791</v>
      </c>
      <c r="U60" s="11" t="s">
        <v>791</v>
      </c>
      <c r="V60" s="11" t="s">
        <v>791</v>
      </c>
      <c r="W60" s="11" t="s">
        <v>791</v>
      </c>
      <c r="X60" s="11" t="s">
        <v>791</v>
      </c>
      <c r="Y60" s="11" t="s">
        <v>791</v>
      </c>
      <c r="Z60" s="11" t="s">
        <v>791</v>
      </c>
      <c r="AA60" s="11" t="s">
        <v>791</v>
      </c>
      <c r="AB60" s="11" t="s">
        <v>791</v>
      </c>
      <c r="AC60" s="11" t="s">
        <v>791</v>
      </c>
      <c r="AD60" s="11" t="s">
        <v>791</v>
      </c>
      <c r="AE60" s="11" t="s">
        <v>791</v>
      </c>
      <c r="AF60" s="11" t="s">
        <v>791</v>
      </c>
      <c r="AG60" s="11" t="s">
        <v>791</v>
      </c>
      <c r="AH60" s="11" t="s">
        <v>791</v>
      </c>
      <c r="AI60" s="11" t="s">
        <v>791</v>
      </c>
      <c r="AJ60" s="11" t="s">
        <v>791</v>
      </c>
      <c r="AK60" s="11" t="s">
        <v>791</v>
      </c>
      <c r="AL60" s="11" t="s">
        <v>791</v>
      </c>
      <c r="AM60" s="11" t="s">
        <v>791</v>
      </c>
      <c r="AN60" s="11" t="s">
        <v>791</v>
      </c>
      <c r="AO60" s="11" t="s">
        <v>791</v>
      </c>
      <c r="AP60" s="11" t="s">
        <v>791</v>
      </c>
      <c r="AQ60" s="11" t="s">
        <v>791</v>
      </c>
      <c r="AR60" s="11" t="s">
        <v>791</v>
      </c>
      <c r="AS60" s="11" t="s">
        <v>791</v>
      </c>
      <c r="AT60" s="11" t="s">
        <v>791</v>
      </c>
      <c r="AU60" s="11" t="s">
        <v>791</v>
      </c>
      <c r="AV60" s="11" t="s">
        <v>791</v>
      </c>
      <c r="AW60" s="11" t="s">
        <v>791</v>
      </c>
      <c r="AX60" s="11" t="s">
        <v>791</v>
      </c>
      <c r="AY60" s="11" t="s">
        <v>791</v>
      </c>
      <c r="AZ60" s="11" t="s">
        <v>791</v>
      </c>
      <c r="BA60" s="11" t="s">
        <v>791</v>
      </c>
      <c r="BB60" s="11" t="s">
        <v>791</v>
      </c>
      <c r="BC60" s="11" t="s">
        <v>791</v>
      </c>
      <c r="BD60" s="11" t="s">
        <v>791</v>
      </c>
      <c r="BE60" s="11" t="s">
        <v>791</v>
      </c>
      <c r="BF60" s="11" t="s">
        <v>791</v>
      </c>
      <c r="BG60" s="11" t="s">
        <v>791</v>
      </c>
      <c r="BH60" s="11" t="s">
        <v>791</v>
      </c>
      <c r="BI60" s="11" t="s">
        <v>791</v>
      </c>
      <c r="BJ60" s="11" t="s">
        <v>791</v>
      </c>
      <c r="BK60" s="11" t="s">
        <v>791</v>
      </c>
      <c r="BL60" s="11" t="s">
        <v>791</v>
      </c>
      <c r="BM60" s="11" t="s">
        <v>791</v>
      </c>
      <c r="BN60" s="11" t="s">
        <v>791</v>
      </c>
      <c r="BO60" s="11" t="s">
        <v>791</v>
      </c>
      <c r="BP60" s="15" t="s">
        <v>791</v>
      </c>
      <c r="BQ60" s="15" t="s">
        <v>791</v>
      </c>
      <c r="BR60" s="15" t="s">
        <v>791</v>
      </c>
      <c r="BS60" s="15" t="s">
        <v>791</v>
      </c>
      <c r="BT60" s="15" t="s">
        <v>791</v>
      </c>
      <c r="BU60" s="15" t="s">
        <v>791</v>
      </c>
      <c r="BV60" s="15" t="s">
        <v>791</v>
      </c>
    </row>
    <row r="61" spans="1:74" ht="31.5">
      <c r="A61" s="11" t="str">
        <f>'1(год)'!A60</f>
        <v>1.4.5.</v>
      </c>
      <c r="B61" s="15" t="str">
        <f>'1(год)'!B60</f>
        <v>Установка  2КТПБ  (2*1000) ул.Краснознаменная 4  </v>
      </c>
      <c r="C61" s="11" t="s">
        <v>868</v>
      </c>
      <c r="D61" s="15" t="s">
        <v>791</v>
      </c>
      <c r="E61" s="11" t="s">
        <v>791</v>
      </c>
      <c r="F61" s="15">
        <v>3.150606</v>
      </c>
      <c r="G61" s="11"/>
      <c r="H61" s="15"/>
      <c r="I61" s="11" t="s">
        <v>791</v>
      </c>
      <c r="J61" s="11" t="s">
        <v>791</v>
      </c>
      <c r="K61" s="11">
        <v>1</v>
      </c>
      <c r="L61" s="11" t="s">
        <v>791</v>
      </c>
      <c r="M61" s="11" t="s">
        <v>791</v>
      </c>
      <c r="N61" s="11" t="s">
        <v>791</v>
      </c>
      <c r="O61" s="11" t="s">
        <v>791</v>
      </c>
      <c r="P61" s="11" t="s">
        <v>791</v>
      </c>
      <c r="Q61" s="11" t="s">
        <v>791</v>
      </c>
      <c r="R61" s="11" t="s">
        <v>791</v>
      </c>
      <c r="S61" s="11" t="s">
        <v>791</v>
      </c>
      <c r="T61" s="11" t="s">
        <v>791</v>
      </c>
      <c r="U61" s="11" t="s">
        <v>791</v>
      </c>
      <c r="V61" s="11" t="s">
        <v>791</v>
      </c>
      <c r="W61" s="11" t="s">
        <v>791</v>
      </c>
      <c r="X61" s="11" t="s">
        <v>791</v>
      </c>
      <c r="Y61" s="11" t="s">
        <v>791</v>
      </c>
      <c r="Z61" s="11" t="s">
        <v>791</v>
      </c>
      <c r="AA61" s="11" t="s">
        <v>791</v>
      </c>
      <c r="AB61" s="11" t="s">
        <v>791</v>
      </c>
      <c r="AC61" s="11" t="s">
        <v>791</v>
      </c>
      <c r="AD61" s="11" t="s">
        <v>791</v>
      </c>
      <c r="AE61" s="11" t="s">
        <v>791</v>
      </c>
      <c r="AF61" s="11" t="s">
        <v>791</v>
      </c>
      <c r="AG61" s="11" t="s">
        <v>791</v>
      </c>
      <c r="AH61" s="15">
        <v>3.150606</v>
      </c>
      <c r="AI61" s="11" t="s">
        <v>791</v>
      </c>
      <c r="AJ61" s="11" t="s">
        <v>791</v>
      </c>
      <c r="AK61" s="11" t="s">
        <v>791</v>
      </c>
      <c r="AL61" s="11" t="s">
        <v>791</v>
      </c>
      <c r="AM61" s="11">
        <v>1</v>
      </c>
      <c r="AN61" s="11" t="s">
        <v>791</v>
      </c>
      <c r="AO61" s="11">
        <v>3.545047509999999</v>
      </c>
      <c r="AP61" s="15"/>
      <c r="AQ61" s="11"/>
      <c r="AR61" s="11" t="s">
        <v>791</v>
      </c>
      <c r="AS61" s="11" t="s">
        <v>791</v>
      </c>
      <c r="AT61" s="15">
        <v>1</v>
      </c>
      <c r="AU61" s="11" t="s">
        <v>791</v>
      </c>
      <c r="AV61" s="11" t="s">
        <v>791</v>
      </c>
      <c r="AW61" s="11" t="s">
        <v>791</v>
      </c>
      <c r="AX61" s="11" t="s">
        <v>791</v>
      </c>
      <c r="AY61" s="11" t="s">
        <v>791</v>
      </c>
      <c r="AZ61" s="11" t="s">
        <v>791</v>
      </c>
      <c r="BA61" s="11" t="s">
        <v>791</v>
      </c>
      <c r="BB61" s="11" t="s">
        <v>791</v>
      </c>
      <c r="BC61" s="11" t="s">
        <v>791</v>
      </c>
      <c r="BD61" s="11" t="s">
        <v>791</v>
      </c>
      <c r="BE61" s="11" t="s">
        <v>791</v>
      </c>
      <c r="BF61" s="11" t="s">
        <v>791</v>
      </c>
      <c r="BG61" s="11" t="s">
        <v>791</v>
      </c>
      <c r="BH61" s="11" t="s">
        <v>791</v>
      </c>
      <c r="BI61" s="11" t="s">
        <v>791</v>
      </c>
      <c r="BJ61" s="11" t="s">
        <v>791</v>
      </c>
      <c r="BK61" s="11" t="s">
        <v>791</v>
      </c>
      <c r="BL61" s="11" t="s">
        <v>791</v>
      </c>
      <c r="BM61" s="11" t="s">
        <v>791</v>
      </c>
      <c r="BN61" s="11" t="s">
        <v>791</v>
      </c>
      <c r="BO61" s="11" t="s">
        <v>791</v>
      </c>
      <c r="BP61" s="15" t="s">
        <v>791</v>
      </c>
      <c r="BQ61" s="11">
        <v>3.545047509999999</v>
      </c>
      <c r="BR61" s="15" t="s">
        <v>791</v>
      </c>
      <c r="BS61" s="11" t="s">
        <v>791</v>
      </c>
      <c r="BT61" s="15" t="s">
        <v>791</v>
      </c>
      <c r="BU61" s="15" t="s">
        <v>791</v>
      </c>
      <c r="BV61" s="15">
        <v>1</v>
      </c>
    </row>
    <row r="62" spans="1:74" ht="47.25">
      <c r="A62" s="70" t="str">
        <f>'1(год)'!A61</f>
        <v>1.6.</v>
      </c>
      <c r="B62" s="71" t="str">
        <f>'1(год)'!B61</f>
        <v>Прочие инвестиционные проекты, всего, в том числе:</v>
      </c>
      <c r="C62" s="70" t="s">
        <v>791</v>
      </c>
      <c r="D62" s="71" t="s">
        <v>791</v>
      </c>
      <c r="E62" s="71" t="s">
        <v>791</v>
      </c>
      <c r="F62" s="71">
        <v>6.356258333333334</v>
      </c>
      <c r="G62" s="71"/>
      <c r="H62" s="71"/>
      <c r="I62" s="71" t="s">
        <v>791</v>
      </c>
      <c r="J62" s="71" t="s">
        <v>791</v>
      </c>
      <c r="K62" s="71">
        <v>4</v>
      </c>
      <c r="L62" s="71" t="s">
        <v>791</v>
      </c>
      <c r="M62" s="71" t="s">
        <v>791</v>
      </c>
      <c r="N62" s="71" t="s">
        <v>791</v>
      </c>
      <c r="O62" s="71" t="s">
        <v>791</v>
      </c>
      <c r="P62" s="71" t="s">
        <v>791</v>
      </c>
      <c r="Q62" s="71" t="s">
        <v>791</v>
      </c>
      <c r="R62" s="71" t="s">
        <v>791</v>
      </c>
      <c r="S62" s="71" t="s">
        <v>791</v>
      </c>
      <c r="T62" s="71" t="s">
        <v>791</v>
      </c>
      <c r="U62" s="71" t="s">
        <v>791</v>
      </c>
      <c r="V62" s="71" t="s">
        <v>791</v>
      </c>
      <c r="W62" s="71" t="s">
        <v>791</v>
      </c>
      <c r="X62" s="71" t="s">
        <v>791</v>
      </c>
      <c r="Y62" s="71" t="s">
        <v>791</v>
      </c>
      <c r="Z62" s="71" t="s">
        <v>791</v>
      </c>
      <c r="AA62" s="71" t="s">
        <v>791</v>
      </c>
      <c r="AB62" s="71" t="s">
        <v>791</v>
      </c>
      <c r="AC62" s="71" t="s">
        <v>791</v>
      </c>
      <c r="AD62" s="71" t="s">
        <v>791</v>
      </c>
      <c r="AE62" s="71" t="s">
        <v>791</v>
      </c>
      <c r="AF62" s="71" t="s">
        <v>791</v>
      </c>
      <c r="AG62" s="71" t="s">
        <v>791</v>
      </c>
      <c r="AH62" s="71">
        <v>6.356258333333334</v>
      </c>
      <c r="AI62" s="71" t="s">
        <v>791</v>
      </c>
      <c r="AJ62" s="71" t="s">
        <v>791</v>
      </c>
      <c r="AK62" s="71" t="s">
        <v>791</v>
      </c>
      <c r="AL62" s="71" t="s">
        <v>791</v>
      </c>
      <c r="AM62" s="71">
        <v>4</v>
      </c>
      <c r="AN62" s="71" t="s">
        <v>791</v>
      </c>
      <c r="AO62" s="70">
        <v>6.32941633</v>
      </c>
      <c r="AP62" s="71"/>
      <c r="AQ62" s="70"/>
      <c r="AR62" s="71" t="s">
        <v>791</v>
      </c>
      <c r="AS62" s="70" t="s">
        <v>791</v>
      </c>
      <c r="AT62" s="71">
        <v>3</v>
      </c>
      <c r="AU62" s="70" t="s">
        <v>791</v>
      </c>
      <c r="AV62" s="70" t="s">
        <v>791</v>
      </c>
      <c r="AW62" s="70" t="s">
        <v>791</v>
      </c>
      <c r="AX62" s="70" t="s">
        <v>791</v>
      </c>
      <c r="AY62" s="70" t="s">
        <v>791</v>
      </c>
      <c r="AZ62" s="70" t="s">
        <v>791</v>
      </c>
      <c r="BA62" s="70" t="s">
        <v>791</v>
      </c>
      <c r="BB62" s="70" t="s">
        <v>791</v>
      </c>
      <c r="BC62" s="70" t="s">
        <v>791</v>
      </c>
      <c r="BD62" s="70" t="s">
        <v>791</v>
      </c>
      <c r="BE62" s="70" t="s">
        <v>791</v>
      </c>
      <c r="BF62" s="70" t="s">
        <v>791</v>
      </c>
      <c r="BG62" s="70" t="s">
        <v>791</v>
      </c>
      <c r="BH62" s="70" t="s">
        <v>791</v>
      </c>
      <c r="BI62" s="70" t="s">
        <v>791</v>
      </c>
      <c r="BJ62" s="70" t="s">
        <v>791</v>
      </c>
      <c r="BK62" s="70" t="s">
        <v>791</v>
      </c>
      <c r="BL62" s="70" t="s">
        <v>791</v>
      </c>
      <c r="BM62" s="70" t="s">
        <v>791</v>
      </c>
      <c r="BN62" s="70" t="s">
        <v>791</v>
      </c>
      <c r="BO62" s="70" t="s">
        <v>791</v>
      </c>
      <c r="BP62" s="70" t="s">
        <v>791</v>
      </c>
      <c r="BQ62" s="70">
        <v>6.32941633</v>
      </c>
      <c r="BR62" s="71" t="s">
        <v>791</v>
      </c>
      <c r="BS62" s="71" t="s">
        <v>791</v>
      </c>
      <c r="BT62" s="71" t="s">
        <v>791</v>
      </c>
      <c r="BU62" s="71" t="s">
        <v>791</v>
      </c>
      <c r="BV62" s="71">
        <v>3</v>
      </c>
    </row>
    <row r="63" spans="1:74" ht="31.5">
      <c r="A63" s="11" t="str">
        <f>'1(год)'!A62</f>
        <v>1.6.1.</v>
      </c>
      <c r="B63" s="15" t="str">
        <f>'1(год)'!B62</f>
        <v>АГП на базе -ГАЗ-33086 ВИТО 24-21</v>
      </c>
      <c r="C63" s="11" t="s">
        <v>836</v>
      </c>
      <c r="D63" s="15" t="s">
        <v>791</v>
      </c>
      <c r="E63" s="11" t="s">
        <v>791</v>
      </c>
      <c r="F63" s="11" t="s">
        <v>791</v>
      </c>
      <c r="G63" s="11" t="s">
        <v>791</v>
      </c>
      <c r="H63" s="11" t="s">
        <v>791</v>
      </c>
      <c r="I63" s="11" t="s">
        <v>791</v>
      </c>
      <c r="J63" s="11" t="s">
        <v>791</v>
      </c>
      <c r="K63" s="11" t="s">
        <v>791</v>
      </c>
      <c r="L63" s="11" t="s">
        <v>791</v>
      </c>
      <c r="M63" s="11" t="s">
        <v>791</v>
      </c>
      <c r="N63" s="11" t="s">
        <v>791</v>
      </c>
      <c r="O63" s="11" t="s">
        <v>791</v>
      </c>
      <c r="P63" s="11" t="s">
        <v>791</v>
      </c>
      <c r="Q63" s="11" t="s">
        <v>791</v>
      </c>
      <c r="R63" s="11" t="s">
        <v>791</v>
      </c>
      <c r="S63" s="11" t="s">
        <v>791</v>
      </c>
      <c r="T63" s="11" t="s">
        <v>791</v>
      </c>
      <c r="U63" s="11" t="s">
        <v>791</v>
      </c>
      <c r="V63" s="11" t="s">
        <v>791</v>
      </c>
      <c r="W63" s="11" t="s">
        <v>791</v>
      </c>
      <c r="X63" s="11" t="s">
        <v>791</v>
      </c>
      <c r="Y63" s="11" t="s">
        <v>791</v>
      </c>
      <c r="Z63" s="11" t="s">
        <v>791</v>
      </c>
      <c r="AA63" s="11" t="s">
        <v>791</v>
      </c>
      <c r="AB63" s="11" t="s">
        <v>791</v>
      </c>
      <c r="AC63" s="11" t="s">
        <v>791</v>
      </c>
      <c r="AD63" s="11" t="s">
        <v>791</v>
      </c>
      <c r="AE63" s="11" t="s">
        <v>791</v>
      </c>
      <c r="AF63" s="11" t="s">
        <v>791</v>
      </c>
      <c r="AG63" s="11" t="s">
        <v>791</v>
      </c>
      <c r="AH63" s="11" t="s">
        <v>791</v>
      </c>
      <c r="AI63" s="11" t="s">
        <v>791</v>
      </c>
      <c r="AJ63" s="11" t="s">
        <v>791</v>
      </c>
      <c r="AK63" s="11" t="s">
        <v>791</v>
      </c>
      <c r="AL63" s="11" t="s">
        <v>791</v>
      </c>
      <c r="AM63" s="11" t="s">
        <v>791</v>
      </c>
      <c r="AN63" s="11" t="s">
        <v>791</v>
      </c>
      <c r="AO63" s="11" t="s">
        <v>791</v>
      </c>
      <c r="AP63" s="11" t="s">
        <v>791</v>
      </c>
      <c r="AQ63" s="11" t="s">
        <v>791</v>
      </c>
      <c r="AR63" s="11" t="s">
        <v>791</v>
      </c>
      <c r="AS63" s="11" t="s">
        <v>791</v>
      </c>
      <c r="AT63" s="11" t="s">
        <v>791</v>
      </c>
      <c r="AU63" s="11" t="s">
        <v>791</v>
      </c>
      <c r="AV63" s="11" t="s">
        <v>791</v>
      </c>
      <c r="AW63" s="11" t="s">
        <v>791</v>
      </c>
      <c r="AX63" s="11" t="s">
        <v>791</v>
      </c>
      <c r="AY63" s="11" t="s">
        <v>791</v>
      </c>
      <c r="AZ63" s="11" t="s">
        <v>791</v>
      </c>
      <c r="BA63" s="11" t="s">
        <v>791</v>
      </c>
      <c r="BB63" s="11" t="s">
        <v>791</v>
      </c>
      <c r="BC63" s="11" t="s">
        <v>791</v>
      </c>
      <c r="BD63" s="11" t="s">
        <v>791</v>
      </c>
      <c r="BE63" s="11" t="s">
        <v>791</v>
      </c>
      <c r="BF63" s="11" t="s">
        <v>791</v>
      </c>
      <c r="BG63" s="11" t="s">
        <v>791</v>
      </c>
      <c r="BH63" s="11" t="s">
        <v>791</v>
      </c>
      <c r="BI63" s="11" t="s">
        <v>791</v>
      </c>
      <c r="BJ63" s="11" t="s">
        <v>791</v>
      </c>
      <c r="BK63" s="11" t="s">
        <v>791</v>
      </c>
      <c r="BL63" s="11" t="s">
        <v>791</v>
      </c>
      <c r="BM63" s="11" t="s">
        <v>791</v>
      </c>
      <c r="BN63" s="11" t="s">
        <v>791</v>
      </c>
      <c r="BO63" s="11" t="s">
        <v>791</v>
      </c>
      <c r="BP63" s="11" t="s">
        <v>791</v>
      </c>
      <c r="BQ63" s="11" t="s">
        <v>791</v>
      </c>
      <c r="BR63" s="11" t="s">
        <v>791</v>
      </c>
      <c r="BS63" s="11" t="s">
        <v>791</v>
      </c>
      <c r="BT63" s="11" t="s">
        <v>791</v>
      </c>
      <c r="BU63" s="11" t="s">
        <v>791</v>
      </c>
      <c r="BV63" s="11" t="s">
        <v>791</v>
      </c>
    </row>
    <row r="64" spans="1:74" ht="31.5">
      <c r="A64" s="11" t="str">
        <f>'1(год)'!A63</f>
        <v>1.6.2.</v>
      </c>
      <c r="B64" s="15" t="str">
        <f>'1(год)'!B63</f>
        <v>грузовик с манипулятором Хёндай НР-120</v>
      </c>
      <c r="C64" s="11" t="s">
        <v>837</v>
      </c>
      <c r="D64" s="15" t="s">
        <v>791</v>
      </c>
      <c r="E64" s="11" t="s">
        <v>791</v>
      </c>
      <c r="F64" s="11" t="s">
        <v>791</v>
      </c>
      <c r="G64" s="11" t="s">
        <v>791</v>
      </c>
      <c r="H64" s="11" t="s">
        <v>791</v>
      </c>
      <c r="I64" s="11" t="s">
        <v>791</v>
      </c>
      <c r="J64" s="11" t="s">
        <v>791</v>
      </c>
      <c r="K64" s="11" t="s">
        <v>791</v>
      </c>
      <c r="L64" s="11" t="s">
        <v>791</v>
      </c>
      <c r="M64" s="11" t="s">
        <v>791</v>
      </c>
      <c r="N64" s="11" t="s">
        <v>791</v>
      </c>
      <c r="O64" s="11" t="s">
        <v>791</v>
      </c>
      <c r="P64" s="11" t="s">
        <v>791</v>
      </c>
      <c r="Q64" s="11" t="s">
        <v>791</v>
      </c>
      <c r="R64" s="11" t="s">
        <v>791</v>
      </c>
      <c r="S64" s="11" t="s">
        <v>791</v>
      </c>
      <c r="T64" s="11" t="s">
        <v>791</v>
      </c>
      <c r="U64" s="11" t="s">
        <v>791</v>
      </c>
      <c r="V64" s="11" t="s">
        <v>791</v>
      </c>
      <c r="W64" s="11" t="s">
        <v>791</v>
      </c>
      <c r="X64" s="11" t="s">
        <v>791</v>
      </c>
      <c r="Y64" s="11" t="s">
        <v>791</v>
      </c>
      <c r="Z64" s="11" t="s">
        <v>791</v>
      </c>
      <c r="AA64" s="11" t="s">
        <v>791</v>
      </c>
      <c r="AB64" s="11" t="s">
        <v>791</v>
      </c>
      <c r="AC64" s="11" t="s">
        <v>791</v>
      </c>
      <c r="AD64" s="11" t="s">
        <v>791</v>
      </c>
      <c r="AE64" s="11" t="s">
        <v>791</v>
      </c>
      <c r="AF64" s="11" t="s">
        <v>791</v>
      </c>
      <c r="AG64" s="11" t="s">
        <v>791</v>
      </c>
      <c r="AH64" s="11" t="s">
        <v>791</v>
      </c>
      <c r="AI64" s="11" t="s">
        <v>791</v>
      </c>
      <c r="AJ64" s="11" t="s">
        <v>791</v>
      </c>
      <c r="AK64" s="11" t="s">
        <v>791</v>
      </c>
      <c r="AL64" s="11" t="s">
        <v>791</v>
      </c>
      <c r="AM64" s="11" t="s">
        <v>791</v>
      </c>
      <c r="AN64" s="11" t="s">
        <v>791</v>
      </c>
      <c r="AO64" s="11" t="s">
        <v>791</v>
      </c>
      <c r="AP64" s="11" t="s">
        <v>791</v>
      </c>
      <c r="AQ64" s="11" t="s">
        <v>791</v>
      </c>
      <c r="AR64" s="11" t="s">
        <v>791</v>
      </c>
      <c r="AS64" s="11" t="s">
        <v>791</v>
      </c>
      <c r="AT64" s="11" t="s">
        <v>791</v>
      </c>
      <c r="AU64" s="11" t="s">
        <v>791</v>
      </c>
      <c r="AV64" s="11" t="s">
        <v>791</v>
      </c>
      <c r="AW64" s="11" t="s">
        <v>791</v>
      </c>
      <c r="AX64" s="11" t="s">
        <v>791</v>
      </c>
      <c r="AY64" s="11" t="s">
        <v>791</v>
      </c>
      <c r="AZ64" s="11" t="s">
        <v>791</v>
      </c>
      <c r="BA64" s="11" t="s">
        <v>791</v>
      </c>
      <c r="BB64" s="11" t="s">
        <v>791</v>
      </c>
      <c r="BC64" s="11" t="s">
        <v>791</v>
      </c>
      <c r="BD64" s="11" t="s">
        <v>791</v>
      </c>
      <c r="BE64" s="11" t="s">
        <v>791</v>
      </c>
      <c r="BF64" s="11" t="s">
        <v>791</v>
      </c>
      <c r="BG64" s="11" t="s">
        <v>791</v>
      </c>
      <c r="BH64" s="11" t="s">
        <v>791</v>
      </c>
      <c r="BI64" s="11" t="s">
        <v>791</v>
      </c>
      <c r="BJ64" s="11" t="s">
        <v>791</v>
      </c>
      <c r="BK64" s="11" t="s">
        <v>791</v>
      </c>
      <c r="BL64" s="11" t="s">
        <v>791</v>
      </c>
      <c r="BM64" s="11" t="s">
        <v>791</v>
      </c>
      <c r="BN64" s="11" t="s">
        <v>791</v>
      </c>
      <c r="BO64" s="11" t="s">
        <v>791</v>
      </c>
      <c r="BP64" s="11" t="s">
        <v>791</v>
      </c>
      <c r="BQ64" s="11" t="s">
        <v>791</v>
      </c>
      <c r="BR64" s="11" t="s">
        <v>791</v>
      </c>
      <c r="BS64" s="11" t="s">
        <v>791</v>
      </c>
      <c r="BT64" s="11" t="s">
        <v>791</v>
      </c>
      <c r="BU64" s="11" t="s">
        <v>791</v>
      </c>
      <c r="BV64" s="11" t="s">
        <v>791</v>
      </c>
    </row>
    <row r="65" spans="1:74" ht="31.5">
      <c r="A65" s="11" t="str">
        <f>'1(год)'!A64</f>
        <v>1.6.3.</v>
      </c>
      <c r="B65" s="15" t="str">
        <f>'1(год)'!B64</f>
        <v>экскаватор гусеничный САТ-305 SR</v>
      </c>
      <c r="C65" s="11" t="s">
        <v>838</v>
      </c>
      <c r="D65" s="15" t="s">
        <v>791</v>
      </c>
      <c r="E65" s="11" t="s">
        <v>791</v>
      </c>
      <c r="F65" s="15">
        <v>1.25</v>
      </c>
      <c r="G65" s="11"/>
      <c r="H65" s="15"/>
      <c r="I65" s="11" t="s">
        <v>791</v>
      </c>
      <c r="J65" s="11" t="s">
        <v>791</v>
      </c>
      <c r="K65" s="11">
        <v>1</v>
      </c>
      <c r="L65" s="11" t="s">
        <v>791</v>
      </c>
      <c r="M65" s="11" t="s">
        <v>791</v>
      </c>
      <c r="N65" s="11" t="s">
        <v>791</v>
      </c>
      <c r="O65" s="11" t="s">
        <v>791</v>
      </c>
      <c r="P65" s="11" t="s">
        <v>791</v>
      </c>
      <c r="Q65" s="11" t="s">
        <v>791</v>
      </c>
      <c r="R65" s="11" t="s">
        <v>791</v>
      </c>
      <c r="S65" s="11" t="s">
        <v>791</v>
      </c>
      <c r="T65" s="11" t="s">
        <v>791</v>
      </c>
      <c r="U65" s="11" t="s">
        <v>791</v>
      </c>
      <c r="V65" s="11" t="s">
        <v>791</v>
      </c>
      <c r="W65" s="11" t="s">
        <v>791</v>
      </c>
      <c r="X65" s="11" t="s">
        <v>791</v>
      </c>
      <c r="Y65" s="11" t="s">
        <v>791</v>
      </c>
      <c r="Z65" s="11" t="s">
        <v>791</v>
      </c>
      <c r="AA65" s="11" t="s">
        <v>791</v>
      </c>
      <c r="AB65" s="11" t="s">
        <v>791</v>
      </c>
      <c r="AC65" s="11" t="s">
        <v>791</v>
      </c>
      <c r="AD65" s="11" t="s">
        <v>791</v>
      </c>
      <c r="AE65" s="11" t="s">
        <v>791</v>
      </c>
      <c r="AF65" s="11" t="s">
        <v>791</v>
      </c>
      <c r="AG65" s="11" t="s">
        <v>791</v>
      </c>
      <c r="AH65" s="15">
        <v>1.25</v>
      </c>
      <c r="AI65" s="11" t="s">
        <v>791</v>
      </c>
      <c r="AJ65" s="11" t="s">
        <v>791</v>
      </c>
      <c r="AK65" s="11" t="s">
        <v>791</v>
      </c>
      <c r="AL65" s="11" t="s">
        <v>791</v>
      </c>
      <c r="AM65" s="11">
        <v>1</v>
      </c>
      <c r="AN65" s="11" t="s">
        <v>791</v>
      </c>
      <c r="AO65" s="11">
        <v>1.66108333</v>
      </c>
      <c r="AP65" s="15"/>
      <c r="AQ65" s="11"/>
      <c r="AR65" s="11" t="s">
        <v>791</v>
      </c>
      <c r="AS65" s="11" t="s">
        <v>791</v>
      </c>
      <c r="AT65" s="15">
        <v>1</v>
      </c>
      <c r="AU65" s="11" t="s">
        <v>791</v>
      </c>
      <c r="AV65" s="11" t="s">
        <v>791</v>
      </c>
      <c r="AW65" s="11" t="s">
        <v>791</v>
      </c>
      <c r="AX65" s="11" t="s">
        <v>791</v>
      </c>
      <c r="AY65" s="11" t="s">
        <v>791</v>
      </c>
      <c r="AZ65" s="11" t="s">
        <v>791</v>
      </c>
      <c r="BA65" s="11" t="s">
        <v>791</v>
      </c>
      <c r="BB65" s="11" t="s">
        <v>791</v>
      </c>
      <c r="BC65" s="11" t="s">
        <v>791</v>
      </c>
      <c r="BD65" s="11" t="s">
        <v>791</v>
      </c>
      <c r="BE65" s="11" t="s">
        <v>791</v>
      </c>
      <c r="BF65" s="11" t="s">
        <v>791</v>
      </c>
      <c r="BG65" s="11" t="s">
        <v>791</v>
      </c>
      <c r="BH65" s="11" t="s">
        <v>791</v>
      </c>
      <c r="BI65" s="11" t="s">
        <v>791</v>
      </c>
      <c r="BJ65" s="11" t="s">
        <v>791</v>
      </c>
      <c r="BK65" s="11" t="s">
        <v>791</v>
      </c>
      <c r="BL65" s="11" t="s">
        <v>791</v>
      </c>
      <c r="BM65" s="11" t="s">
        <v>791</v>
      </c>
      <c r="BN65" s="11" t="s">
        <v>791</v>
      </c>
      <c r="BO65" s="11" t="s">
        <v>791</v>
      </c>
      <c r="BP65" s="15" t="s">
        <v>791</v>
      </c>
      <c r="BQ65" s="11">
        <v>1.66108333</v>
      </c>
      <c r="BR65" s="15" t="s">
        <v>791</v>
      </c>
      <c r="BS65" s="11" t="s">
        <v>791</v>
      </c>
      <c r="BT65" s="11" t="s">
        <v>791</v>
      </c>
      <c r="BU65" s="11" t="s">
        <v>791</v>
      </c>
      <c r="BV65" s="15">
        <v>1</v>
      </c>
    </row>
    <row r="66" spans="1:74" ht="31.5">
      <c r="A66" s="11" t="str">
        <f>'1(год)'!A65</f>
        <v>1.6.4.</v>
      </c>
      <c r="B66" s="15" t="str">
        <f>'1(год)'!B65</f>
        <v>БКМ на базе ГАЗ-33086</v>
      </c>
      <c r="C66" s="11" t="s">
        <v>839</v>
      </c>
      <c r="D66" s="15" t="s">
        <v>791</v>
      </c>
      <c r="E66" s="11" t="s">
        <v>791</v>
      </c>
      <c r="F66" s="15">
        <v>3.9583333333333335</v>
      </c>
      <c r="G66" s="11"/>
      <c r="H66" s="15"/>
      <c r="I66" s="11" t="s">
        <v>791</v>
      </c>
      <c r="J66" s="11" t="s">
        <v>791</v>
      </c>
      <c r="K66" s="11">
        <v>1</v>
      </c>
      <c r="L66" s="11" t="s">
        <v>791</v>
      </c>
      <c r="M66" s="11" t="s">
        <v>791</v>
      </c>
      <c r="N66" s="11" t="s">
        <v>791</v>
      </c>
      <c r="O66" s="11" t="s">
        <v>791</v>
      </c>
      <c r="P66" s="11" t="s">
        <v>791</v>
      </c>
      <c r="Q66" s="11" t="s">
        <v>791</v>
      </c>
      <c r="R66" s="11" t="s">
        <v>791</v>
      </c>
      <c r="S66" s="11" t="s">
        <v>791</v>
      </c>
      <c r="T66" s="11" t="s">
        <v>791</v>
      </c>
      <c r="U66" s="11" t="s">
        <v>791</v>
      </c>
      <c r="V66" s="11" t="s">
        <v>791</v>
      </c>
      <c r="W66" s="11" t="s">
        <v>791</v>
      </c>
      <c r="X66" s="11" t="s">
        <v>791</v>
      </c>
      <c r="Y66" s="11" t="s">
        <v>791</v>
      </c>
      <c r="Z66" s="11" t="s">
        <v>791</v>
      </c>
      <c r="AA66" s="11" t="s">
        <v>791</v>
      </c>
      <c r="AB66" s="11" t="s">
        <v>791</v>
      </c>
      <c r="AC66" s="11" t="s">
        <v>791</v>
      </c>
      <c r="AD66" s="11" t="s">
        <v>791</v>
      </c>
      <c r="AE66" s="11" t="s">
        <v>791</v>
      </c>
      <c r="AF66" s="11" t="s">
        <v>791</v>
      </c>
      <c r="AG66" s="11" t="s">
        <v>791</v>
      </c>
      <c r="AH66" s="15">
        <v>3.9583333333333335</v>
      </c>
      <c r="AI66" s="11" t="s">
        <v>791</v>
      </c>
      <c r="AJ66" s="11" t="s">
        <v>791</v>
      </c>
      <c r="AK66" s="11" t="s">
        <v>791</v>
      </c>
      <c r="AL66" s="11" t="s">
        <v>791</v>
      </c>
      <c r="AM66" s="11">
        <v>1</v>
      </c>
      <c r="AN66" s="11" t="s">
        <v>791</v>
      </c>
      <c r="AO66" s="11">
        <v>4.543333</v>
      </c>
      <c r="AP66" s="15"/>
      <c r="AQ66" s="11"/>
      <c r="AR66" s="11" t="s">
        <v>791</v>
      </c>
      <c r="AS66" s="11" t="s">
        <v>791</v>
      </c>
      <c r="AT66" s="15">
        <v>1</v>
      </c>
      <c r="AU66" s="11" t="s">
        <v>791</v>
      </c>
      <c r="AV66" s="11" t="s">
        <v>791</v>
      </c>
      <c r="AW66" s="11" t="s">
        <v>791</v>
      </c>
      <c r="AX66" s="11" t="s">
        <v>791</v>
      </c>
      <c r="AY66" s="11" t="s">
        <v>791</v>
      </c>
      <c r="AZ66" s="11" t="s">
        <v>791</v>
      </c>
      <c r="BA66" s="11" t="s">
        <v>791</v>
      </c>
      <c r="BB66" s="11" t="s">
        <v>791</v>
      </c>
      <c r="BC66" s="11" t="s">
        <v>791</v>
      </c>
      <c r="BD66" s="11" t="s">
        <v>791</v>
      </c>
      <c r="BE66" s="11" t="s">
        <v>791</v>
      </c>
      <c r="BF66" s="11" t="s">
        <v>791</v>
      </c>
      <c r="BG66" s="11" t="s">
        <v>791</v>
      </c>
      <c r="BH66" s="11" t="s">
        <v>791</v>
      </c>
      <c r="BI66" s="11" t="s">
        <v>791</v>
      </c>
      <c r="BJ66" s="11" t="s">
        <v>791</v>
      </c>
      <c r="BK66" s="11" t="s">
        <v>791</v>
      </c>
      <c r="BL66" s="11" t="s">
        <v>791</v>
      </c>
      <c r="BM66" s="11" t="s">
        <v>791</v>
      </c>
      <c r="BN66" s="11" t="s">
        <v>791</v>
      </c>
      <c r="BO66" s="11" t="s">
        <v>791</v>
      </c>
      <c r="BP66" s="15" t="s">
        <v>791</v>
      </c>
      <c r="BQ66" s="11">
        <v>4.543333</v>
      </c>
      <c r="BR66" s="15" t="s">
        <v>791</v>
      </c>
      <c r="BS66" s="11" t="s">
        <v>791</v>
      </c>
      <c r="BT66" s="11" t="s">
        <v>791</v>
      </c>
      <c r="BU66" s="11" t="s">
        <v>791</v>
      </c>
      <c r="BV66" s="15">
        <v>1</v>
      </c>
    </row>
    <row r="67" spans="1:74" ht="31.5">
      <c r="A67" s="11" t="str">
        <f>'1(год)'!A66</f>
        <v>1.6.5.</v>
      </c>
      <c r="B67" s="15" t="str">
        <f>'1(год)'!B66</f>
        <v>установка управляемого прокола Р20 "PIT"</v>
      </c>
      <c r="C67" s="11" t="s">
        <v>840</v>
      </c>
      <c r="D67" s="15" t="s">
        <v>791</v>
      </c>
      <c r="E67" s="11" t="s">
        <v>791</v>
      </c>
      <c r="F67" s="11" t="s">
        <v>791</v>
      </c>
      <c r="G67" s="11"/>
      <c r="H67" s="15"/>
      <c r="I67" s="11" t="s">
        <v>791</v>
      </c>
      <c r="J67" s="11" t="s">
        <v>791</v>
      </c>
      <c r="K67" s="11" t="s">
        <v>791</v>
      </c>
      <c r="L67" s="11" t="s">
        <v>791</v>
      </c>
      <c r="M67" s="11" t="s">
        <v>791</v>
      </c>
      <c r="N67" s="11" t="s">
        <v>791</v>
      </c>
      <c r="O67" s="11" t="s">
        <v>791</v>
      </c>
      <c r="P67" s="11" t="s">
        <v>791</v>
      </c>
      <c r="Q67" s="11" t="s">
        <v>791</v>
      </c>
      <c r="R67" s="11" t="s">
        <v>791</v>
      </c>
      <c r="S67" s="11" t="s">
        <v>791</v>
      </c>
      <c r="T67" s="11" t="s">
        <v>791</v>
      </c>
      <c r="U67" s="11" t="s">
        <v>791</v>
      </c>
      <c r="V67" s="11" t="s">
        <v>791</v>
      </c>
      <c r="W67" s="11" t="s">
        <v>791</v>
      </c>
      <c r="X67" s="11" t="s">
        <v>791</v>
      </c>
      <c r="Y67" s="11" t="s">
        <v>791</v>
      </c>
      <c r="Z67" s="11" t="s">
        <v>791</v>
      </c>
      <c r="AA67" s="11" t="s">
        <v>791</v>
      </c>
      <c r="AB67" s="11" t="s">
        <v>791</v>
      </c>
      <c r="AC67" s="11" t="s">
        <v>791</v>
      </c>
      <c r="AD67" s="11" t="s">
        <v>791</v>
      </c>
      <c r="AE67" s="11" t="s">
        <v>791</v>
      </c>
      <c r="AF67" s="11" t="s">
        <v>791</v>
      </c>
      <c r="AG67" s="11" t="s">
        <v>791</v>
      </c>
      <c r="AH67" s="15" t="s">
        <v>791</v>
      </c>
      <c r="AI67" s="11" t="s">
        <v>791</v>
      </c>
      <c r="AJ67" s="11" t="s">
        <v>791</v>
      </c>
      <c r="AK67" s="11" t="s">
        <v>791</v>
      </c>
      <c r="AL67" s="11" t="s">
        <v>791</v>
      </c>
      <c r="AM67" s="11" t="s">
        <v>791</v>
      </c>
      <c r="AN67" s="11" t="s">
        <v>791</v>
      </c>
      <c r="AO67" s="11" t="s">
        <v>791</v>
      </c>
      <c r="AP67" s="11" t="s">
        <v>791</v>
      </c>
      <c r="AQ67" s="11" t="s">
        <v>791</v>
      </c>
      <c r="AR67" s="11" t="s">
        <v>791</v>
      </c>
      <c r="AS67" s="11" t="s">
        <v>791</v>
      </c>
      <c r="AT67" s="11" t="s">
        <v>791</v>
      </c>
      <c r="AU67" s="11" t="s">
        <v>791</v>
      </c>
      <c r="AV67" s="11" t="s">
        <v>791</v>
      </c>
      <c r="AW67" s="11" t="s">
        <v>791</v>
      </c>
      <c r="AX67" s="11" t="s">
        <v>791</v>
      </c>
      <c r="AY67" s="11" t="s">
        <v>791</v>
      </c>
      <c r="AZ67" s="11" t="s">
        <v>791</v>
      </c>
      <c r="BA67" s="11" t="s">
        <v>791</v>
      </c>
      <c r="BB67" s="11" t="s">
        <v>791</v>
      </c>
      <c r="BC67" s="11" t="s">
        <v>791</v>
      </c>
      <c r="BD67" s="11" t="s">
        <v>791</v>
      </c>
      <c r="BE67" s="11" t="s">
        <v>791</v>
      </c>
      <c r="BF67" s="11" t="s">
        <v>791</v>
      </c>
      <c r="BG67" s="11" t="s">
        <v>791</v>
      </c>
      <c r="BH67" s="11" t="s">
        <v>791</v>
      </c>
      <c r="BI67" s="11" t="s">
        <v>791</v>
      </c>
      <c r="BJ67" s="11" t="s">
        <v>791</v>
      </c>
      <c r="BK67" s="11" t="s">
        <v>791</v>
      </c>
      <c r="BL67" s="11" t="s">
        <v>791</v>
      </c>
      <c r="BM67" s="11" t="s">
        <v>791</v>
      </c>
      <c r="BN67" s="11" t="s">
        <v>791</v>
      </c>
      <c r="BO67" s="11" t="s">
        <v>791</v>
      </c>
      <c r="BP67" s="15" t="s">
        <v>791</v>
      </c>
      <c r="BQ67" s="15" t="s">
        <v>791</v>
      </c>
      <c r="BR67" s="15" t="s">
        <v>791</v>
      </c>
      <c r="BS67" s="11" t="s">
        <v>791</v>
      </c>
      <c r="BT67" s="11" t="s">
        <v>791</v>
      </c>
      <c r="BU67" s="11" t="s">
        <v>791</v>
      </c>
      <c r="BV67" s="11" t="s">
        <v>791</v>
      </c>
    </row>
    <row r="68" spans="1:74" ht="31.5">
      <c r="A68" s="11" t="str">
        <f>'1(год)'!A67</f>
        <v>1.6.6.</v>
      </c>
      <c r="B68" s="15" t="str">
        <f>'1(год)'!B67</f>
        <v>измельчитель веток Skorpion 160R/90</v>
      </c>
      <c r="C68" s="11" t="s">
        <v>841</v>
      </c>
      <c r="D68" s="15" t="s">
        <v>791</v>
      </c>
      <c r="E68" s="11" t="s">
        <v>791</v>
      </c>
      <c r="F68" s="15">
        <v>0.993725</v>
      </c>
      <c r="G68" s="11"/>
      <c r="H68" s="15"/>
      <c r="I68" s="11" t="s">
        <v>791</v>
      </c>
      <c r="J68" s="11" t="s">
        <v>791</v>
      </c>
      <c r="K68" s="11">
        <v>1</v>
      </c>
      <c r="L68" s="11" t="s">
        <v>791</v>
      </c>
      <c r="M68" s="11" t="s">
        <v>791</v>
      </c>
      <c r="N68" s="11" t="s">
        <v>791</v>
      </c>
      <c r="O68" s="11" t="s">
        <v>791</v>
      </c>
      <c r="P68" s="11" t="s">
        <v>791</v>
      </c>
      <c r="Q68" s="11" t="s">
        <v>791</v>
      </c>
      <c r="R68" s="11" t="s">
        <v>791</v>
      </c>
      <c r="S68" s="11" t="s">
        <v>791</v>
      </c>
      <c r="T68" s="11" t="s">
        <v>791</v>
      </c>
      <c r="U68" s="11" t="s">
        <v>791</v>
      </c>
      <c r="V68" s="11" t="s">
        <v>791</v>
      </c>
      <c r="W68" s="11" t="s">
        <v>791</v>
      </c>
      <c r="X68" s="11" t="s">
        <v>791</v>
      </c>
      <c r="Y68" s="11" t="s">
        <v>791</v>
      </c>
      <c r="Z68" s="11" t="s">
        <v>791</v>
      </c>
      <c r="AA68" s="11" t="s">
        <v>791</v>
      </c>
      <c r="AB68" s="11" t="s">
        <v>791</v>
      </c>
      <c r="AC68" s="11" t="s">
        <v>791</v>
      </c>
      <c r="AD68" s="11" t="s">
        <v>791</v>
      </c>
      <c r="AE68" s="11" t="s">
        <v>791</v>
      </c>
      <c r="AF68" s="11" t="s">
        <v>791</v>
      </c>
      <c r="AG68" s="11" t="s">
        <v>791</v>
      </c>
      <c r="AH68" s="15">
        <v>0.993725</v>
      </c>
      <c r="AI68" s="11" t="s">
        <v>791</v>
      </c>
      <c r="AJ68" s="11" t="s">
        <v>791</v>
      </c>
      <c r="AK68" s="11" t="s">
        <v>791</v>
      </c>
      <c r="AL68" s="11" t="s">
        <v>791</v>
      </c>
      <c r="AM68" s="11">
        <v>1</v>
      </c>
      <c r="AN68" s="11" t="s">
        <v>791</v>
      </c>
      <c r="AO68" s="11" t="s">
        <v>791</v>
      </c>
      <c r="AP68" s="11" t="s">
        <v>791</v>
      </c>
      <c r="AQ68" s="11" t="s">
        <v>791</v>
      </c>
      <c r="AR68" s="11" t="s">
        <v>791</v>
      </c>
      <c r="AS68" s="11" t="s">
        <v>791</v>
      </c>
      <c r="AT68" s="11" t="s">
        <v>791</v>
      </c>
      <c r="AU68" s="11" t="s">
        <v>791</v>
      </c>
      <c r="AV68" s="11" t="s">
        <v>791</v>
      </c>
      <c r="AW68" s="11" t="s">
        <v>791</v>
      </c>
      <c r="AX68" s="11" t="s">
        <v>791</v>
      </c>
      <c r="AY68" s="11" t="s">
        <v>791</v>
      </c>
      <c r="AZ68" s="11" t="s">
        <v>791</v>
      </c>
      <c r="BA68" s="11" t="s">
        <v>791</v>
      </c>
      <c r="BB68" s="11" t="s">
        <v>791</v>
      </c>
      <c r="BC68" s="11" t="s">
        <v>791</v>
      </c>
      <c r="BD68" s="11" t="s">
        <v>791</v>
      </c>
      <c r="BE68" s="11" t="s">
        <v>791</v>
      </c>
      <c r="BF68" s="11" t="s">
        <v>791</v>
      </c>
      <c r="BG68" s="11" t="s">
        <v>791</v>
      </c>
      <c r="BH68" s="11" t="s">
        <v>791</v>
      </c>
      <c r="BI68" s="11" t="s">
        <v>791</v>
      </c>
      <c r="BJ68" s="11" t="s">
        <v>791</v>
      </c>
      <c r="BK68" s="11" t="s">
        <v>791</v>
      </c>
      <c r="BL68" s="11" t="s">
        <v>791</v>
      </c>
      <c r="BM68" s="11" t="s">
        <v>791</v>
      </c>
      <c r="BN68" s="11" t="s">
        <v>791</v>
      </c>
      <c r="BO68" s="11" t="s">
        <v>791</v>
      </c>
      <c r="BP68" s="15" t="s">
        <v>791</v>
      </c>
      <c r="BQ68" s="15" t="s">
        <v>791</v>
      </c>
      <c r="BR68" s="15" t="s">
        <v>791</v>
      </c>
      <c r="BS68" s="11" t="s">
        <v>791</v>
      </c>
      <c r="BT68" s="11" t="s">
        <v>791</v>
      </c>
      <c r="BU68" s="11" t="s">
        <v>791</v>
      </c>
      <c r="BV68" s="11" t="s">
        <v>791</v>
      </c>
    </row>
    <row r="69" spans="1:74" ht="31.5">
      <c r="A69" s="11" t="str">
        <f>'1(год)'!A68</f>
        <v>1.6.7.</v>
      </c>
      <c r="B69" s="15" t="str">
        <f>'1(год)'!B68</f>
        <v>УАЗ Патриот</v>
      </c>
      <c r="C69" s="11" t="s">
        <v>842</v>
      </c>
      <c r="D69" s="15" t="s">
        <v>791</v>
      </c>
      <c r="E69" s="11" t="s">
        <v>791</v>
      </c>
      <c r="F69" s="11" t="s">
        <v>791</v>
      </c>
      <c r="G69" s="11" t="s">
        <v>791</v>
      </c>
      <c r="H69" s="11" t="s">
        <v>791</v>
      </c>
      <c r="I69" s="11" t="s">
        <v>791</v>
      </c>
      <c r="J69" s="11" t="s">
        <v>791</v>
      </c>
      <c r="K69" s="11" t="s">
        <v>791</v>
      </c>
      <c r="L69" s="11" t="s">
        <v>791</v>
      </c>
      <c r="M69" s="11" t="s">
        <v>791</v>
      </c>
      <c r="N69" s="11" t="s">
        <v>791</v>
      </c>
      <c r="O69" s="11" t="s">
        <v>791</v>
      </c>
      <c r="P69" s="11" t="s">
        <v>791</v>
      </c>
      <c r="Q69" s="11" t="s">
        <v>791</v>
      </c>
      <c r="R69" s="11" t="s">
        <v>791</v>
      </c>
      <c r="S69" s="11" t="s">
        <v>791</v>
      </c>
      <c r="T69" s="11" t="s">
        <v>791</v>
      </c>
      <c r="U69" s="11" t="s">
        <v>791</v>
      </c>
      <c r="V69" s="11" t="s">
        <v>791</v>
      </c>
      <c r="W69" s="11" t="s">
        <v>791</v>
      </c>
      <c r="X69" s="11" t="s">
        <v>791</v>
      </c>
      <c r="Y69" s="11" t="s">
        <v>791</v>
      </c>
      <c r="Z69" s="11" t="s">
        <v>791</v>
      </c>
      <c r="AA69" s="11" t="s">
        <v>791</v>
      </c>
      <c r="AB69" s="11" t="s">
        <v>791</v>
      </c>
      <c r="AC69" s="11" t="s">
        <v>791</v>
      </c>
      <c r="AD69" s="11" t="s">
        <v>791</v>
      </c>
      <c r="AE69" s="11" t="s">
        <v>791</v>
      </c>
      <c r="AF69" s="11" t="s">
        <v>791</v>
      </c>
      <c r="AG69" s="11" t="s">
        <v>791</v>
      </c>
      <c r="AH69" s="11" t="s">
        <v>791</v>
      </c>
      <c r="AI69" s="11" t="s">
        <v>791</v>
      </c>
      <c r="AJ69" s="11" t="s">
        <v>791</v>
      </c>
      <c r="AK69" s="11" t="s">
        <v>791</v>
      </c>
      <c r="AL69" s="11" t="s">
        <v>791</v>
      </c>
      <c r="AM69" s="11" t="s">
        <v>791</v>
      </c>
      <c r="AN69" s="11" t="s">
        <v>791</v>
      </c>
      <c r="AO69" s="11" t="s">
        <v>791</v>
      </c>
      <c r="AP69" s="11" t="s">
        <v>791</v>
      </c>
      <c r="AQ69" s="11" t="s">
        <v>791</v>
      </c>
      <c r="AR69" s="11" t="s">
        <v>791</v>
      </c>
      <c r="AS69" s="11" t="s">
        <v>791</v>
      </c>
      <c r="AT69" s="11" t="s">
        <v>791</v>
      </c>
      <c r="AU69" s="11" t="s">
        <v>791</v>
      </c>
      <c r="AV69" s="11" t="s">
        <v>791</v>
      </c>
      <c r="AW69" s="11" t="s">
        <v>791</v>
      </c>
      <c r="AX69" s="11" t="s">
        <v>791</v>
      </c>
      <c r="AY69" s="11" t="s">
        <v>791</v>
      </c>
      <c r="AZ69" s="11" t="s">
        <v>791</v>
      </c>
      <c r="BA69" s="11" t="s">
        <v>791</v>
      </c>
      <c r="BB69" s="11" t="s">
        <v>791</v>
      </c>
      <c r="BC69" s="11" t="s">
        <v>791</v>
      </c>
      <c r="BD69" s="11" t="s">
        <v>791</v>
      </c>
      <c r="BE69" s="11" t="s">
        <v>791</v>
      </c>
      <c r="BF69" s="11" t="s">
        <v>791</v>
      </c>
      <c r="BG69" s="11" t="s">
        <v>791</v>
      </c>
      <c r="BH69" s="11" t="s">
        <v>791</v>
      </c>
      <c r="BI69" s="11" t="s">
        <v>791</v>
      </c>
      <c r="BJ69" s="11" t="s">
        <v>791</v>
      </c>
      <c r="BK69" s="11" t="s">
        <v>791</v>
      </c>
      <c r="BL69" s="11" t="s">
        <v>791</v>
      </c>
      <c r="BM69" s="11" t="s">
        <v>791</v>
      </c>
      <c r="BN69" s="11" t="s">
        <v>791</v>
      </c>
      <c r="BO69" s="11" t="s">
        <v>791</v>
      </c>
      <c r="BP69" s="11" t="s">
        <v>791</v>
      </c>
      <c r="BQ69" s="11" t="s">
        <v>791</v>
      </c>
      <c r="BR69" s="11" t="s">
        <v>791</v>
      </c>
      <c r="BS69" s="11" t="s">
        <v>791</v>
      </c>
      <c r="BT69" s="11" t="s">
        <v>791</v>
      </c>
      <c r="BU69" s="11" t="s">
        <v>791</v>
      </c>
      <c r="BV69" s="11" t="s">
        <v>791</v>
      </c>
    </row>
    <row r="70" spans="1:74" ht="31.5">
      <c r="A70" s="11" t="str">
        <f>'1(год)'!A69</f>
        <v>1.6.8.</v>
      </c>
      <c r="B70" s="15" t="str">
        <f>'1(год)'!B69</f>
        <v>Автогидроподъемник АГП на базе ГАЗ-33086</v>
      </c>
      <c r="C70" s="11" t="s">
        <v>869</v>
      </c>
      <c r="D70" s="15" t="s">
        <v>791</v>
      </c>
      <c r="E70" s="11" t="s">
        <v>791</v>
      </c>
      <c r="F70" s="11" t="s">
        <v>791</v>
      </c>
      <c r="G70" s="11" t="s">
        <v>791</v>
      </c>
      <c r="H70" s="11" t="s">
        <v>791</v>
      </c>
      <c r="I70" s="11" t="s">
        <v>791</v>
      </c>
      <c r="J70" s="11" t="s">
        <v>791</v>
      </c>
      <c r="K70" s="11" t="s">
        <v>791</v>
      </c>
      <c r="L70" s="11" t="s">
        <v>791</v>
      </c>
      <c r="M70" s="11" t="s">
        <v>791</v>
      </c>
      <c r="N70" s="11" t="s">
        <v>791</v>
      </c>
      <c r="O70" s="11" t="s">
        <v>791</v>
      </c>
      <c r="P70" s="11" t="s">
        <v>791</v>
      </c>
      <c r="Q70" s="11" t="s">
        <v>791</v>
      </c>
      <c r="R70" s="11" t="s">
        <v>791</v>
      </c>
      <c r="S70" s="11" t="s">
        <v>791</v>
      </c>
      <c r="T70" s="11" t="s">
        <v>791</v>
      </c>
      <c r="U70" s="11" t="s">
        <v>791</v>
      </c>
      <c r="V70" s="11" t="s">
        <v>791</v>
      </c>
      <c r="W70" s="11" t="s">
        <v>791</v>
      </c>
      <c r="X70" s="11" t="s">
        <v>791</v>
      </c>
      <c r="Y70" s="11" t="s">
        <v>791</v>
      </c>
      <c r="Z70" s="11" t="s">
        <v>791</v>
      </c>
      <c r="AA70" s="11" t="s">
        <v>791</v>
      </c>
      <c r="AB70" s="11" t="s">
        <v>791</v>
      </c>
      <c r="AC70" s="11" t="s">
        <v>791</v>
      </c>
      <c r="AD70" s="11" t="s">
        <v>791</v>
      </c>
      <c r="AE70" s="11" t="s">
        <v>791</v>
      </c>
      <c r="AF70" s="11" t="s">
        <v>791</v>
      </c>
      <c r="AG70" s="11" t="s">
        <v>791</v>
      </c>
      <c r="AH70" s="11" t="s">
        <v>791</v>
      </c>
      <c r="AI70" s="11" t="s">
        <v>791</v>
      </c>
      <c r="AJ70" s="11" t="s">
        <v>791</v>
      </c>
      <c r="AK70" s="11" t="s">
        <v>791</v>
      </c>
      <c r="AL70" s="11" t="s">
        <v>791</v>
      </c>
      <c r="AM70" s="11" t="s">
        <v>791</v>
      </c>
      <c r="AN70" s="11" t="s">
        <v>791</v>
      </c>
      <c r="AO70" s="11" t="s">
        <v>791</v>
      </c>
      <c r="AP70" s="11" t="s">
        <v>791</v>
      </c>
      <c r="AQ70" s="11" t="s">
        <v>791</v>
      </c>
      <c r="AR70" s="11" t="s">
        <v>791</v>
      </c>
      <c r="AS70" s="11" t="s">
        <v>791</v>
      </c>
      <c r="AT70" s="11" t="s">
        <v>791</v>
      </c>
      <c r="AU70" s="11" t="s">
        <v>791</v>
      </c>
      <c r="AV70" s="11" t="s">
        <v>791</v>
      </c>
      <c r="AW70" s="11" t="s">
        <v>791</v>
      </c>
      <c r="AX70" s="11" t="s">
        <v>791</v>
      </c>
      <c r="AY70" s="11" t="s">
        <v>791</v>
      </c>
      <c r="AZ70" s="11" t="s">
        <v>791</v>
      </c>
      <c r="BA70" s="11" t="s">
        <v>791</v>
      </c>
      <c r="BB70" s="11" t="s">
        <v>791</v>
      </c>
      <c r="BC70" s="11" t="s">
        <v>791</v>
      </c>
      <c r="BD70" s="11" t="s">
        <v>791</v>
      </c>
      <c r="BE70" s="11" t="s">
        <v>791</v>
      </c>
      <c r="BF70" s="11" t="s">
        <v>791</v>
      </c>
      <c r="BG70" s="11" t="s">
        <v>791</v>
      </c>
      <c r="BH70" s="11" t="s">
        <v>791</v>
      </c>
      <c r="BI70" s="11" t="s">
        <v>791</v>
      </c>
      <c r="BJ70" s="11" t="s">
        <v>791</v>
      </c>
      <c r="BK70" s="11" t="s">
        <v>791</v>
      </c>
      <c r="BL70" s="11" t="s">
        <v>791</v>
      </c>
      <c r="BM70" s="11" t="s">
        <v>791</v>
      </c>
      <c r="BN70" s="11" t="s">
        <v>791</v>
      </c>
      <c r="BO70" s="11" t="s">
        <v>791</v>
      </c>
      <c r="BP70" s="11" t="s">
        <v>791</v>
      </c>
      <c r="BQ70" s="11" t="s">
        <v>791</v>
      </c>
      <c r="BR70" s="11" t="s">
        <v>791</v>
      </c>
      <c r="BS70" s="11" t="s">
        <v>791</v>
      </c>
      <c r="BT70" s="11" t="s">
        <v>791</v>
      </c>
      <c r="BU70" s="11" t="s">
        <v>791</v>
      </c>
      <c r="BV70" s="11" t="s">
        <v>791</v>
      </c>
    </row>
    <row r="71" spans="1:74" ht="31.5">
      <c r="A71" s="11" t="str">
        <f>'1(год)'!A70</f>
        <v>1.6.9.</v>
      </c>
      <c r="B71" s="15" t="str">
        <f>'1(год)'!B70</f>
        <v>ПРМ на базе ГАЗ-33086</v>
      </c>
      <c r="C71" s="11" t="s">
        <v>870</v>
      </c>
      <c r="D71" s="15" t="s">
        <v>791</v>
      </c>
      <c r="E71" s="11" t="s">
        <v>791</v>
      </c>
      <c r="F71" s="11" t="s">
        <v>791</v>
      </c>
      <c r="G71" s="11" t="s">
        <v>791</v>
      </c>
      <c r="H71" s="11" t="s">
        <v>791</v>
      </c>
      <c r="I71" s="11" t="s">
        <v>791</v>
      </c>
      <c r="J71" s="11" t="s">
        <v>791</v>
      </c>
      <c r="K71" s="11" t="s">
        <v>791</v>
      </c>
      <c r="L71" s="11" t="s">
        <v>791</v>
      </c>
      <c r="M71" s="11" t="s">
        <v>791</v>
      </c>
      <c r="N71" s="11" t="s">
        <v>791</v>
      </c>
      <c r="O71" s="11" t="s">
        <v>791</v>
      </c>
      <c r="P71" s="11" t="s">
        <v>791</v>
      </c>
      <c r="Q71" s="11" t="s">
        <v>791</v>
      </c>
      <c r="R71" s="11" t="s">
        <v>791</v>
      </c>
      <c r="S71" s="11" t="s">
        <v>791</v>
      </c>
      <c r="T71" s="11" t="s">
        <v>791</v>
      </c>
      <c r="U71" s="11" t="s">
        <v>791</v>
      </c>
      <c r="V71" s="11" t="s">
        <v>791</v>
      </c>
      <c r="W71" s="11" t="s">
        <v>791</v>
      </c>
      <c r="X71" s="11" t="s">
        <v>791</v>
      </c>
      <c r="Y71" s="11" t="s">
        <v>791</v>
      </c>
      <c r="Z71" s="11" t="s">
        <v>791</v>
      </c>
      <c r="AA71" s="11" t="s">
        <v>791</v>
      </c>
      <c r="AB71" s="11" t="s">
        <v>791</v>
      </c>
      <c r="AC71" s="11" t="s">
        <v>791</v>
      </c>
      <c r="AD71" s="11" t="s">
        <v>791</v>
      </c>
      <c r="AE71" s="11" t="s">
        <v>791</v>
      </c>
      <c r="AF71" s="11" t="s">
        <v>791</v>
      </c>
      <c r="AG71" s="11" t="s">
        <v>791</v>
      </c>
      <c r="AH71" s="11" t="s">
        <v>791</v>
      </c>
      <c r="AI71" s="11" t="s">
        <v>791</v>
      </c>
      <c r="AJ71" s="11" t="s">
        <v>791</v>
      </c>
      <c r="AK71" s="11" t="s">
        <v>791</v>
      </c>
      <c r="AL71" s="11" t="s">
        <v>791</v>
      </c>
      <c r="AM71" s="11" t="s">
        <v>791</v>
      </c>
      <c r="AN71" s="11" t="s">
        <v>791</v>
      </c>
      <c r="AO71" s="11" t="s">
        <v>791</v>
      </c>
      <c r="AP71" s="11" t="s">
        <v>791</v>
      </c>
      <c r="AQ71" s="11" t="s">
        <v>791</v>
      </c>
      <c r="AR71" s="11" t="s">
        <v>791</v>
      </c>
      <c r="AS71" s="11" t="s">
        <v>791</v>
      </c>
      <c r="AT71" s="11" t="s">
        <v>791</v>
      </c>
      <c r="AU71" s="11" t="s">
        <v>791</v>
      </c>
      <c r="AV71" s="11" t="s">
        <v>791</v>
      </c>
      <c r="AW71" s="11" t="s">
        <v>791</v>
      </c>
      <c r="AX71" s="11" t="s">
        <v>791</v>
      </c>
      <c r="AY71" s="11" t="s">
        <v>791</v>
      </c>
      <c r="AZ71" s="11" t="s">
        <v>791</v>
      </c>
      <c r="BA71" s="11" t="s">
        <v>791</v>
      </c>
      <c r="BB71" s="11" t="s">
        <v>791</v>
      </c>
      <c r="BC71" s="11" t="s">
        <v>791</v>
      </c>
      <c r="BD71" s="11" t="s">
        <v>791</v>
      </c>
      <c r="BE71" s="11" t="s">
        <v>791</v>
      </c>
      <c r="BF71" s="11" t="s">
        <v>791</v>
      </c>
      <c r="BG71" s="11" t="s">
        <v>791</v>
      </c>
      <c r="BH71" s="11" t="s">
        <v>791</v>
      </c>
      <c r="BI71" s="11" t="s">
        <v>791</v>
      </c>
      <c r="BJ71" s="11" t="s">
        <v>791</v>
      </c>
      <c r="BK71" s="11" t="s">
        <v>791</v>
      </c>
      <c r="BL71" s="11" t="s">
        <v>791</v>
      </c>
      <c r="BM71" s="11" t="s">
        <v>791</v>
      </c>
      <c r="BN71" s="11" t="s">
        <v>791</v>
      </c>
      <c r="BO71" s="11" t="s">
        <v>791</v>
      </c>
      <c r="BP71" s="11" t="s">
        <v>791</v>
      </c>
      <c r="BQ71" s="11" t="s">
        <v>791</v>
      </c>
      <c r="BR71" s="11" t="s">
        <v>791</v>
      </c>
      <c r="BS71" s="11" t="s">
        <v>791</v>
      </c>
      <c r="BT71" s="11" t="s">
        <v>791</v>
      </c>
      <c r="BU71" s="11" t="s">
        <v>791</v>
      </c>
      <c r="BV71" s="11" t="s">
        <v>791</v>
      </c>
    </row>
    <row r="72" spans="1:74" ht="31.5">
      <c r="A72" s="11" t="str">
        <f>'1(год)'!A71</f>
        <v>1.6.10.</v>
      </c>
      <c r="B72" s="15" t="str">
        <f>'1(год)'!B71</f>
        <v>тракторный -тягач на базе МТЗ-82</v>
      </c>
      <c r="C72" s="11" t="s">
        <v>871</v>
      </c>
      <c r="D72" s="15" t="s">
        <v>791</v>
      </c>
      <c r="E72" s="11" t="s">
        <v>791</v>
      </c>
      <c r="F72" s="11" t="s">
        <v>791</v>
      </c>
      <c r="G72" s="11" t="s">
        <v>791</v>
      </c>
      <c r="H72" s="11" t="s">
        <v>791</v>
      </c>
      <c r="I72" s="11" t="s">
        <v>791</v>
      </c>
      <c r="J72" s="11" t="s">
        <v>791</v>
      </c>
      <c r="K72" s="11" t="s">
        <v>791</v>
      </c>
      <c r="L72" s="11" t="s">
        <v>791</v>
      </c>
      <c r="M72" s="11" t="s">
        <v>791</v>
      </c>
      <c r="N72" s="11" t="s">
        <v>791</v>
      </c>
      <c r="O72" s="11" t="s">
        <v>791</v>
      </c>
      <c r="P72" s="11" t="s">
        <v>791</v>
      </c>
      <c r="Q72" s="11" t="s">
        <v>791</v>
      </c>
      <c r="R72" s="11" t="s">
        <v>791</v>
      </c>
      <c r="S72" s="11" t="s">
        <v>791</v>
      </c>
      <c r="T72" s="11" t="s">
        <v>791</v>
      </c>
      <c r="U72" s="11" t="s">
        <v>791</v>
      </c>
      <c r="V72" s="11" t="s">
        <v>791</v>
      </c>
      <c r="W72" s="11" t="s">
        <v>791</v>
      </c>
      <c r="X72" s="11" t="s">
        <v>791</v>
      </c>
      <c r="Y72" s="11" t="s">
        <v>791</v>
      </c>
      <c r="Z72" s="11" t="s">
        <v>791</v>
      </c>
      <c r="AA72" s="11" t="s">
        <v>791</v>
      </c>
      <c r="AB72" s="11" t="s">
        <v>791</v>
      </c>
      <c r="AC72" s="11" t="s">
        <v>791</v>
      </c>
      <c r="AD72" s="11" t="s">
        <v>791</v>
      </c>
      <c r="AE72" s="11" t="s">
        <v>791</v>
      </c>
      <c r="AF72" s="11" t="s">
        <v>791</v>
      </c>
      <c r="AG72" s="11" t="s">
        <v>791</v>
      </c>
      <c r="AH72" s="11" t="s">
        <v>791</v>
      </c>
      <c r="AI72" s="11" t="s">
        <v>791</v>
      </c>
      <c r="AJ72" s="11" t="s">
        <v>791</v>
      </c>
      <c r="AK72" s="11" t="s">
        <v>791</v>
      </c>
      <c r="AL72" s="11" t="s">
        <v>791</v>
      </c>
      <c r="AM72" s="11" t="s">
        <v>791</v>
      </c>
      <c r="AN72" s="11" t="s">
        <v>791</v>
      </c>
      <c r="AO72" s="11" t="s">
        <v>791</v>
      </c>
      <c r="AP72" s="11" t="s">
        <v>791</v>
      </c>
      <c r="AQ72" s="11" t="s">
        <v>791</v>
      </c>
      <c r="AR72" s="11" t="s">
        <v>791</v>
      </c>
      <c r="AS72" s="11" t="s">
        <v>791</v>
      </c>
      <c r="AT72" s="11" t="s">
        <v>791</v>
      </c>
      <c r="AU72" s="11" t="s">
        <v>791</v>
      </c>
      <c r="AV72" s="11" t="s">
        <v>791</v>
      </c>
      <c r="AW72" s="11" t="s">
        <v>791</v>
      </c>
      <c r="AX72" s="11" t="s">
        <v>791</v>
      </c>
      <c r="AY72" s="11" t="s">
        <v>791</v>
      </c>
      <c r="AZ72" s="11" t="s">
        <v>791</v>
      </c>
      <c r="BA72" s="11" t="s">
        <v>791</v>
      </c>
      <c r="BB72" s="11" t="s">
        <v>791</v>
      </c>
      <c r="BC72" s="11" t="s">
        <v>791</v>
      </c>
      <c r="BD72" s="11" t="s">
        <v>791</v>
      </c>
      <c r="BE72" s="11" t="s">
        <v>791</v>
      </c>
      <c r="BF72" s="11" t="s">
        <v>791</v>
      </c>
      <c r="BG72" s="11" t="s">
        <v>791</v>
      </c>
      <c r="BH72" s="11" t="s">
        <v>791</v>
      </c>
      <c r="BI72" s="11" t="s">
        <v>791</v>
      </c>
      <c r="BJ72" s="11" t="s">
        <v>791</v>
      </c>
      <c r="BK72" s="11" t="s">
        <v>791</v>
      </c>
      <c r="BL72" s="11" t="s">
        <v>791</v>
      </c>
      <c r="BM72" s="11" t="s">
        <v>791</v>
      </c>
      <c r="BN72" s="11" t="s">
        <v>791</v>
      </c>
      <c r="BO72" s="11" t="s">
        <v>791</v>
      </c>
      <c r="BP72" s="11" t="s">
        <v>791</v>
      </c>
      <c r="BQ72" s="11" t="s">
        <v>791</v>
      </c>
      <c r="BR72" s="11" t="s">
        <v>791</v>
      </c>
      <c r="BS72" s="11" t="s">
        <v>791</v>
      </c>
      <c r="BT72" s="11" t="s">
        <v>791</v>
      </c>
      <c r="BU72" s="11" t="s">
        <v>791</v>
      </c>
      <c r="BV72" s="11" t="s">
        <v>791</v>
      </c>
    </row>
    <row r="73" spans="1:74" ht="31.5">
      <c r="A73" s="11" t="str">
        <f>'1(год)'!A72</f>
        <v>1.6.11.</v>
      </c>
      <c r="B73" s="15" t="str">
        <f>'1(год)'!B72</f>
        <v>самосвал Хёндай HP-65</v>
      </c>
      <c r="C73" s="11" t="s">
        <v>872</v>
      </c>
      <c r="D73" s="15" t="s">
        <v>791</v>
      </c>
      <c r="E73" s="11" t="s">
        <v>791</v>
      </c>
      <c r="F73" s="11" t="s">
        <v>791</v>
      </c>
      <c r="G73" s="11" t="s">
        <v>791</v>
      </c>
      <c r="H73" s="11" t="s">
        <v>791</v>
      </c>
      <c r="I73" s="11" t="s">
        <v>791</v>
      </c>
      <c r="J73" s="11" t="s">
        <v>791</v>
      </c>
      <c r="K73" s="11" t="s">
        <v>791</v>
      </c>
      <c r="L73" s="11" t="s">
        <v>791</v>
      </c>
      <c r="M73" s="11" t="s">
        <v>791</v>
      </c>
      <c r="N73" s="11" t="s">
        <v>791</v>
      </c>
      <c r="O73" s="11" t="s">
        <v>791</v>
      </c>
      <c r="P73" s="11" t="s">
        <v>791</v>
      </c>
      <c r="Q73" s="11" t="s">
        <v>791</v>
      </c>
      <c r="R73" s="11" t="s">
        <v>791</v>
      </c>
      <c r="S73" s="11" t="s">
        <v>791</v>
      </c>
      <c r="T73" s="11" t="s">
        <v>791</v>
      </c>
      <c r="U73" s="11" t="s">
        <v>791</v>
      </c>
      <c r="V73" s="11" t="s">
        <v>791</v>
      </c>
      <c r="W73" s="11" t="s">
        <v>791</v>
      </c>
      <c r="X73" s="11" t="s">
        <v>791</v>
      </c>
      <c r="Y73" s="11" t="s">
        <v>791</v>
      </c>
      <c r="Z73" s="11" t="s">
        <v>791</v>
      </c>
      <c r="AA73" s="11" t="s">
        <v>791</v>
      </c>
      <c r="AB73" s="11" t="s">
        <v>791</v>
      </c>
      <c r="AC73" s="11" t="s">
        <v>791</v>
      </c>
      <c r="AD73" s="11" t="s">
        <v>791</v>
      </c>
      <c r="AE73" s="11" t="s">
        <v>791</v>
      </c>
      <c r="AF73" s="11" t="s">
        <v>791</v>
      </c>
      <c r="AG73" s="11" t="s">
        <v>791</v>
      </c>
      <c r="AH73" s="11" t="s">
        <v>791</v>
      </c>
      <c r="AI73" s="11" t="s">
        <v>791</v>
      </c>
      <c r="AJ73" s="11" t="s">
        <v>791</v>
      </c>
      <c r="AK73" s="11" t="s">
        <v>791</v>
      </c>
      <c r="AL73" s="11" t="s">
        <v>791</v>
      </c>
      <c r="AM73" s="11" t="s">
        <v>791</v>
      </c>
      <c r="AN73" s="11" t="s">
        <v>791</v>
      </c>
      <c r="AO73" s="11" t="s">
        <v>791</v>
      </c>
      <c r="AP73" s="11" t="s">
        <v>791</v>
      </c>
      <c r="AQ73" s="11" t="s">
        <v>791</v>
      </c>
      <c r="AR73" s="11" t="s">
        <v>791</v>
      </c>
      <c r="AS73" s="11" t="s">
        <v>791</v>
      </c>
      <c r="AT73" s="11" t="s">
        <v>791</v>
      </c>
      <c r="AU73" s="11" t="s">
        <v>791</v>
      </c>
      <c r="AV73" s="11" t="s">
        <v>791</v>
      </c>
      <c r="AW73" s="11" t="s">
        <v>791</v>
      </c>
      <c r="AX73" s="11" t="s">
        <v>791</v>
      </c>
      <c r="AY73" s="11" t="s">
        <v>791</v>
      </c>
      <c r="AZ73" s="11" t="s">
        <v>791</v>
      </c>
      <c r="BA73" s="11" t="s">
        <v>791</v>
      </c>
      <c r="BB73" s="11" t="s">
        <v>791</v>
      </c>
      <c r="BC73" s="11" t="s">
        <v>791</v>
      </c>
      <c r="BD73" s="11" t="s">
        <v>791</v>
      </c>
      <c r="BE73" s="11" t="s">
        <v>791</v>
      </c>
      <c r="BF73" s="11" t="s">
        <v>791</v>
      </c>
      <c r="BG73" s="11" t="s">
        <v>791</v>
      </c>
      <c r="BH73" s="11" t="s">
        <v>791</v>
      </c>
      <c r="BI73" s="11" t="s">
        <v>791</v>
      </c>
      <c r="BJ73" s="11" t="s">
        <v>791</v>
      </c>
      <c r="BK73" s="11" t="s">
        <v>791</v>
      </c>
      <c r="BL73" s="11" t="s">
        <v>791</v>
      </c>
      <c r="BM73" s="11" t="s">
        <v>791</v>
      </c>
      <c r="BN73" s="11" t="s">
        <v>791</v>
      </c>
      <c r="BO73" s="11" t="s">
        <v>791</v>
      </c>
      <c r="BP73" s="11" t="s">
        <v>791</v>
      </c>
      <c r="BQ73" s="11" t="s">
        <v>791</v>
      </c>
      <c r="BR73" s="11" t="s">
        <v>791</v>
      </c>
      <c r="BS73" s="11" t="s">
        <v>791</v>
      </c>
      <c r="BT73" s="11" t="s">
        <v>791</v>
      </c>
      <c r="BU73" s="11" t="s">
        <v>791</v>
      </c>
      <c r="BV73" s="11" t="s">
        <v>791</v>
      </c>
    </row>
    <row r="74" spans="1:74" ht="31.5">
      <c r="A74" s="11" t="str">
        <f>'1(год)'!A73</f>
        <v>1.6.12.</v>
      </c>
      <c r="B74" s="15" t="str">
        <f>'1(год)'!B73</f>
        <v>УАЗ -390995 (буханка)</v>
      </c>
      <c r="C74" s="11" t="s">
        <v>873</v>
      </c>
      <c r="D74" s="15" t="s">
        <v>791</v>
      </c>
      <c r="E74" s="11" t="s">
        <v>791</v>
      </c>
      <c r="F74" s="11" t="s">
        <v>791</v>
      </c>
      <c r="G74" s="11" t="s">
        <v>791</v>
      </c>
      <c r="H74" s="11" t="s">
        <v>791</v>
      </c>
      <c r="I74" s="11" t="s">
        <v>791</v>
      </c>
      <c r="J74" s="11" t="s">
        <v>791</v>
      </c>
      <c r="K74" s="11" t="s">
        <v>791</v>
      </c>
      <c r="L74" s="11" t="s">
        <v>791</v>
      </c>
      <c r="M74" s="11" t="s">
        <v>791</v>
      </c>
      <c r="N74" s="11" t="s">
        <v>791</v>
      </c>
      <c r="O74" s="11" t="s">
        <v>791</v>
      </c>
      <c r="P74" s="11" t="s">
        <v>791</v>
      </c>
      <c r="Q74" s="11" t="s">
        <v>791</v>
      </c>
      <c r="R74" s="11" t="s">
        <v>791</v>
      </c>
      <c r="S74" s="11" t="s">
        <v>791</v>
      </c>
      <c r="T74" s="11" t="s">
        <v>791</v>
      </c>
      <c r="U74" s="11" t="s">
        <v>791</v>
      </c>
      <c r="V74" s="11" t="s">
        <v>791</v>
      </c>
      <c r="W74" s="11" t="s">
        <v>791</v>
      </c>
      <c r="X74" s="11" t="s">
        <v>791</v>
      </c>
      <c r="Y74" s="11" t="s">
        <v>791</v>
      </c>
      <c r="Z74" s="11" t="s">
        <v>791</v>
      </c>
      <c r="AA74" s="11" t="s">
        <v>791</v>
      </c>
      <c r="AB74" s="11" t="s">
        <v>791</v>
      </c>
      <c r="AC74" s="11" t="s">
        <v>791</v>
      </c>
      <c r="AD74" s="11" t="s">
        <v>791</v>
      </c>
      <c r="AE74" s="11" t="s">
        <v>791</v>
      </c>
      <c r="AF74" s="11" t="s">
        <v>791</v>
      </c>
      <c r="AG74" s="11" t="s">
        <v>791</v>
      </c>
      <c r="AH74" s="11" t="s">
        <v>791</v>
      </c>
      <c r="AI74" s="11" t="s">
        <v>791</v>
      </c>
      <c r="AJ74" s="11" t="s">
        <v>791</v>
      </c>
      <c r="AK74" s="11" t="s">
        <v>791</v>
      </c>
      <c r="AL74" s="11" t="s">
        <v>791</v>
      </c>
      <c r="AM74" s="11" t="s">
        <v>791</v>
      </c>
      <c r="AN74" s="11" t="s">
        <v>791</v>
      </c>
      <c r="AO74" s="11" t="s">
        <v>791</v>
      </c>
      <c r="AP74" s="11" t="s">
        <v>791</v>
      </c>
      <c r="AQ74" s="11" t="s">
        <v>791</v>
      </c>
      <c r="AR74" s="11" t="s">
        <v>791</v>
      </c>
      <c r="AS74" s="11" t="s">
        <v>791</v>
      </c>
      <c r="AT74" s="11" t="s">
        <v>791</v>
      </c>
      <c r="AU74" s="11" t="s">
        <v>791</v>
      </c>
      <c r="AV74" s="11" t="s">
        <v>791</v>
      </c>
      <c r="AW74" s="11" t="s">
        <v>791</v>
      </c>
      <c r="AX74" s="11" t="s">
        <v>791</v>
      </c>
      <c r="AY74" s="11" t="s">
        <v>791</v>
      </c>
      <c r="AZ74" s="11" t="s">
        <v>791</v>
      </c>
      <c r="BA74" s="11" t="s">
        <v>791</v>
      </c>
      <c r="BB74" s="11" t="s">
        <v>791</v>
      </c>
      <c r="BC74" s="11" t="s">
        <v>791</v>
      </c>
      <c r="BD74" s="11" t="s">
        <v>791</v>
      </c>
      <c r="BE74" s="11" t="s">
        <v>791</v>
      </c>
      <c r="BF74" s="11" t="s">
        <v>791</v>
      </c>
      <c r="BG74" s="11" t="s">
        <v>791</v>
      </c>
      <c r="BH74" s="11" t="s">
        <v>791</v>
      </c>
      <c r="BI74" s="11" t="s">
        <v>791</v>
      </c>
      <c r="BJ74" s="11" t="s">
        <v>791</v>
      </c>
      <c r="BK74" s="11" t="s">
        <v>791</v>
      </c>
      <c r="BL74" s="11" t="s">
        <v>791</v>
      </c>
      <c r="BM74" s="11" t="s">
        <v>791</v>
      </c>
      <c r="BN74" s="11" t="s">
        <v>791</v>
      </c>
      <c r="BO74" s="11" t="s">
        <v>791</v>
      </c>
      <c r="BP74" s="11" t="s">
        <v>791</v>
      </c>
      <c r="BQ74" s="11" t="s">
        <v>791</v>
      </c>
      <c r="BR74" s="11" t="s">
        <v>791</v>
      </c>
      <c r="BS74" s="11" t="s">
        <v>791</v>
      </c>
      <c r="BT74" s="11" t="s">
        <v>791</v>
      </c>
      <c r="BU74" s="11" t="s">
        <v>791</v>
      </c>
      <c r="BV74" s="11" t="s">
        <v>791</v>
      </c>
    </row>
    <row r="75" spans="1:74" ht="31.5">
      <c r="A75" s="11" t="str">
        <f>'1(год)'!A74</f>
        <v>1.6.13.</v>
      </c>
      <c r="B75" s="15" t="str">
        <f>'1(год)'!B74</f>
        <v>БКМ-205Д-01 на базе МТЗ-82 (ямобур)</v>
      </c>
      <c r="C75" s="11" t="s">
        <v>874</v>
      </c>
      <c r="D75" s="15" t="s">
        <v>791</v>
      </c>
      <c r="E75" s="11" t="s">
        <v>791</v>
      </c>
      <c r="F75" s="11" t="s">
        <v>791</v>
      </c>
      <c r="G75" s="11" t="s">
        <v>791</v>
      </c>
      <c r="H75" s="11" t="s">
        <v>791</v>
      </c>
      <c r="I75" s="11" t="s">
        <v>791</v>
      </c>
      <c r="J75" s="11" t="s">
        <v>791</v>
      </c>
      <c r="K75" s="11" t="s">
        <v>791</v>
      </c>
      <c r="L75" s="11" t="s">
        <v>791</v>
      </c>
      <c r="M75" s="11" t="s">
        <v>791</v>
      </c>
      <c r="N75" s="11" t="s">
        <v>791</v>
      </c>
      <c r="O75" s="11" t="s">
        <v>791</v>
      </c>
      <c r="P75" s="11" t="s">
        <v>791</v>
      </c>
      <c r="Q75" s="11" t="s">
        <v>791</v>
      </c>
      <c r="R75" s="11" t="s">
        <v>791</v>
      </c>
      <c r="S75" s="11" t="s">
        <v>791</v>
      </c>
      <c r="T75" s="11" t="s">
        <v>791</v>
      </c>
      <c r="U75" s="11" t="s">
        <v>791</v>
      </c>
      <c r="V75" s="11" t="s">
        <v>791</v>
      </c>
      <c r="W75" s="11" t="s">
        <v>791</v>
      </c>
      <c r="X75" s="11" t="s">
        <v>791</v>
      </c>
      <c r="Y75" s="11" t="s">
        <v>791</v>
      </c>
      <c r="Z75" s="11" t="s">
        <v>791</v>
      </c>
      <c r="AA75" s="11" t="s">
        <v>791</v>
      </c>
      <c r="AB75" s="11" t="s">
        <v>791</v>
      </c>
      <c r="AC75" s="11" t="s">
        <v>791</v>
      </c>
      <c r="AD75" s="11" t="s">
        <v>791</v>
      </c>
      <c r="AE75" s="11" t="s">
        <v>791</v>
      </c>
      <c r="AF75" s="11" t="s">
        <v>791</v>
      </c>
      <c r="AG75" s="11" t="s">
        <v>791</v>
      </c>
      <c r="AH75" s="11" t="s">
        <v>791</v>
      </c>
      <c r="AI75" s="11" t="s">
        <v>791</v>
      </c>
      <c r="AJ75" s="11" t="s">
        <v>791</v>
      </c>
      <c r="AK75" s="11" t="s">
        <v>791</v>
      </c>
      <c r="AL75" s="11" t="s">
        <v>791</v>
      </c>
      <c r="AM75" s="11" t="s">
        <v>791</v>
      </c>
      <c r="AN75" s="11" t="s">
        <v>791</v>
      </c>
      <c r="AO75" s="11" t="s">
        <v>791</v>
      </c>
      <c r="AP75" s="11" t="s">
        <v>791</v>
      </c>
      <c r="AQ75" s="11" t="s">
        <v>791</v>
      </c>
      <c r="AR75" s="11" t="s">
        <v>791</v>
      </c>
      <c r="AS75" s="11" t="s">
        <v>791</v>
      </c>
      <c r="AT75" s="11" t="s">
        <v>791</v>
      </c>
      <c r="AU75" s="11" t="s">
        <v>791</v>
      </c>
      <c r="AV75" s="11" t="s">
        <v>791</v>
      </c>
      <c r="AW75" s="11" t="s">
        <v>791</v>
      </c>
      <c r="AX75" s="11" t="s">
        <v>791</v>
      </c>
      <c r="AY75" s="11" t="s">
        <v>791</v>
      </c>
      <c r="AZ75" s="11" t="s">
        <v>791</v>
      </c>
      <c r="BA75" s="11" t="s">
        <v>791</v>
      </c>
      <c r="BB75" s="11" t="s">
        <v>791</v>
      </c>
      <c r="BC75" s="11" t="s">
        <v>791</v>
      </c>
      <c r="BD75" s="11" t="s">
        <v>791</v>
      </c>
      <c r="BE75" s="11" t="s">
        <v>791</v>
      </c>
      <c r="BF75" s="11" t="s">
        <v>791</v>
      </c>
      <c r="BG75" s="11" t="s">
        <v>791</v>
      </c>
      <c r="BH75" s="11" t="s">
        <v>791</v>
      </c>
      <c r="BI75" s="11" t="s">
        <v>791</v>
      </c>
      <c r="BJ75" s="11" t="s">
        <v>791</v>
      </c>
      <c r="BK75" s="11" t="s">
        <v>791</v>
      </c>
      <c r="BL75" s="11" t="s">
        <v>791</v>
      </c>
      <c r="BM75" s="11" t="s">
        <v>791</v>
      </c>
      <c r="BN75" s="11" t="s">
        <v>791</v>
      </c>
      <c r="BO75" s="11" t="s">
        <v>791</v>
      </c>
      <c r="BP75" s="11" t="s">
        <v>791</v>
      </c>
      <c r="BQ75" s="11" t="s">
        <v>791</v>
      </c>
      <c r="BR75" s="11" t="s">
        <v>791</v>
      </c>
      <c r="BS75" s="11" t="s">
        <v>791</v>
      </c>
      <c r="BT75" s="11" t="s">
        <v>791</v>
      </c>
      <c r="BU75" s="11" t="s">
        <v>791</v>
      </c>
      <c r="BV75" s="11" t="s">
        <v>791</v>
      </c>
    </row>
    <row r="76" spans="1:74" ht="47.25">
      <c r="A76" s="11" t="str">
        <f>'1(год)'!A75</f>
        <v>1.6.14.</v>
      </c>
      <c r="B76" s="15" t="str">
        <f>'1(год)'!B75</f>
        <v>измеритель параметров силовых трансформаторов К 540-3 </v>
      </c>
      <c r="C76" s="11" t="s">
        <v>875</v>
      </c>
      <c r="D76" s="15" t="s">
        <v>791</v>
      </c>
      <c r="E76" s="11" t="s">
        <v>791</v>
      </c>
      <c r="F76" s="11" t="s">
        <v>791</v>
      </c>
      <c r="G76" s="11" t="s">
        <v>791</v>
      </c>
      <c r="H76" s="11" t="s">
        <v>791</v>
      </c>
      <c r="I76" s="11" t="s">
        <v>791</v>
      </c>
      <c r="J76" s="11" t="s">
        <v>791</v>
      </c>
      <c r="K76" s="11" t="s">
        <v>791</v>
      </c>
      <c r="L76" s="11" t="s">
        <v>791</v>
      </c>
      <c r="M76" s="11" t="s">
        <v>791</v>
      </c>
      <c r="N76" s="11" t="s">
        <v>791</v>
      </c>
      <c r="O76" s="11" t="s">
        <v>791</v>
      </c>
      <c r="P76" s="11" t="s">
        <v>791</v>
      </c>
      <c r="Q76" s="11" t="s">
        <v>791</v>
      </c>
      <c r="R76" s="11" t="s">
        <v>791</v>
      </c>
      <c r="S76" s="11" t="s">
        <v>791</v>
      </c>
      <c r="T76" s="11" t="s">
        <v>791</v>
      </c>
      <c r="U76" s="11" t="s">
        <v>791</v>
      </c>
      <c r="V76" s="11" t="s">
        <v>791</v>
      </c>
      <c r="W76" s="11" t="s">
        <v>791</v>
      </c>
      <c r="X76" s="11" t="s">
        <v>791</v>
      </c>
      <c r="Y76" s="11" t="s">
        <v>791</v>
      </c>
      <c r="Z76" s="11" t="s">
        <v>791</v>
      </c>
      <c r="AA76" s="11" t="s">
        <v>791</v>
      </c>
      <c r="AB76" s="11" t="s">
        <v>791</v>
      </c>
      <c r="AC76" s="11" t="s">
        <v>791</v>
      </c>
      <c r="AD76" s="11" t="s">
        <v>791</v>
      </c>
      <c r="AE76" s="11" t="s">
        <v>791</v>
      </c>
      <c r="AF76" s="11" t="s">
        <v>791</v>
      </c>
      <c r="AG76" s="11" t="s">
        <v>791</v>
      </c>
      <c r="AH76" s="11" t="s">
        <v>791</v>
      </c>
      <c r="AI76" s="11" t="s">
        <v>791</v>
      </c>
      <c r="AJ76" s="11" t="s">
        <v>791</v>
      </c>
      <c r="AK76" s="11" t="s">
        <v>791</v>
      </c>
      <c r="AL76" s="11" t="s">
        <v>791</v>
      </c>
      <c r="AM76" s="11" t="s">
        <v>791</v>
      </c>
      <c r="AN76" s="11" t="s">
        <v>791</v>
      </c>
      <c r="AO76" s="11" t="s">
        <v>791</v>
      </c>
      <c r="AP76" s="11" t="s">
        <v>791</v>
      </c>
      <c r="AQ76" s="11" t="s">
        <v>791</v>
      </c>
      <c r="AR76" s="11" t="s">
        <v>791</v>
      </c>
      <c r="AS76" s="11" t="s">
        <v>791</v>
      </c>
      <c r="AT76" s="11" t="s">
        <v>791</v>
      </c>
      <c r="AU76" s="11" t="s">
        <v>791</v>
      </c>
      <c r="AV76" s="11" t="s">
        <v>791</v>
      </c>
      <c r="AW76" s="11" t="s">
        <v>791</v>
      </c>
      <c r="AX76" s="11" t="s">
        <v>791</v>
      </c>
      <c r="AY76" s="11" t="s">
        <v>791</v>
      </c>
      <c r="AZ76" s="11" t="s">
        <v>791</v>
      </c>
      <c r="BA76" s="11" t="s">
        <v>791</v>
      </c>
      <c r="BB76" s="11" t="s">
        <v>791</v>
      </c>
      <c r="BC76" s="11" t="s">
        <v>791</v>
      </c>
      <c r="BD76" s="11" t="s">
        <v>791</v>
      </c>
      <c r="BE76" s="11" t="s">
        <v>791</v>
      </c>
      <c r="BF76" s="11" t="s">
        <v>791</v>
      </c>
      <c r="BG76" s="11" t="s">
        <v>791</v>
      </c>
      <c r="BH76" s="11" t="s">
        <v>791</v>
      </c>
      <c r="BI76" s="11" t="s">
        <v>791</v>
      </c>
      <c r="BJ76" s="11" t="s">
        <v>791</v>
      </c>
      <c r="BK76" s="11" t="s">
        <v>791</v>
      </c>
      <c r="BL76" s="11" t="s">
        <v>791</v>
      </c>
      <c r="BM76" s="11" t="s">
        <v>791</v>
      </c>
      <c r="BN76" s="11" t="s">
        <v>791</v>
      </c>
      <c r="BO76" s="11" t="s">
        <v>791</v>
      </c>
      <c r="BP76" s="11" t="s">
        <v>791</v>
      </c>
      <c r="BQ76" s="11" t="s">
        <v>791</v>
      </c>
      <c r="BR76" s="11" t="s">
        <v>791</v>
      </c>
      <c r="BS76" s="11" t="s">
        <v>791</v>
      </c>
      <c r="BT76" s="11" t="s">
        <v>791</v>
      </c>
      <c r="BU76" s="11" t="s">
        <v>791</v>
      </c>
      <c r="BV76" s="11" t="s">
        <v>791</v>
      </c>
    </row>
    <row r="77" spans="1:74" ht="31.5">
      <c r="A77" s="11" t="str">
        <f>'1(год)'!A76</f>
        <v>1.6.15.</v>
      </c>
      <c r="B77" s="15" t="str">
        <f>'1(год)'!B76</f>
        <v>СКАТ -70П</v>
      </c>
      <c r="C77" s="11" t="s">
        <v>876</v>
      </c>
      <c r="D77" s="15" t="s">
        <v>791</v>
      </c>
      <c r="E77" s="11" t="s">
        <v>791</v>
      </c>
      <c r="F77" s="15">
        <v>0.1542</v>
      </c>
      <c r="G77" s="11"/>
      <c r="H77" s="15"/>
      <c r="I77" s="11" t="s">
        <v>791</v>
      </c>
      <c r="J77" s="11" t="s">
        <v>791</v>
      </c>
      <c r="K77" s="11">
        <v>1</v>
      </c>
      <c r="L77" s="11" t="s">
        <v>791</v>
      </c>
      <c r="M77" s="11" t="s">
        <v>791</v>
      </c>
      <c r="N77" s="11" t="s">
        <v>791</v>
      </c>
      <c r="O77" s="11" t="s">
        <v>791</v>
      </c>
      <c r="P77" s="11" t="s">
        <v>791</v>
      </c>
      <c r="Q77" s="11" t="s">
        <v>791</v>
      </c>
      <c r="R77" s="11" t="s">
        <v>791</v>
      </c>
      <c r="S77" s="11" t="s">
        <v>791</v>
      </c>
      <c r="T77" s="11" t="s">
        <v>791</v>
      </c>
      <c r="U77" s="11" t="s">
        <v>791</v>
      </c>
      <c r="V77" s="11" t="s">
        <v>791</v>
      </c>
      <c r="W77" s="11" t="s">
        <v>791</v>
      </c>
      <c r="X77" s="11" t="s">
        <v>791</v>
      </c>
      <c r="Y77" s="11" t="s">
        <v>791</v>
      </c>
      <c r="Z77" s="11" t="s">
        <v>791</v>
      </c>
      <c r="AA77" s="11" t="s">
        <v>791</v>
      </c>
      <c r="AB77" s="11" t="s">
        <v>791</v>
      </c>
      <c r="AC77" s="11" t="s">
        <v>791</v>
      </c>
      <c r="AD77" s="11" t="s">
        <v>791</v>
      </c>
      <c r="AE77" s="11" t="s">
        <v>791</v>
      </c>
      <c r="AF77" s="11" t="s">
        <v>791</v>
      </c>
      <c r="AG77" s="11" t="s">
        <v>791</v>
      </c>
      <c r="AH77" s="15">
        <v>0.1542</v>
      </c>
      <c r="AI77" s="11" t="s">
        <v>791</v>
      </c>
      <c r="AJ77" s="11" t="s">
        <v>791</v>
      </c>
      <c r="AK77" s="11" t="s">
        <v>791</v>
      </c>
      <c r="AL77" s="11" t="s">
        <v>791</v>
      </c>
      <c r="AM77" s="11">
        <v>1</v>
      </c>
      <c r="AN77" s="15" t="s">
        <v>791</v>
      </c>
      <c r="AO77" s="11">
        <v>0.125</v>
      </c>
      <c r="AP77" s="15"/>
      <c r="AQ77" s="11"/>
      <c r="AR77" s="11" t="s">
        <v>791</v>
      </c>
      <c r="AS77" s="11" t="s">
        <v>791</v>
      </c>
      <c r="AT77" s="15">
        <v>1</v>
      </c>
      <c r="AU77" s="11" t="s">
        <v>791</v>
      </c>
      <c r="AV77" s="11" t="s">
        <v>791</v>
      </c>
      <c r="AW77" s="11" t="s">
        <v>791</v>
      </c>
      <c r="AX77" s="11" t="s">
        <v>791</v>
      </c>
      <c r="AY77" s="11" t="s">
        <v>791</v>
      </c>
      <c r="AZ77" s="11" t="s">
        <v>791</v>
      </c>
      <c r="BA77" s="11" t="s">
        <v>791</v>
      </c>
      <c r="BB77" s="11" t="s">
        <v>791</v>
      </c>
      <c r="BC77" s="11" t="s">
        <v>791</v>
      </c>
      <c r="BD77" s="11" t="s">
        <v>791</v>
      </c>
      <c r="BE77" s="11" t="s">
        <v>791</v>
      </c>
      <c r="BF77" s="11" t="s">
        <v>791</v>
      </c>
      <c r="BG77" s="11" t="s">
        <v>791</v>
      </c>
      <c r="BH77" s="11" t="s">
        <v>791</v>
      </c>
      <c r="BI77" s="11" t="s">
        <v>791</v>
      </c>
      <c r="BJ77" s="11" t="s">
        <v>791</v>
      </c>
      <c r="BK77" s="11" t="s">
        <v>791</v>
      </c>
      <c r="BL77" s="11" t="s">
        <v>791</v>
      </c>
      <c r="BM77" s="11" t="s">
        <v>791</v>
      </c>
      <c r="BN77" s="11" t="s">
        <v>791</v>
      </c>
      <c r="BO77" s="11" t="s">
        <v>791</v>
      </c>
      <c r="BP77" s="11" t="s">
        <v>791</v>
      </c>
      <c r="BQ77" s="11">
        <v>0.125</v>
      </c>
      <c r="BR77" s="15" t="s">
        <v>791</v>
      </c>
      <c r="BS77" s="11" t="s">
        <v>791</v>
      </c>
      <c r="BT77" s="11" t="s">
        <v>791</v>
      </c>
      <c r="BU77" s="11" t="s">
        <v>791</v>
      </c>
      <c r="BV77" s="15">
        <v>1</v>
      </c>
    </row>
    <row r="78" spans="1:74" ht="31.5">
      <c r="A78" s="11" t="str">
        <f>'1(год)'!A77</f>
        <v>1.6.16.</v>
      </c>
      <c r="B78" s="15" t="str">
        <f>'1(год)'!B77</f>
        <v>СКАТ М100В</v>
      </c>
      <c r="C78" s="11" t="s">
        <v>877</v>
      </c>
      <c r="D78" s="15" t="s">
        <v>791</v>
      </c>
      <c r="E78" s="11" t="s">
        <v>791</v>
      </c>
      <c r="F78" s="15" t="s">
        <v>791</v>
      </c>
      <c r="G78" s="11"/>
      <c r="H78" s="15"/>
      <c r="I78" s="11" t="s">
        <v>791</v>
      </c>
      <c r="J78" s="11" t="s">
        <v>791</v>
      </c>
      <c r="K78" s="11" t="s">
        <v>791</v>
      </c>
      <c r="L78" s="11" t="s">
        <v>791</v>
      </c>
      <c r="M78" s="11" t="s">
        <v>791</v>
      </c>
      <c r="N78" s="11" t="s">
        <v>791</v>
      </c>
      <c r="O78" s="11" t="s">
        <v>791</v>
      </c>
      <c r="P78" s="11" t="s">
        <v>791</v>
      </c>
      <c r="Q78" s="11" t="s">
        <v>791</v>
      </c>
      <c r="R78" s="11" t="s">
        <v>791</v>
      </c>
      <c r="S78" s="11" t="s">
        <v>791</v>
      </c>
      <c r="T78" s="11" t="s">
        <v>791</v>
      </c>
      <c r="U78" s="11" t="s">
        <v>791</v>
      </c>
      <c r="V78" s="11" t="s">
        <v>791</v>
      </c>
      <c r="W78" s="11" t="s">
        <v>791</v>
      </c>
      <c r="X78" s="11" t="s">
        <v>791</v>
      </c>
      <c r="Y78" s="11" t="s">
        <v>791</v>
      </c>
      <c r="Z78" s="11" t="s">
        <v>791</v>
      </c>
      <c r="AA78" s="11" t="s">
        <v>791</v>
      </c>
      <c r="AB78" s="11" t="s">
        <v>791</v>
      </c>
      <c r="AC78" s="11" t="s">
        <v>791</v>
      </c>
      <c r="AD78" s="11" t="s">
        <v>791</v>
      </c>
      <c r="AE78" s="11" t="s">
        <v>791</v>
      </c>
      <c r="AF78" s="11" t="s">
        <v>791</v>
      </c>
      <c r="AG78" s="11" t="s">
        <v>791</v>
      </c>
      <c r="AH78" s="15" t="s">
        <v>791</v>
      </c>
      <c r="AI78" s="11" t="s">
        <v>791</v>
      </c>
      <c r="AJ78" s="11" t="s">
        <v>791</v>
      </c>
      <c r="AK78" s="11" t="s">
        <v>791</v>
      </c>
      <c r="AL78" s="11" t="s">
        <v>791</v>
      </c>
      <c r="AM78" s="11" t="s">
        <v>791</v>
      </c>
      <c r="AN78" s="11" t="s">
        <v>791</v>
      </c>
      <c r="AO78" s="11" t="s">
        <v>791</v>
      </c>
      <c r="AP78" s="11" t="s">
        <v>791</v>
      </c>
      <c r="AQ78" s="11" t="s">
        <v>791</v>
      </c>
      <c r="AR78" s="11" t="s">
        <v>791</v>
      </c>
      <c r="AS78" s="11" t="s">
        <v>791</v>
      </c>
      <c r="AT78" s="11" t="s">
        <v>791</v>
      </c>
      <c r="AU78" s="11" t="s">
        <v>791</v>
      </c>
      <c r="AV78" s="11" t="s">
        <v>791</v>
      </c>
      <c r="AW78" s="11" t="s">
        <v>791</v>
      </c>
      <c r="AX78" s="11" t="s">
        <v>791</v>
      </c>
      <c r="AY78" s="11" t="s">
        <v>791</v>
      </c>
      <c r="AZ78" s="11" t="s">
        <v>791</v>
      </c>
      <c r="BA78" s="11" t="s">
        <v>791</v>
      </c>
      <c r="BB78" s="11" t="s">
        <v>791</v>
      </c>
      <c r="BC78" s="11" t="s">
        <v>791</v>
      </c>
      <c r="BD78" s="11" t="s">
        <v>791</v>
      </c>
      <c r="BE78" s="11" t="s">
        <v>791</v>
      </c>
      <c r="BF78" s="11" t="s">
        <v>791</v>
      </c>
      <c r="BG78" s="11" t="s">
        <v>791</v>
      </c>
      <c r="BH78" s="11" t="s">
        <v>791</v>
      </c>
      <c r="BI78" s="11" t="s">
        <v>791</v>
      </c>
      <c r="BJ78" s="11" t="s">
        <v>791</v>
      </c>
      <c r="BK78" s="11" t="s">
        <v>791</v>
      </c>
      <c r="BL78" s="11" t="s">
        <v>791</v>
      </c>
      <c r="BM78" s="11" t="s">
        <v>791</v>
      </c>
      <c r="BN78" s="11" t="s">
        <v>791</v>
      </c>
      <c r="BO78" s="11" t="s">
        <v>791</v>
      </c>
      <c r="BP78" s="11" t="s">
        <v>791</v>
      </c>
      <c r="BQ78" s="11" t="s">
        <v>791</v>
      </c>
      <c r="BR78" s="15" t="s">
        <v>791</v>
      </c>
      <c r="BS78" s="11" t="s">
        <v>791</v>
      </c>
      <c r="BT78" s="11" t="s">
        <v>791</v>
      </c>
      <c r="BU78" s="11" t="s">
        <v>791</v>
      </c>
      <c r="BV78" s="15" t="s">
        <v>791</v>
      </c>
    </row>
  </sheetData>
  <sheetProtection/>
  <mergeCells count="29">
    <mergeCell ref="F17:K17"/>
    <mergeCell ref="B14:B18"/>
    <mergeCell ref="C14:C18"/>
    <mergeCell ref="D14:D18"/>
    <mergeCell ref="E14:AM14"/>
    <mergeCell ref="L16:R16"/>
    <mergeCell ref="S16:Y16"/>
    <mergeCell ref="Z16:AF16"/>
    <mergeCell ref="M17:R17"/>
    <mergeCell ref="T17:Y17"/>
    <mergeCell ref="BC17:BH17"/>
    <mergeCell ref="AH17:AM17"/>
    <mergeCell ref="AN14:BV14"/>
    <mergeCell ref="AN15:BV15"/>
    <mergeCell ref="AN16:AT16"/>
    <mergeCell ref="AU16:BA16"/>
    <mergeCell ref="BB16:BH16"/>
    <mergeCell ref="BQ17:BV17"/>
    <mergeCell ref="BJ17:BO17"/>
    <mergeCell ref="A14:A18"/>
    <mergeCell ref="AA17:AF17"/>
    <mergeCell ref="AG16:AM16"/>
    <mergeCell ref="A5:T5"/>
    <mergeCell ref="BI16:BO16"/>
    <mergeCell ref="BP16:BV16"/>
    <mergeCell ref="E15:AM15"/>
    <mergeCell ref="E16:K16"/>
    <mergeCell ref="AO17:AT17"/>
    <mergeCell ref="AV17:BA17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A1:AH28"/>
  <sheetViews>
    <sheetView zoomScalePageLayoutView="0" workbookViewId="0" topLeftCell="A13">
      <selection activeCell="A4" sqref="A4:IV4"/>
    </sheetView>
  </sheetViews>
  <sheetFormatPr defaultColWidth="9.140625" defaultRowHeight="15"/>
  <cols>
    <col min="2" max="2" width="9.140625" style="0" customWidth="1"/>
  </cols>
  <sheetData>
    <row r="1" ht="15.75">
      <c r="A1" s="1" t="s">
        <v>533</v>
      </c>
    </row>
    <row r="2" ht="15.75">
      <c r="A2" s="1" t="s">
        <v>50</v>
      </c>
    </row>
    <row r="3" ht="15.75">
      <c r="A3" s="1" t="s">
        <v>534</v>
      </c>
    </row>
    <row r="4" ht="15.75">
      <c r="A4" s="1" t="s">
        <v>457</v>
      </c>
    </row>
    <row r="6" ht="15.75">
      <c r="A6" s="1" t="s">
        <v>4</v>
      </c>
    </row>
    <row r="7" ht="15.75">
      <c r="A7" s="1" t="s">
        <v>5</v>
      </c>
    </row>
    <row r="8" ht="15.75">
      <c r="A8" s="1" t="s">
        <v>6</v>
      </c>
    </row>
    <row r="9" ht="15.75">
      <c r="A9" s="1" t="s">
        <v>7</v>
      </c>
    </row>
    <row r="11" ht="15.75">
      <c r="A11" s="1" t="s">
        <v>8</v>
      </c>
    </row>
    <row r="13" ht="15.75">
      <c r="A13" s="1" t="s">
        <v>9</v>
      </c>
    </row>
    <row r="14" ht="15.75">
      <c r="A14" s="1" t="s">
        <v>10</v>
      </c>
    </row>
    <row r="15" ht="15.75">
      <c r="A15" s="1" t="s">
        <v>11</v>
      </c>
    </row>
    <row r="16" ht="15.75">
      <c r="A16" s="1" t="s">
        <v>12</v>
      </c>
    </row>
    <row r="17" ht="15.75">
      <c r="A17" s="1"/>
    </row>
    <row r="18" spans="1:34" ht="330" customHeight="1">
      <c r="A18" s="126" t="s">
        <v>13</v>
      </c>
      <c r="B18" s="126" t="s">
        <v>14</v>
      </c>
      <c r="C18" s="126" t="s">
        <v>15</v>
      </c>
      <c r="D18" s="126" t="s">
        <v>52</v>
      </c>
      <c r="E18" s="126" t="s">
        <v>53</v>
      </c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6"/>
      <c r="AD18" s="126"/>
      <c r="AE18" s="126"/>
      <c r="AF18" s="126"/>
      <c r="AG18" s="126"/>
      <c r="AH18" s="126"/>
    </row>
    <row r="19" spans="1:34" ht="15" customHeight="1">
      <c r="A19" s="126"/>
      <c r="B19" s="126"/>
      <c r="C19" s="126"/>
      <c r="D19" s="126"/>
      <c r="E19" s="126" t="s">
        <v>19</v>
      </c>
      <c r="F19" s="126"/>
      <c r="G19" s="126"/>
      <c r="H19" s="126"/>
      <c r="I19" s="126"/>
      <c r="J19" s="126" t="s">
        <v>20</v>
      </c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126"/>
      <c r="AA19" s="126"/>
      <c r="AB19" s="126"/>
      <c r="AC19" s="126"/>
      <c r="AD19" s="126"/>
      <c r="AE19" s="126"/>
      <c r="AF19" s="126"/>
      <c r="AG19" s="126"/>
      <c r="AH19" s="126"/>
    </row>
    <row r="20" spans="1:34" ht="15" customHeight="1">
      <c r="A20" s="126"/>
      <c r="B20" s="126"/>
      <c r="C20" s="126"/>
      <c r="D20" s="126"/>
      <c r="E20" s="126" t="s">
        <v>447</v>
      </c>
      <c r="F20" s="126"/>
      <c r="G20" s="126"/>
      <c r="H20" s="126"/>
      <c r="I20" s="126"/>
      <c r="J20" s="126" t="s">
        <v>447</v>
      </c>
      <c r="K20" s="126"/>
      <c r="L20" s="126"/>
      <c r="M20" s="126"/>
      <c r="N20" s="126"/>
      <c r="O20" s="126" t="s">
        <v>448</v>
      </c>
      <c r="P20" s="126"/>
      <c r="Q20" s="126"/>
      <c r="R20" s="126"/>
      <c r="S20" s="126"/>
      <c r="T20" s="126" t="s">
        <v>449</v>
      </c>
      <c r="U20" s="126"/>
      <c r="V20" s="126"/>
      <c r="W20" s="126"/>
      <c r="X20" s="126"/>
      <c r="Y20" s="126" t="s">
        <v>450</v>
      </c>
      <c r="Z20" s="126"/>
      <c r="AA20" s="126"/>
      <c r="AB20" s="126"/>
      <c r="AC20" s="126"/>
      <c r="AD20" s="126" t="s">
        <v>451</v>
      </c>
      <c r="AE20" s="126"/>
      <c r="AF20" s="126"/>
      <c r="AG20" s="126"/>
      <c r="AH20" s="126"/>
    </row>
    <row r="21" spans="1:34" ht="15">
      <c r="A21" s="126"/>
      <c r="B21" s="126"/>
      <c r="C21" s="126"/>
      <c r="D21" s="126"/>
      <c r="E21" s="2" t="s">
        <v>44</v>
      </c>
      <c r="F21" s="2" t="s">
        <v>45</v>
      </c>
      <c r="G21" s="2" t="s">
        <v>46</v>
      </c>
      <c r="H21" s="2" t="s">
        <v>47</v>
      </c>
      <c r="I21" s="2" t="s">
        <v>48</v>
      </c>
      <c r="J21" s="2" t="s">
        <v>44</v>
      </c>
      <c r="K21" s="2" t="s">
        <v>45</v>
      </c>
      <c r="L21" s="2" t="s">
        <v>46</v>
      </c>
      <c r="M21" s="2" t="s">
        <v>47</v>
      </c>
      <c r="N21" s="2" t="s">
        <v>48</v>
      </c>
      <c r="O21" s="2" t="s">
        <v>44</v>
      </c>
      <c r="P21" s="2" t="s">
        <v>45</v>
      </c>
      <c r="Q21" s="2" t="s">
        <v>46</v>
      </c>
      <c r="R21" s="2" t="s">
        <v>47</v>
      </c>
      <c r="S21" s="2" t="s">
        <v>48</v>
      </c>
      <c r="T21" s="2" t="s">
        <v>44</v>
      </c>
      <c r="U21" s="2" t="s">
        <v>45</v>
      </c>
      <c r="V21" s="2" t="s">
        <v>46</v>
      </c>
      <c r="W21" s="2" t="s">
        <v>47</v>
      </c>
      <c r="X21" s="2" t="s">
        <v>48</v>
      </c>
      <c r="Y21" s="2" t="s">
        <v>44</v>
      </c>
      <c r="Z21" s="2" t="s">
        <v>45</v>
      </c>
      <c r="AA21" s="2" t="s">
        <v>46</v>
      </c>
      <c r="AB21" s="2" t="s">
        <v>47</v>
      </c>
      <c r="AC21" s="2" t="s">
        <v>48</v>
      </c>
      <c r="AD21" s="2" t="s">
        <v>44</v>
      </c>
      <c r="AE21" s="2" t="s">
        <v>45</v>
      </c>
      <c r="AF21" s="2" t="s">
        <v>46</v>
      </c>
      <c r="AG21" s="2" t="s">
        <v>47</v>
      </c>
      <c r="AH21" s="2" t="s">
        <v>48</v>
      </c>
    </row>
    <row r="22" spans="1:34" ht="15">
      <c r="A22" s="2">
        <v>1</v>
      </c>
      <c r="B22" s="2">
        <v>2</v>
      </c>
      <c r="C22" s="2">
        <v>3</v>
      </c>
      <c r="D22" s="2">
        <v>4</v>
      </c>
      <c r="E22" s="2" t="s">
        <v>463</v>
      </c>
      <c r="F22" s="2" t="s">
        <v>464</v>
      </c>
      <c r="G22" s="2" t="s">
        <v>465</v>
      </c>
      <c r="H22" s="2" t="s">
        <v>466</v>
      </c>
      <c r="I22" s="2" t="s">
        <v>467</v>
      </c>
      <c r="J22" s="2" t="s">
        <v>498</v>
      </c>
      <c r="K22" s="2" t="s">
        <v>499</v>
      </c>
      <c r="L22" s="2" t="s">
        <v>500</v>
      </c>
      <c r="M22" s="2" t="s">
        <v>501</v>
      </c>
      <c r="N22" s="2" t="s">
        <v>502</v>
      </c>
      <c r="O22" s="2" t="s">
        <v>535</v>
      </c>
      <c r="P22" s="2" t="s">
        <v>536</v>
      </c>
      <c r="Q22" s="2" t="s">
        <v>537</v>
      </c>
      <c r="R22" s="2" t="s">
        <v>538</v>
      </c>
      <c r="S22" s="2" t="s">
        <v>539</v>
      </c>
      <c r="T22" s="2" t="s">
        <v>540</v>
      </c>
      <c r="U22" s="2" t="s">
        <v>541</v>
      </c>
      <c r="V22" s="2" t="s">
        <v>542</v>
      </c>
      <c r="W22" s="2" t="s">
        <v>543</v>
      </c>
      <c r="X22" s="2" t="s">
        <v>544</v>
      </c>
      <c r="Y22" s="2" t="s">
        <v>545</v>
      </c>
      <c r="Z22" s="2" t="s">
        <v>546</v>
      </c>
      <c r="AA22" s="2" t="s">
        <v>547</v>
      </c>
      <c r="AB22" s="2" t="s">
        <v>548</v>
      </c>
      <c r="AC22" s="2" t="s">
        <v>549</v>
      </c>
      <c r="AD22" s="2" t="s">
        <v>550</v>
      </c>
      <c r="AE22" s="2" t="s">
        <v>551</v>
      </c>
      <c r="AF22" s="2" t="s">
        <v>552</v>
      </c>
      <c r="AG22" s="2" t="s">
        <v>553</v>
      </c>
      <c r="AH22" s="2" t="s">
        <v>554</v>
      </c>
    </row>
    <row r="23" spans="1:34" ht="1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</row>
    <row r="24" spans="1:34" ht="30" customHeight="1">
      <c r="A24" s="126" t="s">
        <v>29</v>
      </c>
      <c r="B24" s="126"/>
      <c r="C24" s="126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</row>
    <row r="26" ht="15">
      <c r="A26" t="s">
        <v>64</v>
      </c>
    </row>
    <row r="28" ht="15">
      <c r="A28" t="s">
        <v>56</v>
      </c>
    </row>
  </sheetData>
  <sheetProtection/>
  <mergeCells count="14">
    <mergeCell ref="E19:I19"/>
    <mergeCell ref="J19:AH19"/>
    <mergeCell ref="E20:I20"/>
    <mergeCell ref="J20:N20"/>
    <mergeCell ref="O20:S20"/>
    <mergeCell ref="T20:X20"/>
    <mergeCell ref="Y20:AC20"/>
    <mergeCell ref="AD20:AH20"/>
    <mergeCell ref="A24:C24"/>
    <mergeCell ref="A18:A21"/>
    <mergeCell ref="B18:B21"/>
    <mergeCell ref="C18:C21"/>
    <mergeCell ref="D18:D21"/>
    <mergeCell ref="E18:AH18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</sheetPr>
  <dimension ref="A1:AS35"/>
  <sheetViews>
    <sheetView zoomScalePageLayoutView="0" workbookViewId="0" topLeftCell="A1">
      <selection activeCell="L58" sqref="L58"/>
    </sheetView>
  </sheetViews>
  <sheetFormatPr defaultColWidth="9.140625" defaultRowHeight="15"/>
  <sheetData>
    <row r="1" ht="15.75">
      <c r="A1" s="1" t="s">
        <v>555</v>
      </c>
    </row>
    <row r="2" ht="15.75">
      <c r="A2" s="1" t="s">
        <v>556</v>
      </c>
    </row>
    <row r="3" ht="15.75">
      <c r="A3" s="1" t="s">
        <v>457</v>
      </c>
    </row>
    <row r="5" ht="15.75">
      <c r="A5" s="1" t="s">
        <v>4</v>
      </c>
    </row>
    <row r="6" ht="15.75">
      <c r="A6" s="1" t="s">
        <v>5</v>
      </c>
    </row>
    <row r="7" ht="15.75">
      <c r="A7" s="1" t="s">
        <v>6</v>
      </c>
    </row>
    <row r="8" ht="15.75">
      <c r="A8" s="1" t="s">
        <v>7</v>
      </c>
    </row>
    <row r="10" ht="15.75">
      <c r="A10" s="1" t="s">
        <v>8</v>
      </c>
    </row>
    <row r="12" ht="15.75">
      <c r="A12" s="1" t="s">
        <v>9</v>
      </c>
    </row>
    <row r="13" ht="15.75">
      <c r="A13" s="1" t="s">
        <v>10</v>
      </c>
    </row>
    <row r="14" ht="15.75">
      <c r="A14" s="1" t="s">
        <v>11</v>
      </c>
    </row>
    <row r="15" ht="15.75">
      <c r="A15" s="1" t="s">
        <v>12</v>
      </c>
    </row>
    <row r="16" ht="15.75">
      <c r="A16" s="1"/>
    </row>
    <row r="17" spans="1:37" ht="315" customHeight="1">
      <c r="A17" s="126" t="s">
        <v>13</v>
      </c>
      <c r="B17" s="126" t="s">
        <v>14</v>
      </c>
      <c r="C17" s="126" t="s">
        <v>15</v>
      </c>
      <c r="D17" s="126" t="s">
        <v>52</v>
      </c>
      <c r="E17" s="126" t="s">
        <v>557</v>
      </c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26"/>
      <c r="U17" s="126"/>
      <c r="V17" s="126"/>
      <c r="W17" s="126"/>
      <c r="X17" s="126"/>
      <c r="Y17" s="126"/>
      <c r="Z17" s="126"/>
      <c r="AA17" s="126"/>
      <c r="AB17" s="126"/>
      <c r="AC17" s="126"/>
      <c r="AD17" s="126"/>
      <c r="AE17" s="126"/>
      <c r="AF17" s="126"/>
      <c r="AG17" s="126"/>
      <c r="AH17" s="126"/>
      <c r="AI17" s="126"/>
      <c r="AJ17" s="126"/>
      <c r="AK17" s="126"/>
    </row>
    <row r="18" spans="1:37" ht="15" customHeight="1">
      <c r="A18" s="126"/>
      <c r="B18" s="126"/>
      <c r="C18" s="126"/>
      <c r="D18" s="126"/>
      <c r="E18" s="126" t="s">
        <v>19</v>
      </c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6"/>
      <c r="AD18" s="126"/>
      <c r="AE18" s="126"/>
      <c r="AF18" s="126"/>
      <c r="AG18" s="126"/>
      <c r="AH18" s="126"/>
      <c r="AI18" s="126"/>
      <c r="AJ18" s="126"/>
      <c r="AK18" s="126"/>
    </row>
    <row r="19" spans="1:37" ht="15" customHeight="1">
      <c r="A19" s="126"/>
      <c r="B19" s="126"/>
      <c r="C19" s="126"/>
      <c r="D19" s="126"/>
      <c r="E19" s="126" t="s">
        <v>447</v>
      </c>
      <c r="F19" s="126"/>
      <c r="G19" s="126"/>
      <c r="H19" s="126"/>
      <c r="I19" s="126"/>
      <c r="J19" s="126"/>
      <c r="K19" s="126"/>
      <c r="L19" s="126" t="s">
        <v>448</v>
      </c>
      <c r="M19" s="126"/>
      <c r="N19" s="126"/>
      <c r="O19" s="126"/>
      <c r="P19" s="126"/>
      <c r="Q19" s="126"/>
      <c r="R19" s="126"/>
      <c r="S19" s="126" t="s">
        <v>449</v>
      </c>
      <c r="T19" s="126"/>
      <c r="U19" s="126"/>
      <c r="V19" s="126"/>
      <c r="W19" s="126"/>
      <c r="X19" s="126"/>
      <c r="Y19" s="126"/>
      <c r="Z19" s="126" t="s">
        <v>450</v>
      </c>
      <c r="AA19" s="126"/>
      <c r="AB19" s="126"/>
      <c r="AC19" s="126"/>
      <c r="AD19" s="126"/>
      <c r="AE19" s="126"/>
      <c r="AF19" s="126"/>
      <c r="AG19" s="126" t="s">
        <v>451</v>
      </c>
      <c r="AH19" s="126"/>
      <c r="AI19" s="126"/>
      <c r="AJ19" s="126"/>
      <c r="AK19" s="126"/>
    </row>
    <row r="20" spans="1:37" ht="30">
      <c r="A20" s="126"/>
      <c r="B20" s="126"/>
      <c r="C20" s="126"/>
      <c r="D20" s="126"/>
      <c r="E20" s="2" t="s">
        <v>44</v>
      </c>
      <c r="F20" s="2" t="s">
        <v>45</v>
      </c>
      <c r="G20" s="2" t="s">
        <v>60</v>
      </c>
      <c r="H20" s="2" t="s">
        <v>61</v>
      </c>
      <c r="I20" s="2" t="s">
        <v>62</v>
      </c>
      <c r="J20" s="2" t="s">
        <v>47</v>
      </c>
      <c r="K20" s="2" t="s">
        <v>48</v>
      </c>
      <c r="L20" s="2" t="s">
        <v>44</v>
      </c>
      <c r="M20" s="2" t="s">
        <v>45</v>
      </c>
      <c r="N20" s="2" t="s">
        <v>60</v>
      </c>
      <c r="O20" s="2" t="s">
        <v>61</v>
      </c>
      <c r="P20" s="2" t="s">
        <v>62</v>
      </c>
      <c r="Q20" s="2" t="s">
        <v>47</v>
      </c>
      <c r="R20" s="2" t="s">
        <v>48</v>
      </c>
      <c r="S20" s="2" t="s">
        <v>44</v>
      </c>
      <c r="T20" s="2" t="s">
        <v>45</v>
      </c>
      <c r="U20" s="2" t="s">
        <v>60</v>
      </c>
      <c r="V20" s="2" t="s">
        <v>61</v>
      </c>
      <c r="W20" s="2" t="s">
        <v>62</v>
      </c>
      <c r="X20" s="2" t="s">
        <v>47</v>
      </c>
      <c r="Y20" s="2" t="s">
        <v>48</v>
      </c>
      <c r="Z20" s="2" t="s">
        <v>44</v>
      </c>
      <c r="AA20" s="2" t="s">
        <v>45</v>
      </c>
      <c r="AB20" s="2" t="s">
        <v>60</v>
      </c>
      <c r="AC20" s="2" t="s">
        <v>61</v>
      </c>
      <c r="AD20" s="2" t="s">
        <v>62</v>
      </c>
      <c r="AE20" s="2" t="s">
        <v>47</v>
      </c>
      <c r="AF20" s="2" t="s">
        <v>48</v>
      </c>
      <c r="AG20" s="2" t="s">
        <v>44</v>
      </c>
      <c r="AH20" s="2" t="s">
        <v>45</v>
      </c>
      <c r="AI20" s="2" t="s">
        <v>60</v>
      </c>
      <c r="AJ20" s="2" t="s">
        <v>61</v>
      </c>
      <c r="AK20" s="2" t="s">
        <v>62</v>
      </c>
    </row>
    <row r="21" spans="1:37" ht="15">
      <c r="A21" s="2">
        <v>1</v>
      </c>
      <c r="B21" s="2">
        <v>2</v>
      </c>
      <c r="C21" s="2">
        <v>3</v>
      </c>
      <c r="D21" s="2">
        <v>4</v>
      </c>
      <c r="E21" s="2" t="s">
        <v>463</v>
      </c>
      <c r="F21" s="2" t="s">
        <v>464</v>
      </c>
      <c r="G21" s="2" t="s">
        <v>465</v>
      </c>
      <c r="H21" s="2" t="s">
        <v>466</v>
      </c>
      <c r="I21" s="2" t="s">
        <v>467</v>
      </c>
      <c r="J21" s="2" t="s">
        <v>468</v>
      </c>
      <c r="K21" s="2" t="s">
        <v>469</v>
      </c>
      <c r="L21" s="2" t="s">
        <v>470</v>
      </c>
      <c r="M21" s="2" t="s">
        <v>471</v>
      </c>
      <c r="N21" s="2" t="s">
        <v>472</v>
      </c>
      <c r="O21" s="2" t="s">
        <v>473</v>
      </c>
      <c r="P21" s="2" t="s">
        <v>474</v>
      </c>
      <c r="Q21" s="2" t="s">
        <v>475</v>
      </c>
      <c r="R21" s="2" t="s">
        <v>476</v>
      </c>
      <c r="S21" s="2" t="s">
        <v>477</v>
      </c>
      <c r="T21" s="2" t="s">
        <v>478</v>
      </c>
      <c r="U21" s="2" t="s">
        <v>479</v>
      </c>
      <c r="V21" s="2" t="s">
        <v>480</v>
      </c>
      <c r="W21" s="2" t="s">
        <v>481</v>
      </c>
      <c r="X21" s="2" t="s">
        <v>482</v>
      </c>
      <c r="Y21" s="2" t="s">
        <v>483</v>
      </c>
      <c r="Z21" s="2" t="s">
        <v>484</v>
      </c>
      <c r="AA21" s="2" t="s">
        <v>485</v>
      </c>
      <c r="AB21" s="2" t="s">
        <v>486</v>
      </c>
      <c r="AC21" s="2" t="s">
        <v>487</v>
      </c>
      <c r="AD21" s="2" t="s">
        <v>488</v>
      </c>
      <c r="AE21" s="2" t="s">
        <v>489</v>
      </c>
      <c r="AF21" s="2" t="s">
        <v>490</v>
      </c>
      <c r="AG21" s="2" t="s">
        <v>491</v>
      </c>
      <c r="AH21" s="2" t="s">
        <v>492</v>
      </c>
      <c r="AI21" s="2" t="s">
        <v>493</v>
      </c>
      <c r="AJ21" s="2" t="s">
        <v>494</v>
      </c>
      <c r="AK21" s="2" t="s">
        <v>495</v>
      </c>
    </row>
    <row r="22" spans="1:37" ht="1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</row>
    <row r="23" spans="1:37" ht="30" customHeight="1">
      <c r="A23" s="126" t="s">
        <v>29</v>
      </c>
      <c r="B23" s="126"/>
      <c r="C23" s="126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</row>
    <row r="25" spans="1:45" ht="20.25" customHeight="1">
      <c r="A25" s="126" t="s">
        <v>558</v>
      </c>
      <c r="B25" s="126"/>
      <c r="C25" s="126"/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26"/>
      <c r="U25" s="126"/>
      <c r="V25" s="126"/>
      <c r="W25" s="126"/>
      <c r="X25" s="126"/>
      <c r="Y25" s="126"/>
      <c r="Z25" s="126"/>
      <c r="AA25" s="126"/>
      <c r="AB25" s="126"/>
      <c r="AC25" s="126"/>
      <c r="AD25" s="126"/>
      <c r="AE25" s="126"/>
      <c r="AF25" s="126"/>
      <c r="AG25" s="126"/>
      <c r="AH25" s="126"/>
      <c r="AI25" s="126"/>
      <c r="AJ25" s="126"/>
      <c r="AK25" s="126"/>
      <c r="AL25" s="126" t="s">
        <v>559</v>
      </c>
      <c r="AM25" s="126"/>
      <c r="AN25" s="126"/>
      <c r="AO25" s="126"/>
      <c r="AP25" s="126"/>
      <c r="AQ25" s="126"/>
      <c r="AR25" s="126"/>
      <c r="AS25" s="126" t="s">
        <v>18</v>
      </c>
    </row>
    <row r="26" spans="1:45" ht="15" customHeight="1">
      <c r="A26" s="126"/>
      <c r="B26" s="126"/>
      <c r="C26" s="126" t="s">
        <v>20</v>
      </c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  <c r="AD26" s="126"/>
      <c r="AE26" s="126"/>
      <c r="AF26" s="126"/>
      <c r="AG26" s="126"/>
      <c r="AH26" s="126"/>
      <c r="AI26" s="126"/>
      <c r="AJ26" s="126"/>
      <c r="AK26" s="126"/>
      <c r="AL26" s="126"/>
      <c r="AM26" s="126"/>
      <c r="AN26" s="126"/>
      <c r="AO26" s="126"/>
      <c r="AP26" s="126"/>
      <c r="AQ26" s="126"/>
      <c r="AR26" s="126"/>
      <c r="AS26" s="126"/>
    </row>
    <row r="27" spans="1:45" ht="15" customHeight="1">
      <c r="A27" s="126"/>
      <c r="B27" s="126"/>
      <c r="C27" s="126" t="s">
        <v>447</v>
      </c>
      <c r="D27" s="126"/>
      <c r="E27" s="126"/>
      <c r="F27" s="126"/>
      <c r="G27" s="126"/>
      <c r="H27" s="126"/>
      <c r="I27" s="126"/>
      <c r="J27" s="126" t="s">
        <v>448</v>
      </c>
      <c r="K27" s="126"/>
      <c r="L27" s="126"/>
      <c r="M27" s="126"/>
      <c r="N27" s="126"/>
      <c r="O27" s="126"/>
      <c r="P27" s="126"/>
      <c r="Q27" s="126" t="s">
        <v>449</v>
      </c>
      <c r="R27" s="126"/>
      <c r="S27" s="126"/>
      <c r="T27" s="126"/>
      <c r="U27" s="126"/>
      <c r="V27" s="126"/>
      <c r="W27" s="126"/>
      <c r="X27" s="126" t="s">
        <v>450</v>
      </c>
      <c r="Y27" s="126"/>
      <c r="Z27" s="126"/>
      <c r="AA27" s="126"/>
      <c r="AB27" s="126"/>
      <c r="AC27" s="126"/>
      <c r="AD27" s="126"/>
      <c r="AE27" s="126" t="s">
        <v>451</v>
      </c>
      <c r="AF27" s="126"/>
      <c r="AG27" s="126"/>
      <c r="AH27" s="126"/>
      <c r="AI27" s="126"/>
      <c r="AJ27" s="126"/>
      <c r="AK27" s="126"/>
      <c r="AL27" s="126"/>
      <c r="AM27" s="126"/>
      <c r="AN27" s="126"/>
      <c r="AO27" s="126"/>
      <c r="AP27" s="126"/>
      <c r="AQ27" s="126"/>
      <c r="AR27" s="126"/>
      <c r="AS27" s="126"/>
    </row>
    <row r="28" spans="1:45" ht="30">
      <c r="A28" s="2" t="s">
        <v>47</v>
      </c>
      <c r="B28" s="2" t="s">
        <v>48</v>
      </c>
      <c r="C28" s="2" t="s">
        <v>44</v>
      </c>
      <c r="D28" s="2" t="s">
        <v>45</v>
      </c>
      <c r="E28" s="2" t="s">
        <v>60</v>
      </c>
      <c r="F28" s="2" t="s">
        <v>61</v>
      </c>
      <c r="G28" s="2" t="s">
        <v>62</v>
      </c>
      <c r="H28" s="2" t="s">
        <v>47</v>
      </c>
      <c r="I28" s="2" t="s">
        <v>48</v>
      </c>
      <c r="J28" s="2" t="s">
        <v>44</v>
      </c>
      <c r="K28" s="2" t="s">
        <v>45</v>
      </c>
      <c r="L28" s="2" t="s">
        <v>60</v>
      </c>
      <c r="M28" s="2" t="s">
        <v>61</v>
      </c>
      <c r="N28" s="2" t="s">
        <v>62</v>
      </c>
      <c r="O28" s="2" t="s">
        <v>47</v>
      </c>
      <c r="P28" s="2" t="s">
        <v>48</v>
      </c>
      <c r="Q28" s="2" t="s">
        <v>44</v>
      </c>
      <c r="R28" s="2" t="s">
        <v>45</v>
      </c>
      <c r="S28" s="2" t="s">
        <v>60</v>
      </c>
      <c r="T28" s="2" t="s">
        <v>61</v>
      </c>
      <c r="U28" s="2" t="s">
        <v>62</v>
      </c>
      <c r="V28" s="2" t="s">
        <v>47</v>
      </c>
      <c r="W28" s="2" t="s">
        <v>48</v>
      </c>
      <c r="X28" s="2" t="s">
        <v>44</v>
      </c>
      <c r="Y28" s="2" t="s">
        <v>45</v>
      </c>
      <c r="Z28" s="2" t="s">
        <v>60</v>
      </c>
      <c r="AA28" s="2" t="s">
        <v>61</v>
      </c>
      <c r="AB28" s="2" t="s">
        <v>62</v>
      </c>
      <c r="AC28" s="2" t="s">
        <v>47</v>
      </c>
      <c r="AD28" s="2" t="s">
        <v>48</v>
      </c>
      <c r="AE28" s="2" t="s">
        <v>44</v>
      </c>
      <c r="AF28" s="2" t="s">
        <v>45</v>
      </c>
      <c r="AG28" s="2" t="s">
        <v>60</v>
      </c>
      <c r="AH28" s="2" t="s">
        <v>61</v>
      </c>
      <c r="AI28" s="2" t="s">
        <v>62</v>
      </c>
      <c r="AJ28" s="2" t="s">
        <v>47</v>
      </c>
      <c r="AK28" s="2" t="s">
        <v>48</v>
      </c>
      <c r="AL28" s="2" t="s">
        <v>44</v>
      </c>
      <c r="AM28" s="2" t="s">
        <v>45</v>
      </c>
      <c r="AN28" s="2" t="s">
        <v>60</v>
      </c>
      <c r="AO28" s="2" t="s">
        <v>61</v>
      </c>
      <c r="AP28" s="2" t="s">
        <v>62</v>
      </c>
      <c r="AQ28" s="2" t="s">
        <v>47</v>
      </c>
      <c r="AR28" s="2" t="s">
        <v>48</v>
      </c>
      <c r="AS28" s="126"/>
    </row>
    <row r="29" spans="1:45" ht="15">
      <c r="A29" s="2" t="s">
        <v>496</v>
      </c>
      <c r="B29" s="2" t="s">
        <v>497</v>
      </c>
      <c r="C29" s="2" t="s">
        <v>498</v>
      </c>
      <c r="D29" s="2" t="s">
        <v>499</v>
      </c>
      <c r="E29" s="2" t="s">
        <v>500</v>
      </c>
      <c r="F29" s="2" t="s">
        <v>501</v>
      </c>
      <c r="G29" s="2" t="s">
        <v>502</v>
      </c>
      <c r="H29" s="2" t="s">
        <v>503</v>
      </c>
      <c r="I29" s="2" t="s">
        <v>504</v>
      </c>
      <c r="J29" s="2" t="s">
        <v>505</v>
      </c>
      <c r="K29" s="2" t="s">
        <v>506</v>
      </c>
      <c r="L29" s="2" t="s">
        <v>507</v>
      </c>
      <c r="M29" s="2" t="s">
        <v>508</v>
      </c>
      <c r="N29" s="2" t="s">
        <v>509</v>
      </c>
      <c r="O29" s="2" t="s">
        <v>510</v>
      </c>
      <c r="P29" s="2" t="s">
        <v>511</v>
      </c>
      <c r="Q29" s="2" t="s">
        <v>512</v>
      </c>
      <c r="R29" s="2" t="s">
        <v>513</v>
      </c>
      <c r="S29" s="2" t="s">
        <v>514</v>
      </c>
      <c r="T29" s="2" t="s">
        <v>515</v>
      </c>
      <c r="U29" s="2" t="s">
        <v>516</v>
      </c>
      <c r="V29" s="2" t="s">
        <v>517</v>
      </c>
      <c r="W29" s="2" t="s">
        <v>518</v>
      </c>
      <c r="X29" s="2" t="s">
        <v>519</v>
      </c>
      <c r="Y29" s="2" t="s">
        <v>520</v>
      </c>
      <c r="Z29" s="2" t="s">
        <v>521</v>
      </c>
      <c r="AA29" s="2" t="s">
        <v>522</v>
      </c>
      <c r="AB29" s="2" t="s">
        <v>523</v>
      </c>
      <c r="AC29" s="2" t="s">
        <v>524</v>
      </c>
      <c r="AD29" s="2" t="s">
        <v>525</v>
      </c>
      <c r="AE29" s="2" t="s">
        <v>526</v>
      </c>
      <c r="AF29" s="2" t="s">
        <v>527</v>
      </c>
      <c r="AG29" s="2" t="s">
        <v>528</v>
      </c>
      <c r="AH29" s="2" t="s">
        <v>529</v>
      </c>
      <c r="AI29" s="2" t="s">
        <v>530</v>
      </c>
      <c r="AJ29" s="2" t="s">
        <v>531</v>
      </c>
      <c r="AK29" s="2" t="s">
        <v>532</v>
      </c>
      <c r="AL29" s="2" t="s">
        <v>535</v>
      </c>
      <c r="AM29" s="2" t="s">
        <v>536</v>
      </c>
      <c r="AN29" s="2" t="s">
        <v>537</v>
      </c>
      <c r="AO29" s="2" t="s">
        <v>538</v>
      </c>
      <c r="AP29" s="2" t="s">
        <v>539</v>
      </c>
      <c r="AQ29" s="2" t="s">
        <v>560</v>
      </c>
      <c r="AR29" s="2" t="s">
        <v>561</v>
      </c>
      <c r="AS29" s="2">
        <v>8</v>
      </c>
    </row>
    <row r="30" spans="1:45" ht="1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</row>
    <row r="31" spans="1:45" ht="1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</row>
    <row r="33" ht="15">
      <c r="A33" t="s">
        <v>64</v>
      </c>
    </row>
    <row r="35" ht="15">
      <c r="A35" t="s">
        <v>56</v>
      </c>
    </row>
  </sheetData>
  <sheetProtection/>
  <mergeCells count="23">
    <mergeCell ref="AL25:AR27"/>
    <mergeCell ref="AS25:AS28"/>
    <mergeCell ref="A26:B26"/>
    <mergeCell ref="C26:AK26"/>
    <mergeCell ref="A27:B27"/>
    <mergeCell ref="C27:I27"/>
    <mergeCell ref="J27:P27"/>
    <mergeCell ref="A23:C23"/>
    <mergeCell ref="A25:AK25"/>
    <mergeCell ref="A17:A20"/>
    <mergeCell ref="B17:B20"/>
    <mergeCell ref="C17:C20"/>
    <mergeCell ref="D17:D20"/>
    <mergeCell ref="E17:AK17"/>
    <mergeCell ref="S19:Y19"/>
    <mergeCell ref="Z19:AF19"/>
    <mergeCell ref="AG19:AK19"/>
    <mergeCell ref="E18:AK18"/>
    <mergeCell ref="E19:K19"/>
    <mergeCell ref="L19:R19"/>
    <mergeCell ref="Q27:W27"/>
    <mergeCell ref="X27:AD27"/>
    <mergeCell ref="AE27:AK27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BH77"/>
  <sheetViews>
    <sheetView zoomScale="70" zoomScaleNormal="70" zoomScalePageLayoutView="0" workbookViewId="0" topLeftCell="A1">
      <selection activeCell="AG19" sqref="AG19"/>
    </sheetView>
  </sheetViews>
  <sheetFormatPr defaultColWidth="9.140625" defaultRowHeight="15"/>
  <cols>
    <col min="1" max="1" width="9.140625" style="16" customWidth="1"/>
    <col min="2" max="2" width="29.00390625" style="16" customWidth="1"/>
    <col min="3" max="4" width="9.140625" style="16" customWidth="1"/>
    <col min="5" max="6" width="9.140625" style="16" hidden="1" customWidth="1"/>
    <col min="7" max="9" width="9.140625" style="16" customWidth="1"/>
    <col min="10" max="11" width="9.140625" style="16" hidden="1" customWidth="1"/>
    <col min="12" max="14" width="9.140625" style="16" customWidth="1"/>
    <col min="15" max="16" width="9.140625" style="16" hidden="1" customWidth="1"/>
    <col min="17" max="19" width="9.140625" style="16" customWidth="1"/>
    <col min="20" max="21" width="9.140625" style="16" hidden="1" customWidth="1"/>
    <col min="22" max="24" width="9.140625" style="16" customWidth="1"/>
    <col min="25" max="26" width="9.140625" style="16" hidden="1" customWidth="1"/>
    <col min="27" max="27" width="10.00390625" style="16" bestFit="1" customWidth="1"/>
    <col min="28" max="29" width="9.140625" style="16" customWidth="1"/>
    <col min="30" max="31" width="9.140625" style="16" hidden="1" customWidth="1"/>
    <col min="32" max="34" width="9.140625" style="16" customWidth="1"/>
    <col min="35" max="36" width="9.140625" style="16" hidden="1" customWidth="1"/>
    <col min="37" max="39" width="9.140625" style="16" customWidth="1"/>
    <col min="40" max="41" width="9.140625" style="16" hidden="1" customWidth="1"/>
    <col min="42" max="44" width="9.140625" style="16" customWidth="1"/>
    <col min="45" max="46" width="9.140625" style="16" hidden="1" customWidth="1"/>
    <col min="47" max="49" width="9.140625" style="16" customWidth="1"/>
    <col min="50" max="51" width="9.140625" style="16" hidden="1" customWidth="1"/>
    <col min="52" max="54" width="9.140625" style="16" customWidth="1"/>
    <col min="55" max="56" width="0" style="16" hidden="1" customWidth="1"/>
    <col min="57" max="16384" width="9.140625" style="16" customWidth="1"/>
  </cols>
  <sheetData>
    <row r="1" s="42" customFormat="1" ht="17.25">
      <c r="A1" s="45" t="s">
        <v>562</v>
      </c>
    </row>
    <row r="2" s="42" customFormat="1" ht="17.25">
      <c r="A2" s="45" t="s">
        <v>563</v>
      </c>
    </row>
    <row r="3" s="42" customFormat="1" ht="17.25">
      <c r="A3" s="45" t="s">
        <v>823</v>
      </c>
    </row>
    <row r="5" spans="1:30" ht="19.5" customHeight="1">
      <c r="A5" s="96" t="s">
        <v>692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68"/>
      <c r="V5" s="68"/>
      <c r="W5" s="68"/>
      <c r="X5" s="68"/>
      <c r="Y5" s="68"/>
      <c r="Z5" s="68"/>
      <c r="AA5" s="68"/>
      <c r="AB5" s="68"/>
      <c r="AC5" s="68"/>
      <c r="AD5" s="68"/>
    </row>
    <row r="7" ht="15.75">
      <c r="A7" s="29" t="s">
        <v>793</v>
      </c>
    </row>
    <row r="9" ht="15.75">
      <c r="A9" s="29" t="s">
        <v>9</v>
      </c>
    </row>
    <row r="10" spans="1:30" ht="15.75">
      <c r="A10" s="29" t="s">
        <v>794</v>
      </c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</row>
    <row r="11" spans="1:30" ht="15.75">
      <c r="A11" s="29" t="s">
        <v>795</v>
      </c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</row>
    <row r="12" ht="15.75">
      <c r="A12" s="29"/>
    </row>
    <row r="13" spans="1:60" ht="65.25" customHeight="1">
      <c r="A13" s="99" t="s">
        <v>13</v>
      </c>
      <c r="B13" s="99" t="s">
        <v>14</v>
      </c>
      <c r="C13" s="99" t="s">
        <v>15</v>
      </c>
      <c r="D13" s="99" t="s">
        <v>67</v>
      </c>
      <c r="E13" s="136" t="s">
        <v>788</v>
      </c>
      <c r="F13" s="136"/>
      <c r="G13" s="136"/>
      <c r="H13" s="136"/>
      <c r="I13" s="136"/>
      <c r="J13" s="136"/>
      <c r="K13" s="136"/>
      <c r="L13" s="136"/>
      <c r="M13" s="136"/>
      <c r="N13" s="136"/>
      <c r="O13" s="136"/>
      <c r="P13" s="136"/>
      <c r="Q13" s="136"/>
      <c r="R13" s="136"/>
      <c r="S13" s="136"/>
      <c r="T13" s="136"/>
      <c r="U13" s="136"/>
      <c r="V13" s="136"/>
      <c r="W13" s="136"/>
      <c r="X13" s="136"/>
      <c r="Y13" s="136"/>
      <c r="Z13" s="136"/>
      <c r="AA13" s="136"/>
      <c r="AB13" s="136"/>
      <c r="AC13" s="136"/>
      <c r="AD13" s="136"/>
      <c r="AE13" s="136"/>
      <c r="AF13" s="136"/>
      <c r="AG13" s="136"/>
      <c r="AH13" s="136"/>
      <c r="AI13" s="136"/>
      <c r="AJ13" s="136"/>
      <c r="AK13" s="136"/>
      <c r="AL13" s="136"/>
      <c r="AM13" s="136"/>
      <c r="AN13" s="136"/>
      <c r="AO13" s="136"/>
      <c r="AP13" s="136"/>
      <c r="AQ13" s="136"/>
      <c r="AR13" s="136"/>
      <c r="AS13" s="136"/>
      <c r="AT13" s="136"/>
      <c r="AU13" s="136"/>
      <c r="AV13" s="136"/>
      <c r="AW13" s="136"/>
      <c r="AX13" s="136"/>
      <c r="AY13" s="136"/>
      <c r="AZ13" s="136"/>
      <c r="BA13" s="136"/>
      <c r="BB13" s="136"/>
      <c r="BC13" s="99" t="s">
        <v>559</v>
      </c>
      <c r="BD13" s="99"/>
      <c r="BE13" s="99"/>
      <c r="BF13" s="99"/>
      <c r="BG13" s="99"/>
      <c r="BH13" s="99" t="s">
        <v>18</v>
      </c>
    </row>
    <row r="14" spans="1:60" ht="15" customHeight="1">
      <c r="A14" s="99"/>
      <c r="B14" s="99"/>
      <c r="C14" s="99"/>
      <c r="D14" s="99"/>
      <c r="E14" s="136" t="s">
        <v>19</v>
      </c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36"/>
      <c r="U14" s="136"/>
      <c r="V14" s="136"/>
      <c r="W14" s="136"/>
      <c r="X14" s="136"/>
      <c r="Y14" s="136"/>
      <c r="Z14" s="136"/>
      <c r="AA14" s="136"/>
      <c r="AB14" s="136"/>
      <c r="AC14" s="136"/>
      <c r="AD14" s="136" t="s">
        <v>20</v>
      </c>
      <c r="AE14" s="136"/>
      <c r="AF14" s="136"/>
      <c r="AG14" s="136"/>
      <c r="AH14" s="136"/>
      <c r="AI14" s="136"/>
      <c r="AJ14" s="136"/>
      <c r="AK14" s="136"/>
      <c r="AL14" s="136"/>
      <c r="AM14" s="136"/>
      <c r="AN14" s="136"/>
      <c r="AO14" s="136"/>
      <c r="AP14" s="136"/>
      <c r="AQ14" s="136"/>
      <c r="AR14" s="136"/>
      <c r="AS14" s="136"/>
      <c r="AT14" s="136"/>
      <c r="AU14" s="136"/>
      <c r="AV14" s="136"/>
      <c r="AW14" s="136"/>
      <c r="AX14" s="136"/>
      <c r="AY14" s="136"/>
      <c r="AZ14" s="136"/>
      <c r="BA14" s="136"/>
      <c r="BB14" s="136"/>
      <c r="BC14" s="99"/>
      <c r="BD14" s="99"/>
      <c r="BE14" s="99"/>
      <c r="BF14" s="99"/>
      <c r="BG14" s="99"/>
      <c r="BH14" s="99"/>
    </row>
    <row r="15" spans="1:60" ht="15" customHeight="1">
      <c r="A15" s="99"/>
      <c r="B15" s="99"/>
      <c r="C15" s="99"/>
      <c r="D15" s="99"/>
      <c r="E15" s="99" t="s">
        <v>447</v>
      </c>
      <c r="F15" s="99"/>
      <c r="G15" s="99"/>
      <c r="H15" s="99"/>
      <c r="I15" s="99"/>
      <c r="J15" s="99" t="s">
        <v>448</v>
      </c>
      <c r="K15" s="99"/>
      <c r="L15" s="99"/>
      <c r="M15" s="99"/>
      <c r="N15" s="99"/>
      <c r="O15" s="99" t="s">
        <v>449</v>
      </c>
      <c r="P15" s="99"/>
      <c r="Q15" s="99"/>
      <c r="R15" s="99"/>
      <c r="S15" s="99"/>
      <c r="T15" s="99" t="s">
        <v>450</v>
      </c>
      <c r="U15" s="99"/>
      <c r="V15" s="99"/>
      <c r="W15" s="99"/>
      <c r="X15" s="99"/>
      <c r="Y15" s="99" t="s">
        <v>451</v>
      </c>
      <c r="Z15" s="99"/>
      <c r="AA15" s="99"/>
      <c r="AB15" s="99"/>
      <c r="AC15" s="99"/>
      <c r="AD15" s="99" t="s">
        <v>447</v>
      </c>
      <c r="AE15" s="99"/>
      <c r="AF15" s="99"/>
      <c r="AG15" s="99"/>
      <c r="AH15" s="99"/>
      <c r="AI15" s="99" t="s">
        <v>448</v>
      </c>
      <c r="AJ15" s="99"/>
      <c r="AK15" s="99"/>
      <c r="AL15" s="99"/>
      <c r="AM15" s="99"/>
      <c r="AN15" s="99" t="s">
        <v>449</v>
      </c>
      <c r="AO15" s="99"/>
      <c r="AP15" s="99"/>
      <c r="AQ15" s="99"/>
      <c r="AR15" s="99"/>
      <c r="AS15" s="99" t="s">
        <v>450</v>
      </c>
      <c r="AT15" s="99"/>
      <c r="AU15" s="99"/>
      <c r="AV15" s="99"/>
      <c r="AW15" s="99"/>
      <c r="AX15" s="99" t="s">
        <v>451</v>
      </c>
      <c r="AY15" s="99"/>
      <c r="AZ15" s="99"/>
      <c r="BA15" s="99"/>
      <c r="BB15" s="99"/>
      <c r="BC15" s="99"/>
      <c r="BD15" s="99"/>
      <c r="BE15" s="99"/>
      <c r="BF15" s="99"/>
      <c r="BG15" s="99"/>
      <c r="BH15" s="99"/>
    </row>
    <row r="16" spans="1:60" ht="15">
      <c r="A16" s="99"/>
      <c r="B16" s="99"/>
      <c r="C16" s="99"/>
      <c r="D16" s="99"/>
      <c r="E16" s="43" t="s">
        <v>44</v>
      </c>
      <c r="F16" s="43" t="s">
        <v>45</v>
      </c>
      <c r="G16" s="43" t="s">
        <v>46</v>
      </c>
      <c r="H16" s="43" t="s">
        <v>47</v>
      </c>
      <c r="I16" s="43" t="s">
        <v>48</v>
      </c>
      <c r="J16" s="43" t="s">
        <v>44</v>
      </c>
      <c r="K16" s="43" t="s">
        <v>45</v>
      </c>
      <c r="L16" s="43" t="s">
        <v>46</v>
      </c>
      <c r="M16" s="43" t="s">
        <v>47</v>
      </c>
      <c r="N16" s="43" t="s">
        <v>48</v>
      </c>
      <c r="O16" s="43" t="s">
        <v>44</v>
      </c>
      <c r="P16" s="43" t="s">
        <v>45</v>
      </c>
      <c r="Q16" s="43" t="s">
        <v>46</v>
      </c>
      <c r="R16" s="43" t="s">
        <v>47</v>
      </c>
      <c r="S16" s="43" t="s">
        <v>48</v>
      </c>
      <c r="T16" s="43" t="s">
        <v>44</v>
      </c>
      <c r="U16" s="43" t="s">
        <v>45</v>
      </c>
      <c r="V16" s="43" t="s">
        <v>46</v>
      </c>
      <c r="W16" s="43" t="s">
        <v>47</v>
      </c>
      <c r="X16" s="43" t="s">
        <v>48</v>
      </c>
      <c r="Y16" s="43" t="s">
        <v>44</v>
      </c>
      <c r="Z16" s="43" t="s">
        <v>45</v>
      </c>
      <c r="AA16" s="43" t="s">
        <v>46</v>
      </c>
      <c r="AB16" s="43" t="s">
        <v>47</v>
      </c>
      <c r="AC16" s="43" t="s">
        <v>48</v>
      </c>
      <c r="AD16" s="43" t="s">
        <v>44</v>
      </c>
      <c r="AE16" s="43" t="s">
        <v>45</v>
      </c>
      <c r="AF16" s="43" t="s">
        <v>46</v>
      </c>
      <c r="AG16" s="43" t="s">
        <v>47</v>
      </c>
      <c r="AH16" s="43" t="s">
        <v>48</v>
      </c>
      <c r="AI16" s="43" t="s">
        <v>44</v>
      </c>
      <c r="AJ16" s="43" t="s">
        <v>45</v>
      </c>
      <c r="AK16" s="43" t="s">
        <v>46</v>
      </c>
      <c r="AL16" s="43" t="s">
        <v>47</v>
      </c>
      <c r="AM16" s="43" t="s">
        <v>48</v>
      </c>
      <c r="AN16" s="43" t="s">
        <v>44</v>
      </c>
      <c r="AO16" s="43" t="s">
        <v>45</v>
      </c>
      <c r="AP16" s="43" t="s">
        <v>46</v>
      </c>
      <c r="AQ16" s="43" t="s">
        <v>47</v>
      </c>
      <c r="AR16" s="43" t="s">
        <v>48</v>
      </c>
      <c r="AS16" s="43" t="s">
        <v>44</v>
      </c>
      <c r="AT16" s="43" t="s">
        <v>45</v>
      </c>
      <c r="AU16" s="43" t="s">
        <v>46</v>
      </c>
      <c r="AV16" s="43" t="s">
        <v>47</v>
      </c>
      <c r="AW16" s="43" t="s">
        <v>48</v>
      </c>
      <c r="AX16" s="43" t="s">
        <v>44</v>
      </c>
      <c r="AY16" s="43" t="s">
        <v>45</v>
      </c>
      <c r="AZ16" s="43" t="s">
        <v>46</v>
      </c>
      <c r="BA16" s="43" t="s">
        <v>47</v>
      </c>
      <c r="BB16" s="43" t="s">
        <v>48</v>
      </c>
      <c r="BC16" s="43" t="s">
        <v>44</v>
      </c>
      <c r="BD16" s="43" t="s">
        <v>45</v>
      </c>
      <c r="BE16" s="43" t="s">
        <v>46</v>
      </c>
      <c r="BF16" s="43" t="s">
        <v>47</v>
      </c>
      <c r="BG16" s="43" t="s">
        <v>48</v>
      </c>
      <c r="BH16" s="99"/>
    </row>
    <row r="17" spans="1:60" ht="15">
      <c r="A17" s="43">
        <v>1</v>
      </c>
      <c r="B17" s="43">
        <v>2</v>
      </c>
      <c r="C17" s="43">
        <v>3</v>
      </c>
      <c r="D17" s="43">
        <v>4</v>
      </c>
      <c r="E17" s="43" t="s">
        <v>463</v>
      </c>
      <c r="F17" s="43" t="s">
        <v>464</v>
      </c>
      <c r="G17" s="43" t="s">
        <v>465</v>
      </c>
      <c r="H17" s="43" t="s">
        <v>466</v>
      </c>
      <c r="I17" s="43" t="s">
        <v>467</v>
      </c>
      <c r="J17" s="43" t="s">
        <v>470</v>
      </c>
      <c r="K17" s="43" t="s">
        <v>471</v>
      </c>
      <c r="L17" s="43" t="s">
        <v>472</v>
      </c>
      <c r="M17" s="43" t="s">
        <v>473</v>
      </c>
      <c r="N17" s="43" t="s">
        <v>474</v>
      </c>
      <c r="O17" s="43" t="s">
        <v>477</v>
      </c>
      <c r="P17" s="43" t="s">
        <v>478</v>
      </c>
      <c r="Q17" s="43" t="s">
        <v>479</v>
      </c>
      <c r="R17" s="43" t="s">
        <v>480</v>
      </c>
      <c r="S17" s="43" t="s">
        <v>481</v>
      </c>
      <c r="T17" s="43" t="s">
        <v>484</v>
      </c>
      <c r="U17" s="43" t="s">
        <v>485</v>
      </c>
      <c r="V17" s="43" t="s">
        <v>486</v>
      </c>
      <c r="W17" s="43" t="s">
        <v>487</v>
      </c>
      <c r="X17" s="43" t="s">
        <v>488</v>
      </c>
      <c r="Y17" s="43" t="s">
        <v>491</v>
      </c>
      <c r="Z17" s="43" t="s">
        <v>492</v>
      </c>
      <c r="AA17" s="43" t="s">
        <v>493</v>
      </c>
      <c r="AB17" s="43" t="s">
        <v>494</v>
      </c>
      <c r="AC17" s="43" t="s">
        <v>495</v>
      </c>
      <c r="AD17" s="43" t="s">
        <v>498</v>
      </c>
      <c r="AE17" s="43" t="s">
        <v>499</v>
      </c>
      <c r="AF17" s="43" t="s">
        <v>500</v>
      </c>
      <c r="AG17" s="43" t="s">
        <v>501</v>
      </c>
      <c r="AH17" s="43" t="s">
        <v>502</v>
      </c>
      <c r="AI17" s="43" t="s">
        <v>505</v>
      </c>
      <c r="AJ17" s="43" t="s">
        <v>506</v>
      </c>
      <c r="AK17" s="43" t="s">
        <v>507</v>
      </c>
      <c r="AL17" s="43" t="s">
        <v>508</v>
      </c>
      <c r="AM17" s="43" t="s">
        <v>509</v>
      </c>
      <c r="AN17" s="43" t="s">
        <v>512</v>
      </c>
      <c r="AO17" s="43" t="s">
        <v>513</v>
      </c>
      <c r="AP17" s="43" t="s">
        <v>514</v>
      </c>
      <c r="AQ17" s="43" t="s">
        <v>515</v>
      </c>
      <c r="AR17" s="43" t="s">
        <v>516</v>
      </c>
      <c r="AS17" s="43" t="s">
        <v>519</v>
      </c>
      <c r="AT17" s="43" t="s">
        <v>520</v>
      </c>
      <c r="AU17" s="43" t="s">
        <v>521</v>
      </c>
      <c r="AV17" s="43" t="s">
        <v>522</v>
      </c>
      <c r="AW17" s="43" t="s">
        <v>523</v>
      </c>
      <c r="AX17" s="43" t="s">
        <v>526</v>
      </c>
      <c r="AY17" s="43" t="s">
        <v>527</v>
      </c>
      <c r="AZ17" s="43" t="s">
        <v>528</v>
      </c>
      <c r="BA17" s="43" t="s">
        <v>529</v>
      </c>
      <c r="BB17" s="43" t="s">
        <v>530</v>
      </c>
      <c r="BC17" s="43" t="s">
        <v>535</v>
      </c>
      <c r="BD17" s="43" t="s">
        <v>536</v>
      </c>
      <c r="BE17" s="43" t="s">
        <v>537</v>
      </c>
      <c r="BF17" s="43" t="s">
        <v>538</v>
      </c>
      <c r="BG17" s="43" t="s">
        <v>539</v>
      </c>
      <c r="BH17" s="43">
        <v>8</v>
      </c>
    </row>
    <row r="18" spans="1:60" ht="15">
      <c r="A18" s="43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</row>
    <row r="19" spans="1:60" ht="47.25">
      <c r="A19" s="72">
        <f>'1(год)'!A20</f>
        <v>0</v>
      </c>
      <c r="B19" s="73" t="str">
        <f>'1(год)'!B20</f>
        <v>ВСЕГО по инвестиционной программе, в том числе:</v>
      </c>
      <c r="C19" s="72" t="s">
        <v>791</v>
      </c>
      <c r="D19" s="73" t="s">
        <v>791</v>
      </c>
      <c r="E19" s="73" t="s">
        <v>791</v>
      </c>
      <c r="F19" s="73" t="s">
        <v>791</v>
      </c>
      <c r="G19" s="73" t="s">
        <v>791</v>
      </c>
      <c r="H19" s="73">
        <v>8</v>
      </c>
      <c r="I19" s="72">
        <v>313</v>
      </c>
      <c r="J19" s="73"/>
      <c r="K19" s="72"/>
      <c r="L19" s="73" t="s">
        <v>791</v>
      </c>
      <c r="M19" s="73" t="s">
        <v>791</v>
      </c>
      <c r="N19" s="73" t="s">
        <v>791</v>
      </c>
      <c r="O19" s="73" t="s">
        <v>791</v>
      </c>
      <c r="P19" s="73" t="s">
        <v>791</v>
      </c>
      <c r="Q19" s="73" t="s">
        <v>791</v>
      </c>
      <c r="R19" s="73" t="s">
        <v>791</v>
      </c>
      <c r="S19" s="73" t="s">
        <v>791</v>
      </c>
      <c r="T19" s="73" t="s">
        <v>791</v>
      </c>
      <c r="U19" s="73" t="s">
        <v>791</v>
      </c>
      <c r="V19" s="73" t="s">
        <v>791</v>
      </c>
      <c r="W19" s="73" t="s">
        <v>791</v>
      </c>
      <c r="X19" s="73" t="s">
        <v>791</v>
      </c>
      <c r="Y19" s="73" t="s">
        <v>791</v>
      </c>
      <c r="Z19" s="73" t="s">
        <v>791</v>
      </c>
      <c r="AA19" s="73" t="s">
        <v>791</v>
      </c>
      <c r="AB19" s="72">
        <v>8</v>
      </c>
      <c r="AC19" s="72">
        <v>313</v>
      </c>
      <c r="AD19" s="73">
        <v>0</v>
      </c>
      <c r="AE19" s="72">
        <v>0</v>
      </c>
      <c r="AF19" s="72" t="s">
        <v>791</v>
      </c>
      <c r="AG19" s="73">
        <v>7.37</v>
      </c>
      <c r="AH19" s="72">
        <v>313</v>
      </c>
      <c r="AI19" s="73"/>
      <c r="AJ19" s="72"/>
      <c r="AK19" s="73" t="s">
        <v>791</v>
      </c>
      <c r="AL19" s="73" t="s">
        <v>791</v>
      </c>
      <c r="AM19" s="73" t="s">
        <v>791</v>
      </c>
      <c r="AN19" s="73" t="s">
        <v>791</v>
      </c>
      <c r="AO19" s="73" t="s">
        <v>791</v>
      </c>
      <c r="AP19" s="73" t="s">
        <v>791</v>
      </c>
      <c r="AQ19" s="73" t="s">
        <v>791</v>
      </c>
      <c r="AR19" s="73" t="s">
        <v>791</v>
      </c>
      <c r="AS19" s="73" t="s">
        <v>791</v>
      </c>
      <c r="AT19" s="73" t="s">
        <v>791</v>
      </c>
      <c r="AU19" s="73" t="s">
        <v>791</v>
      </c>
      <c r="AV19" s="73" t="s">
        <v>791</v>
      </c>
      <c r="AW19" s="73" t="s">
        <v>791</v>
      </c>
      <c r="AX19" s="73" t="s">
        <v>791</v>
      </c>
      <c r="AY19" s="73" t="s">
        <v>791</v>
      </c>
      <c r="AZ19" s="73" t="s">
        <v>791</v>
      </c>
      <c r="BA19" s="73">
        <v>7.37</v>
      </c>
      <c r="BB19" s="72">
        <v>313</v>
      </c>
      <c r="BC19" s="73">
        <v>0</v>
      </c>
      <c r="BD19" s="72">
        <v>0</v>
      </c>
      <c r="BE19" s="73" t="s">
        <v>791</v>
      </c>
      <c r="BF19" s="72">
        <f>BA19-AB19</f>
        <v>-0.6299999999999999</v>
      </c>
      <c r="BG19" s="73" t="s">
        <v>791</v>
      </c>
      <c r="BH19" s="73" t="s">
        <v>791</v>
      </c>
    </row>
    <row r="20" spans="1:60" ht="63">
      <c r="A20" s="72" t="str">
        <f>'1(год)'!A21</f>
        <v>0.2</v>
      </c>
      <c r="B20" s="73" t="str">
        <f>'1(год)'!B21</f>
        <v>Реконструкция, модернизация, техническое перевооружение, всего</v>
      </c>
      <c r="C20" s="72" t="s">
        <v>791</v>
      </c>
      <c r="D20" s="73" t="s">
        <v>791</v>
      </c>
      <c r="E20" s="72">
        <v>0</v>
      </c>
      <c r="F20" s="73">
        <v>0</v>
      </c>
      <c r="G20" s="73" t="s">
        <v>791</v>
      </c>
      <c r="H20" s="73">
        <v>8</v>
      </c>
      <c r="I20" s="72">
        <v>312</v>
      </c>
      <c r="J20" s="73"/>
      <c r="K20" s="72"/>
      <c r="L20" s="73" t="s">
        <v>791</v>
      </c>
      <c r="M20" s="73" t="s">
        <v>791</v>
      </c>
      <c r="N20" s="73" t="s">
        <v>791</v>
      </c>
      <c r="O20" s="73" t="s">
        <v>791</v>
      </c>
      <c r="P20" s="73" t="s">
        <v>791</v>
      </c>
      <c r="Q20" s="73" t="s">
        <v>791</v>
      </c>
      <c r="R20" s="73" t="s">
        <v>791</v>
      </c>
      <c r="S20" s="73" t="s">
        <v>791</v>
      </c>
      <c r="T20" s="73" t="s">
        <v>791</v>
      </c>
      <c r="U20" s="73" t="s">
        <v>791</v>
      </c>
      <c r="V20" s="73" t="s">
        <v>791</v>
      </c>
      <c r="W20" s="73" t="s">
        <v>791</v>
      </c>
      <c r="X20" s="73" t="s">
        <v>791</v>
      </c>
      <c r="Y20" s="73" t="s">
        <v>791</v>
      </c>
      <c r="Z20" s="73" t="s">
        <v>791</v>
      </c>
      <c r="AA20" s="73" t="s">
        <v>791</v>
      </c>
      <c r="AB20" s="72">
        <v>8</v>
      </c>
      <c r="AC20" s="72">
        <v>312</v>
      </c>
      <c r="AD20" s="73">
        <v>0</v>
      </c>
      <c r="AE20" s="72">
        <v>0</v>
      </c>
      <c r="AF20" s="72" t="s">
        <v>791</v>
      </c>
      <c r="AG20" s="73">
        <v>7.37</v>
      </c>
      <c r="AH20" s="72">
        <v>312</v>
      </c>
      <c r="AI20" s="73"/>
      <c r="AJ20" s="72"/>
      <c r="AK20" s="73" t="s">
        <v>791</v>
      </c>
      <c r="AL20" s="73" t="s">
        <v>791</v>
      </c>
      <c r="AM20" s="73" t="s">
        <v>791</v>
      </c>
      <c r="AN20" s="73" t="s">
        <v>791</v>
      </c>
      <c r="AO20" s="73" t="s">
        <v>791</v>
      </c>
      <c r="AP20" s="73" t="s">
        <v>791</v>
      </c>
      <c r="AQ20" s="73" t="s">
        <v>791</v>
      </c>
      <c r="AR20" s="73" t="s">
        <v>791</v>
      </c>
      <c r="AS20" s="73" t="s">
        <v>791</v>
      </c>
      <c r="AT20" s="73" t="s">
        <v>791</v>
      </c>
      <c r="AU20" s="73" t="s">
        <v>791</v>
      </c>
      <c r="AV20" s="73" t="s">
        <v>791</v>
      </c>
      <c r="AW20" s="73" t="s">
        <v>791</v>
      </c>
      <c r="AX20" s="73" t="s">
        <v>791</v>
      </c>
      <c r="AY20" s="73" t="s">
        <v>791</v>
      </c>
      <c r="AZ20" s="73" t="s">
        <v>791</v>
      </c>
      <c r="BA20" s="73">
        <v>7.37</v>
      </c>
      <c r="BB20" s="72">
        <v>312</v>
      </c>
      <c r="BC20" s="73">
        <v>0</v>
      </c>
      <c r="BD20" s="72">
        <v>0</v>
      </c>
      <c r="BE20" s="73" t="s">
        <v>791</v>
      </c>
      <c r="BF20" s="72">
        <f>BA20-AB20</f>
        <v>-0.6299999999999999</v>
      </c>
      <c r="BG20" s="73" t="s">
        <v>791</v>
      </c>
      <c r="BH20" s="73" t="s">
        <v>791</v>
      </c>
    </row>
    <row r="21" spans="1:60" ht="63">
      <c r="A21" s="72" t="str">
        <f>'1(год)'!A22</f>
        <v>0.4</v>
      </c>
      <c r="B21" s="73" t="str">
        <f>'1(год)'!B22</f>
        <v>Прочее новое строительство объектов электросетевого хозяйства, всего</v>
      </c>
      <c r="C21" s="72" t="s">
        <v>791</v>
      </c>
      <c r="D21" s="73" t="s">
        <v>791</v>
      </c>
      <c r="E21" s="72">
        <v>0</v>
      </c>
      <c r="F21" s="73">
        <v>0</v>
      </c>
      <c r="G21" s="73" t="s">
        <v>791</v>
      </c>
      <c r="H21" s="73" t="s">
        <v>791</v>
      </c>
      <c r="I21" s="72">
        <v>1</v>
      </c>
      <c r="J21" s="73"/>
      <c r="K21" s="72"/>
      <c r="L21" s="73" t="s">
        <v>791</v>
      </c>
      <c r="M21" s="73" t="s">
        <v>791</v>
      </c>
      <c r="N21" s="73" t="s">
        <v>791</v>
      </c>
      <c r="O21" s="73" t="s">
        <v>791</v>
      </c>
      <c r="P21" s="73" t="s">
        <v>791</v>
      </c>
      <c r="Q21" s="73" t="s">
        <v>791</v>
      </c>
      <c r="R21" s="73" t="s">
        <v>791</v>
      </c>
      <c r="S21" s="73" t="s">
        <v>791</v>
      </c>
      <c r="T21" s="73" t="s">
        <v>791</v>
      </c>
      <c r="U21" s="73" t="s">
        <v>791</v>
      </c>
      <c r="V21" s="73" t="s">
        <v>791</v>
      </c>
      <c r="W21" s="73" t="s">
        <v>791</v>
      </c>
      <c r="X21" s="73" t="s">
        <v>791</v>
      </c>
      <c r="Y21" s="73" t="s">
        <v>791</v>
      </c>
      <c r="Z21" s="73" t="s">
        <v>791</v>
      </c>
      <c r="AA21" s="73" t="s">
        <v>791</v>
      </c>
      <c r="AB21" s="73" t="s">
        <v>791</v>
      </c>
      <c r="AC21" s="72">
        <v>1</v>
      </c>
      <c r="AD21" s="73">
        <v>0</v>
      </c>
      <c r="AE21" s="72">
        <v>0</v>
      </c>
      <c r="AF21" s="72" t="s">
        <v>791</v>
      </c>
      <c r="AG21" s="72" t="s">
        <v>791</v>
      </c>
      <c r="AH21" s="72">
        <v>1</v>
      </c>
      <c r="AI21" s="73"/>
      <c r="AJ21" s="72"/>
      <c r="AK21" s="73" t="s">
        <v>791</v>
      </c>
      <c r="AL21" s="73" t="s">
        <v>791</v>
      </c>
      <c r="AM21" s="73" t="s">
        <v>791</v>
      </c>
      <c r="AN21" s="73" t="s">
        <v>791</v>
      </c>
      <c r="AO21" s="73" t="s">
        <v>791</v>
      </c>
      <c r="AP21" s="73" t="s">
        <v>791</v>
      </c>
      <c r="AQ21" s="73" t="s">
        <v>791</v>
      </c>
      <c r="AR21" s="73" t="s">
        <v>791</v>
      </c>
      <c r="AS21" s="73" t="s">
        <v>791</v>
      </c>
      <c r="AT21" s="73" t="s">
        <v>791</v>
      </c>
      <c r="AU21" s="73" t="s">
        <v>791</v>
      </c>
      <c r="AV21" s="73" t="s">
        <v>791</v>
      </c>
      <c r="AW21" s="73" t="s">
        <v>791</v>
      </c>
      <c r="AX21" s="73" t="s">
        <v>791</v>
      </c>
      <c r="AY21" s="73" t="s">
        <v>791</v>
      </c>
      <c r="AZ21" s="73" t="s">
        <v>791</v>
      </c>
      <c r="BA21" s="73" t="s">
        <v>791</v>
      </c>
      <c r="BB21" s="72">
        <v>1</v>
      </c>
      <c r="BC21" s="73">
        <v>0</v>
      </c>
      <c r="BD21" s="72">
        <v>0</v>
      </c>
      <c r="BE21" s="73" t="s">
        <v>791</v>
      </c>
      <c r="BF21" s="73" t="s">
        <v>791</v>
      </c>
      <c r="BG21" s="73" t="s">
        <v>791</v>
      </c>
      <c r="BH21" s="73" t="s">
        <v>791</v>
      </c>
    </row>
    <row r="22" spans="1:60" ht="31.5">
      <c r="A22" s="72" t="str">
        <f>'1(год)'!A23</f>
        <v>0.6</v>
      </c>
      <c r="B22" s="73" t="str">
        <f>'1(год)'!B23</f>
        <v>Прочие инвестиционные проекты, всего</v>
      </c>
      <c r="C22" s="72" t="s">
        <v>791</v>
      </c>
      <c r="D22" s="73" t="s">
        <v>791</v>
      </c>
      <c r="E22" s="72">
        <v>0</v>
      </c>
      <c r="F22" s="73">
        <v>0</v>
      </c>
      <c r="G22" s="73" t="s">
        <v>791</v>
      </c>
      <c r="H22" s="73" t="s">
        <v>791</v>
      </c>
      <c r="I22" s="72" t="s">
        <v>791</v>
      </c>
      <c r="J22" s="73"/>
      <c r="K22" s="72"/>
      <c r="L22" s="73" t="s">
        <v>791</v>
      </c>
      <c r="M22" s="73" t="s">
        <v>791</v>
      </c>
      <c r="N22" s="73" t="s">
        <v>791</v>
      </c>
      <c r="O22" s="73" t="s">
        <v>791</v>
      </c>
      <c r="P22" s="73" t="s">
        <v>791</v>
      </c>
      <c r="Q22" s="73" t="s">
        <v>791</v>
      </c>
      <c r="R22" s="73" t="s">
        <v>791</v>
      </c>
      <c r="S22" s="73" t="s">
        <v>791</v>
      </c>
      <c r="T22" s="73" t="s">
        <v>791</v>
      </c>
      <c r="U22" s="73" t="s">
        <v>791</v>
      </c>
      <c r="V22" s="73" t="s">
        <v>791</v>
      </c>
      <c r="W22" s="73" t="s">
        <v>791</v>
      </c>
      <c r="X22" s="73" t="s">
        <v>791</v>
      </c>
      <c r="Y22" s="73" t="s">
        <v>791</v>
      </c>
      <c r="Z22" s="73" t="s">
        <v>791</v>
      </c>
      <c r="AA22" s="73" t="s">
        <v>791</v>
      </c>
      <c r="AB22" s="73" t="s">
        <v>791</v>
      </c>
      <c r="AC22" s="72" t="s">
        <v>791</v>
      </c>
      <c r="AD22" s="73">
        <v>0</v>
      </c>
      <c r="AE22" s="72">
        <v>0</v>
      </c>
      <c r="AF22" s="72" t="s">
        <v>791</v>
      </c>
      <c r="AG22" s="72" t="s">
        <v>791</v>
      </c>
      <c r="AH22" s="72" t="s">
        <v>791</v>
      </c>
      <c r="AI22" s="73"/>
      <c r="AJ22" s="72"/>
      <c r="AK22" s="73" t="s">
        <v>791</v>
      </c>
      <c r="AL22" s="73" t="s">
        <v>791</v>
      </c>
      <c r="AM22" s="73" t="s">
        <v>791</v>
      </c>
      <c r="AN22" s="73" t="s">
        <v>791</v>
      </c>
      <c r="AO22" s="73" t="s">
        <v>791</v>
      </c>
      <c r="AP22" s="73" t="s">
        <v>791</v>
      </c>
      <c r="AQ22" s="73" t="s">
        <v>791</v>
      </c>
      <c r="AR22" s="73" t="s">
        <v>791</v>
      </c>
      <c r="AS22" s="73" t="s">
        <v>791</v>
      </c>
      <c r="AT22" s="73" t="s">
        <v>791</v>
      </c>
      <c r="AU22" s="73" t="s">
        <v>791</v>
      </c>
      <c r="AV22" s="73" t="s">
        <v>791</v>
      </c>
      <c r="AW22" s="73" t="s">
        <v>791</v>
      </c>
      <c r="AX22" s="73" t="s">
        <v>791</v>
      </c>
      <c r="AY22" s="73" t="s">
        <v>791</v>
      </c>
      <c r="AZ22" s="73" t="s">
        <v>791</v>
      </c>
      <c r="BA22" s="73" t="s">
        <v>791</v>
      </c>
      <c r="BB22" s="72" t="s">
        <v>791</v>
      </c>
      <c r="BC22" s="73">
        <v>0</v>
      </c>
      <c r="BD22" s="72">
        <v>0</v>
      </c>
      <c r="BE22" s="73" t="s">
        <v>791</v>
      </c>
      <c r="BF22" s="73" t="s">
        <v>791</v>
      </c>
      <c r="BG22" s="73" t="s">
        <v>791</v>
      </c>
      <c r="BH22" s="73" t="s">
        <v>791</v>
      </c>
    </row>
    <row r="23" spans="1:60" ht="15.75">
      <c r="A23" s="72">
        <f>'1(год)'!A24</f>
        <v>1</v>
      </c>
      <c r="B23" s="73" t="str">
        <f>'1(год)'!B24</f>
        <v>Приморский край</v>
      </c>
      <c r="C23" s="72" t="s">
        <v>791</v>
      </c>
      <c r="D23" s="73" t="s">
        <v>791</v>
      </c>
      <c r="E23" s="72">
        <v>0</v>
      </c>
      <c r="F23" s="73">
        <v>0</v>
      </c>
      <c r="G23" s="73" t="s">
        <v>791</v>
      </c>
      <c r="H23" s="73">
        <v>8</v>
      </c>
      <c r="I23" s="72">
        <v>313</v>
      </c>
      <c r="J23" s="73"/>
      <c r="K23" s="72"/>
      <c r="L23" s="73" t="s">
        <v>791</v>
      </c>
      <c r="M23" s="73" t="s">
        <v>791</v>
      </c>
      <c r="N23" s="73" t="s">
        <v>791</v>
      </c>
      <c r="O23" s="73" t="s">
        <v>791</v>
      </c>
      <c r="P23" s="73" t="s">
        <v>791</v>
      </c>
      <c r="Q23" s="73" t="s">
        <v>791</v>
      </c>
      <c r="R23" s="73" t="s">
        <v>791</v>
      </c>
      <c r="S23" s="73" t="s">
        <v>791</v>
      </c>
      <c r="T23" s="73" t="s">
        <v>791</v>
      </c>
      <c r="U23" s="73" t="s">
        <v>791</v>
      </c>
      <c r="V23" s="73" t="s">
        <v>791</v>
      </c>
      <c r="W23" s="73" t="s">
        <v>791</v>
      </c>
      <c r="X23" s="73" t="s">
        <v>791</v>
      </c>
      <c r="Y23" s="73" t="s">
        <v>791</v>
      </c>
      <c r="Z23" s="73" t="s">
        <v>791</v>
      </c>
      <c r="AA23" s="73" t="s">
        <v>791</v>
      </c>
      <c r="AB23" s="72">
        <v>8</v>
      </c>
      <c r="AC23" s="72">
        <v>313</v>
      </c>
      <c r="AD23" s="73">
        <v>0</v>
      </c>
      <c r="AE23" s="72">
        <v>0</v>
      </c>
      <c r="AF23" s="72" t="s">
        <v>791</v>
      </c>
      <c r="AG23" s="73">
        <v>7.37</v>
      </c>
      <c r="AH23" s="72">
        <v>313</v>
      </c>
      <c r="AI23" s="73"/>
      <c r="AJ23" s="72"/>
      <c r="AK23" s="73" t="s">
        <v>791</v>
      </c>
      <c r="AL23" s="73" t="s">
        <v>791</v>
      </c>
      <c r="AM23" s="73" t="s">
        <v>791</v>
      </c>
      <c r="AN23" s="73" t="s">
        <v>791</v>
      </c>
      <c r="AO23" s="73" t="s">
        <v>791</v>
      </c>
      <c r="AP23" s="73" t="s">
        <v>791</v>
      </c>
      <c r="AQ23" s="73" t="s">
        <v>791</v>
      </c>
      <c r="AR23" s="73" t="s">
        <v>791</v>
      </c>
      <c r="AS23" s="73" t="s">
        <v>791</v>
      </c>
      <c r="AT23" s="73" t="s">
        <v>791</v>
      </c>
      <c r="AU23" s="73" t="s">
        <v>791</v>
      </c>
      <c r="AV23" s="73" t="s">
        <v>791</v>
      </c>
      <c r="AW23" s="73" t="s">
        <v>791</v>
      </c>
      <c r="AX23" s="73" t="s">
        <v>791</v>
      </c>
      <c r="AY23" s="73" t="s">
        <v>791</v>
      </c>
      <c r="AZ23" s="73" t="s">
        <v>791</v>
      </c>
      <c r="BA23" s="73">
        <v>7.37</v>
      </c>
      <c r="BB23" s="72">
        <v>313</v>
      </c>
      <c r="BC23" s="73">
        <v>0</v>
      </c>
      <c r="BD23" s="72">
        <v>0</v>
      </c>
      <c r="BE23" s="73" t="s">
        <v>791</v>
      </c>
      <c r="BF23" s="72">
        <f>BA23-AB23</f>
        <v>-0.6299999999999999</v>
      </c>
      <c r="BG23" s="73" t="s">
        <v>791</v>
      </c>
      <c r="BH23" s="73" t="s">
        <v>791</v>
      </c>
    </row>
    <row r="24" spans="1:60" ht="78.75">
      <c r="A24" s="72" t="str">
        <f>'1(год)'!A25</f>
        <v>1.2</v>
      </c>
      <c r="B24" s="73" t="str">
        <f>'1(год)'!B25</f>
        <v>Реконструкция, модернизация, техническое перевооружение всего, в том числе:</v>
      </c>
      <c r="C24" s="72" t="s">
        <v>791</v>
      </c>
      <c r="D24" s="73" t="s">
        <v>791</v>
      </c>
      <c r="E24" s="72">
        <v>0</v>
      </c>
      <c r="F24" s="73">
        <v>0</v>
      </c>
      <c r="G24" s="73" t="s">
        <v>791</v>
      </c>
      <c r="H24" s="73">
        <v>8</v>
      </c>
      <c r="I24" s="72">
        <v>312</v>
      </c>
      <c r="J24" s="73"/>
      <c r="K24" s="72"/>
      <c r="L24" s="73" t="s">
        <v>791</v>
      </c>
      <c r="M24" s="73" t="s">
        <v>791</v>
      </c>
      <c r="N24" s="73" t="s">
        <v>791</v>
      </c>
      <c r="O24" s="73" t="s">
        <v>791</v>
      </c>
      <c r="P24" s="73" t="s">
        <v>791</v>
      </c>
      <c r="Q24" s="73" t="s">
        <v>791</v>
      </c>
      <c r="R24" s="73" t="s">
        <v>791</v>
      </c>
      <c r="S24" s="73" t="s">
        <v>791</v>
      </c>
      <c r="T24" s="73" t="s">
        <v>791</v>
      </c>
      <c r="U24" s="73" t="s">
        <v>791</v>
      </c>
      <c r="V24" s="73" t="s">
        <v>791</v>
      </c>
      <c r="W24" s="73" t="s">
        <v>791</v>
      </c>
      <c r="X24" s="73" t="s">
        <v>791</v>
      </c>
      <c r="Y24" s="73" t="s">
        <v>791</v>
      </c>
      <c r="Z24" s="73" t="s">
        <v>791</v>
      </c>
      <c r="AA24" s="73" t="s">
        <v>791</v>
      </c>
      <c r="AB24" s="72">
        <v>8</v>
      </c>
      <c r="AC24" s="72">
        <v>312</v>
      </c>
      <c r="AD24" s="73">
        <v>0</v>
      </c>
      <c r="AE24" s="72">
        <v>0</v>
      </c>
      <c r="AF24" s="72" t="s">
        <v>791</v>
      </c>
      <c r="AG24" s="73">
        <v>7.37</v>
      </c>
      <c r="AH24" s="72">
        <v>312</v>
      </c>
      <c r="AI24" s="73"/>
      <c r="AJ24" s="72"/>
      <c r="AK24" s="73" t="s">
        <v>791</v>
      </c>
      <c r="AL24" s="73" t="s">
        <v>791</v>
      </c>
      <c r="AM24" s="73" t="s">
        <v>791</v>
      </c>
      <c r="AN24" s="73" t="s">
        <v>791</v>
      </c>
      <c r="AO24" s="73" t="s">
        <v>791</v>
      </c>
      <c r="AP24" s="73" t="s">
        <v>791</v>
      </c>
      <c r="AQ24" s="73" t="s">
        <v>791</v>
      </c>
      <c r="AR24" s="73" t="s">
        <v>791</v>
      </c>
      <c r="AS24" s="73" t="s">
        <v>791</v>
      </c>
      <c r="AT24" s="73" t="s">
        <v>791</v>
      </c>
      <c r="AU24" s="73" t="s">
        <v>791</v>
      </c>
      <c r="AV24" s="73" t="s">
        <v>791</v>
      </c>
      <c r="AW24" s="73" t="s">
        <v>791</v>
      </c>
      <c r="AX24" s="73" t="s">
        <v>791</v>
      </c>
      <c r="AY24" s="73" t="s">
        <v>791</v>
      </c>
      <c r="AZ24" s="73" t="s">
        <v>791</v>
      </c>
      <c r="BA24" s="73">
        <v>7.37</v>
      </c>
      <c r="BB24" s="72">
        <v>312</v>
      </c>
      <c r="BC24" s="73">
        <v>0</v>
      </c>
      <c r="BD24" s="72">
        <v>0</v>
      </c>
      <c r="BE24" s="73" t="s">
        <v>791</v>
      </c>
      <c r="BF24" s="72">
        <f>BA24-AB24</f>
        <v>-0.6299999999999999</v>
      </c>
      <c r="BG24" s="73" t="s">
        <v>791</v>
      </c>
      <c r="BH24" s="73" t="s">
        <v>791</v>
      </c>
    </row>
    <row r="25" spans="1:60" ht="126">
      <c r="A25" s="70" t="str">
        <f>'1(год)'!A26</f>
        <v>1.2.1.2</v>
      </c>
      <c r="B25" s="71" t="str">
        <f>'1(год)'!B26</f>
        <v>Модернизация, техническое перевооружение трансформаторных и иных подстанций, распределительных пунктов, всего, в том числе:</v>
      </c>
      <c r="C25" s="70" t="s">
        <v>791</v>
      </c>
      <c r="D25" s="71" t="s">
        <v>791</v>
      </c>
      <c r="E25" s="71" t="s">
        <v>791</v>
      </c>
      <c r="F25" s="71" t="s">
        <v>791</v>
      </c>
      <c r="G25" s="71" t="s">
        <v>791</v>
      </c>
      <c r="H25" s="71">
        <v>8</v>
      </c>
      <c r="I25" s="70" t="s">
        <v>791</v>
      </c>
      <c r="J25" s="70" t="s">
        <v>791</v>
      </c>
      <c r="K25" s="70" t="s">
        <v>791</v>
      </c>
      <c r="L25" s="70" t="s">
        <v>791</v>
      </c>
      <c r="M25" s="70" t="s">
        <v>791</v>
      </c>
      <c r="N25" s="70" t="s">
        <v>791</v>
      </c>
      <c r="O25" s="70" t="s">
        <v>791</v>
      </c>
      <c r="P25" s="70" t="s">
        <v>791</v>
      </c>
      <c r="Q25" s="70" t="s">
        <v>791</v>
      </c>
      <c r="R25" s="70" t="s">
        <v>791</v>
      </c>
      <c r="S25" s="70" t="s">
        <v>791</v>
      </c>
      <c r="T25" s="70" t="s">
        <v>791</v>
      </c>
      <c r="U25" s="70" t="s">
        <v>791</v>
      </c>
      <c r="V25" s="70" t="s">
        <v>791</v>
      </c>
      <c r="W25" s="70" t="s">
        <v>791</v>
      </c>
      <c r="X25" s="70" t="s">
        <v>791</v>
      </c>
      <c r="Y25" s="70" t="s">
        <v>791</v>
      </c>
      <c r="Z25" s="70" t="s">
        <v>791</v>
      </c>
      <c r="AA25" s="70" t="s">
        <v>791</v>
      </c>
      <c r="AB25" s="70">
        <v>8</v>
      </c>
      <c r="AC25" s="70" t="s">
        <v>791</v>
      </c>
      <c r="AD25" s="70" t="s">
        <v>791</v>
      </c>
      <c r="AE25" s="70" t="s">
        <v>791</v>
      </c>
      <c r="AF25" s="70" t="s">
        <v>791</v>
      </c>
      <c r="AG25" s="71">
        <v>7.37</v>
      </c>
      <c r="AH25" s="70" t="s">
        <v>791</v>
      </c>
      <c r="AI25" s="70" t="s">
        <v>791</v>
      </c>
      <c r="AJ25" s="70" t="s">
        <v>791</v>
      </c>
      <c r="AK25" s="70" t="s">
        <v>791</v>
      </c>
      <c r="AL25" s="70" t="s">
        <v>791</v>
      </c>
      <c r="AM25" s="70" t="s">
        <v>791</v>
      </c>
      <c r="AN25" s="70" t="s">
        <v>791</v>
      </c>
      <c r="AO25" s="70" t="s">
        <v>791</v>
      </c>
      <c r="AP25" s="70" t="s">
        <v>791</v>
      </c>
      <c r="AQ25" s="70" t="s">
        <v>791</v>
      </c>
      <c r="AR25" s="70" t="s">
        <v>791</v>
      </c>
      <c r="AS25" s="70" t="s">
        <v>791</v>
      </c>
      <c r="AT25" s="70" t="s">
        <v>791</v>
      </c>
      <c r="AU25" s="70" t="s">
        <v>791</v>
      </c>
      <c r="AV25" s="70" t="s">
        <v>791</v>
      </c>
      <c r="AW25" s="70" t="s">
        <v>791</v>
      </c>
      <c r="AX25" s="70" t="s">
        <v>791</v>
      </c>
      <c r="AY25" s="70" t="s">
        <v>791</v>
      </c>
      <c r="AZ25" s="70" t="s">
        <v>791</v>
      </c>
      <c r="BA25" s="70">
        <v>7.37</v>
      </c>
      <c r="BB25" s="70" t="s">
        <v>791</v>
      </c>
      <c r="BC25" s="71">
        <v>0</v>
      </c>
      <c r="BD25" s="70">
        <v>0</v>
      </c>
      <c r="BE25" s="71" t="s">
        <v>791</v>
      </c>
      <c r="BF25" s="70">
        <f>BA25-AB25</f>
        <v>-0.6299999999999999</v>
      </c>
      <c r="BG25" s="71" t="s">
        <v>791</v>
      </c>
      <c r="BH25" s="71" t="s">
        <v>791</v>
      </c>
    </row>
    <row r="26" spans="1:60" ht="47.25">
      <c r="A26" s="11" t="str">
        <f>'1(год)'!A27</f>
        <v>1.2.1.2.1</v>
      </c>
      <c r="B26" s="15" t="str">
        <f>'1(год)'!B27</f>
        <v>ТМ-63 кВА ТП-122 ул.Хабаровская; ТП-133 ул. Мельничная АЗС</v>
      </c>
      <c r="C26" s="11" t="s">
        <v>833</v>
      </c>
      <c r="D26" s="15" t="s">
        <v>791</v>
      </c>
      <c r="E26" s="15" t="s">
        <v>791</v>
      </c>
      <c r="F26" s="15" t="s">
        <v>791</v>
      </c>
      <c r="G26" s="15" t="s">
        <v>791</v>
      </c>
      <c r="H26" s="15" t="s">
        <v>791</v>
      </c>
      <c r="I26" s="15" t="s">
        <v>791</v>
      </c>
      <c r="J26" s="15" t="s">
        <v>791</v>
      </c>
      <c r="K26" s="15" t="s">
        <v>791</v>
      </c>
      <c r="L26" s="15" t="s">
        <v>791</v>
      </c>
      <c r="M26" s="15" t="s">
        <v>791</v>
      </c>
      <c r="N26" s="15" t="s">
        <v>791</v>
      </c>
      <c r="O26" s="15" t="s">
        <v>791</v>
      </c>
      <c r="P26" s="15" t="s">
        <v>791</v>
      </c>
      <c r="Q26" s="15" t="s">
        <v>791</v>
      </c>
      <c r="R26" s="15" t="s">
        <v>791</v>
      </c>
      <c r="S26" s="15" t="s">
        <v>791</v>
      </c>
      <c r="T26" s="15" t="s">
        <v>791</v>
      </c>
      <c r="U26" s="15" t="s">
        <v>791</v>
      </c>
      <c r="V26" s="15" t="s">
        <v>791</v>
      </c>
      <c r="W26" s="15" t="s">
        <v>791</v>
      </c>
      <c r="X26" s="15" t="s">
        <v>791</v>
      </c>
      <c r="Y26" s="15" t="s">
        <v>791</v>
      </c>
      <c r="Z26" s="15" t="s">
        <v>791</v>
      </c>
      <c r="AA26" s="15" t="s">
        <v>791</v>
      </c>
      <c r="AB26" s="15" t="s">
        <v>791</v>
      </c>
      <c r="AC26" s="15" t="s">
        <v>791</v>
      </c>
      <c r="AD26" s="15" t="s">
        <v>791</v>
      </c>
      <c r="AE26" s="15" t="s">
        <v>791</v>
      </c>
      <c r="AF26" s="15" t="s">
        <v>791</v>
      </c>
      <c r="AG26" s="15" t="s">
        <v>791</v>
      </c>
      <c r="AH26" s="15" t="s">
        <v>791</v>
      </c>
      <c r="AI26" s="15" t="s">
        <v>791</v>
      </c>
      <c r="AJ26" s="15" t="s">
        <v>791</v>
      </c>
      <c r="AK26" s="15" t="s">
        <v>791</v>
      </c>
      <c r="AL26" s="15" t="s">
        <v>791</v>
      </c>
      <c r="AM26" s="15" t="s">
        <v>791</v>
      </c>
      <c r="AN26" s="15" t="s">
        <v>791</v>
      </c>
      <c r="AO26" s="15" t="s">
        <v>791</v>
      </c>
      <c r="AP26" s="15" t="s">
        <v>791</v>
      </c>
      <c r="AQ26" s="15" t="s">
        <v>791</v>
      </c>
      <c r="AR26" s="15" t="s">
        <v>791</v>
      </c>
      <c r="AS26" s="15" t="s">
        <v>791</v>
      </c>
      <c r="AT26" s="15" t="s">
        <v>791</v>
      </c>
      <c r="AU26" s="15" t="s">
        <v>791</v>
      </c>
      <c r="AV26" s="15" t="s">
        <v>791</v>
      </c>
      <c r="AW26" s="15" t="s">
        <v>791</v>
      </c>
      <c r="AX26" s="15" t="s">
        <v>791</v>
      </c>
      <c r="AY26" s="15" t="s">
        <v>791</v>
      </c>
      <c r="AZ26" s="15" t="s">
        <v>791</v>
      </c>
      <c r="BA26" s="15" t="s">
        <v>791</v>
      </c>
      <c r="BB26" s="15" t="s">
        <v>791</v>
      </c>
      <c r="BC26" s="15" t="s">
        <v>791</v>
      </c>
      <c r="BD26" s="15" t="s">
        <v>791</v>
      </c>
      <c r="BE26" s="15" t="s">
        <v>791</v>
      </c>
      <c r="BF26" s="15" t="s">
        <v>791</v>
      </c>
      <c r="BG26" s="15" t="s">
        <v>791</v>
      </c>
      <c r="BH26" s="15" t="s">
        <v>791</v>
      </c>
    </row>
    <row r="27" spans="1:60" ht="31.5">
      <c r="A27" s="11" t="str">
        <f>'1(год)'!A28</f>
        <v>1.2.1.2.2</v>
      </c>
      <c r="B27" s="15" t="str">
        <f>'1(год)'!B28</f>
        <v>ТМ-100 кВА ТП-22 ул.Приморская  43/7</v>
      </c>
      <c r="C27" s="11" t="s">
        <v>834</v>
      </c>
      <c r="D27" s="15" t="s">
        <v>791</v>
      </c>
      <c r="E27" s="15" t="s">
        <v>791</v>
      </c>
      <c r="F27" s="15" t="s">
        <v>791</v>
      </c>
      <c r="G27" s="15" t="s">
        <v>791</v>
      </c>
      <c r="H27" s="15" t="s">
        <v>791</v>
      </c>
      <c r="I27" s="15" t="s">
        <v>791</v>
      </c>
      <c r="J27" s="15" t="s">
        <v>791</v>
      </c>
      <c r="K27" s="15" t="s">
        <v>791</v>
      </c>
      <c r="L27" s="15" t="s">
        <v>791</v>
      </c>
      <c r="M27" s="15" t="s">
        <v>791</v>
      </c>
      <c r="N27" s="15" t="s">
        <v>791</v>
      </c>
      <c r="O27" s="15" t="s">
        <v>791</v>
      </c>
      <c r="P27" s="15" t="s">
        <v>791</v>
      </c>
      <c r="Q27" s="15" t="s">
        <v>791</v>
      </c>
      <c r="R27" s="15" t="s">
        <v>791</v>
      </c>
      <c r="S27" s="15" t="s">
        <v>791</v>
      </c>
      <c r="T27" s="15" t="s">
        <v>791</v>
      </c>
      <c r="U27" s="15" t="s">
        <v>791</v>
      </c>
      <c r="V27" s="15" t="s">
        <v>791</v>
      </c>
      <c r="W27" s="15" t="s">
        <v>791</v>
      </c>
      <c r="X27" s="15" t="s">
        <v>791</v>
      </c>
      <c r="Y27" s="15" t="s">
        <v>791</v>
      </c>
      <c r="Z27" s="15" t="s">
        <v>791</v>
      </c>
      <c r="AA27" s="15" t="s">
        <v>791</v>
      </c>
      <c r="AB27" s="15" t="s">
        <v>791</v>
      </c>
      <c r="AC27" s="15" t="s">
        <v>791</v>
      </c>
      <c r="AD27" s="15" t="s">
        <v>791</v>
      </c>
      <c r="AE27" s="15" t="s">
        <v>791</v>
      </c>
      <c r="AF27" s="15" t="s">
        <v>791</v>
      </c>
      <c r="AG27" s="15" t="s">
        <v>791</v>
      </c>
      <c r="AH27" s="15" t="s">
        <v>791</v>
      </c>
      <c r="AI27" s="15" t="s">
        <v>791</v>
      </c>
      <c r="AJ27" s="15" t="s">
        <v>791</v>
      </c>
      <c r="AK27" s="15" t="s">
        <v>791</v>
      </c>
      <c r="AL27" s="15" t="s">
        <v>791</v>
      </c>
      <c r="AM27" s="15" t="s">
        <v>791</v>
      </c>
      <c r="AN27" s="15" t="s">
        <v>791</v>
      </c>
      <c r="AO27" s="15" t="s">
        <v>791</v>
      </c>
      <c r="AP27" s="15" t="s">
        <v>791</v>
      </c>
      <c r="AQ27" s="15" t="s">
        <v>791</v>
      </c>
      <c r="AR27" s="15" t="s">
        <v>791</v>
      </c>
      <c r="AS27" s="15" t="s">
        <v>791</v>
      </c>
      <c r="AT27" s="15" t="s">
        <v>791</v>
      </c>
      <c r="AU27" s="15" t="s">
        <v>791</v>
      </c>
      <c r="AV27" s="15" t="s">
        <v>791</v>
      </c>
      <c r="AW27" s="15" t="s">
        <v>791</v>
      </c>
      <c r="AX27" s="15" t="s">
        <v>791</v>
      </c>
      <c r="AY27" s="15" t="s">
        <v>791</v>
      </c>
      <c r="AZ27" s="15" t="s">
        <v>791</v>
      </c>
      <c r="BA27" s="15" t="s">
        <v>791</v>
      </c>
      <c r="BB27" s="15" t="s">
        <v>791</v>
      </c>
      <c r="BC27" s="15" t="s">
        <v>791</v>
      </c>
      <c r="BD27" s="15" t="s">
        <v>791</v>
      </c>
      <c r="BE27" s="15" t="s">
        <v>791</v>
      </c>
      <c r="BF27" s="15" t="s">
        <v>791</v>
      </c>
      <c r="BG27" s="15" t="s">
        <v>791</v>
      </c>
      <c r="BH27" s="15" t="s">
        <v>791</v>
      </c>
    </row>
    <row r="28" spans="1:60" ht="141.75">
      <c r="A28" s="11" t="str">
        <f>'1(год)'!A29</f>
        <v>1.2.1.2.3</v>
      </c>
      <c r="B28" s="15" t="str">
        <f>'1(год)'!B29</f>
        <v>ТМ-160 кВА ТП-34 ул. Горького 31а  (203 склад); ТП-53 пер. Студенческий; ТП-81 ул. Горовая( скважина); ТП-88 ул. Мельничная ( АЗС ); ТП-127 ул.Московская; ТП-159 ул.Мельничная; ТП-179 ул. Подгорная; </v>
      </c>
      <c r="C28" s="11" t="s">
        <v>843</v>
      </c>
      <c r="D28" s="15" t="s">
        <v>791</v>
      </c>
      <c r="E28" s="15" t="s">
        <v>791</v>
      </c>
      <c r="F28" s="15" t="s">
        <v>791</v>
      </c>
      <c r="G28" s="15" t="s">
        <v>791</v>
      </c>
      <c r="H28" s="15">
        <v>0.64</v>
      </c>
      <c r="I28" s="15" t="s">
        <v>791</v>
      </c>
      <c r="J28" s="15" t="s">
        <v>791</v>
      </c>
      <c r="K28" s="15" t="s">
        <v>791</v>
      </c>
      <c r="L28" s="15" t="s">
        <v>791</v>
      </c>
      <c r="M28" s="15" t="s">
        <v>791</v>
      </c>
      <c r="N28" s="15" t="s">
        <v>791</v>
      </c>
      <c r="O28" s="15" t="s">
        <v>791</v>
      </c>
      <c r="P28" s="15" t="s">
        <v>791</v>
      </c>
      <c r="Q28" s="15" t="s">
        <v>791</v>
      </c>
      <c r="R28" s="15" t="s">
        <v>791</v>
      </c>
      <c r="S28" s="15" t="s">
        <v>791</v>
      </c>
      <c r="T28" s="15" t="s">
        <v>791</v>
      </c>
      <c r="U28" s="15" t="s">
        <v>791</v>
      </c>
      <c r="V28" s="15" t="s">
        <v>791</v>
      </c>
      <c r="W28" s="15" t="s">
        <v>791</v>
      </c>
      <c r="X28" s="15" t="s">
        <v>791</v>
      </c>
      <c r="Y28" s="15" t="s">
        <v>791</v>
      </c>
      <c r="Z28" s="15" t="s">
        <v>791</v>
      </c>
      <c r="AA28" s="15" t="s">
        <v>791</v>
      </c>
      <c r="AB28" s="15">
        <v>0.64</v>
      </c>
      <c r="AC28" s="15" t="s">
        <v>791</v>
      </c>
      <c r="AD28" s="15" t="s">
        <v>791</v>
      </c>
      <c r="AE28" s="15" t="s">
        <v>791</v>
      </c>
      <c r="AF28" s="15" t="s">
        <v>791</v>
      </c>
      <c r="AG28" s="15">
        <v>0.64</v>
      </c>
      <c r="AH28" s="15" t="s">
        <v>791</v>
      </c>
      <c r="AI28" s="15" t="s">
        <v>791</v>
      </c>
      <c r="AJ28" s="15" t="s">
        <v>791</v>
      </c>
      <c r="AK28" s="15" t="s">
        <v>791</v>
      </c>
      <c r="AL28" s="15" t="s">
        <v>791</v>
      </c>
      <c r="AM28" s="15" t="s">
        <v>791</v>
      </c>
      <c r="AN28" s="15" t="s">
        <v>791</v>
      </c>
      <c r="AO28" s="15" t="s">
        <v>791</v>
      </c>
      <c r="AP28" s="15" t="s">
        <v>791</v>
      </c>
      <c r="AQ28" s="15" t="s">
        <v>791</v>
      </c>
      <c r="AR28" s="15" t="s">
        <v>791</v>
      </c>
      <c r="AS28" s="15" t="s">
        <v>791</v>
      </c>
      <c r="AT28" s="15" t="s">
        <v>791</v>
      </c>
      <c r="AU28" s="15" t="s">
        <v>791</v>
      </c>
      <c r="AV28" s="15" t="s">
        <v>791</v>
      </c>
      <c r="AW28" s="15" t="s">
        <v>791</v>
      </c>
      <c r="AX28" s="15" t="s">
        <v>791</v>
      </c>
      <c r="AY28" s="15" t="s">
        <v>791</v>
      </c>
      <c r="AZ28" s="15" t="s">
        <v>791</v>
      </c>
      <c r="BA28" s="15">
        <v>0.64</v>
      </c>
      <c r="BB28" s="15" t="s">
        <v>791</v>
      </c>
      <c r="BC28" s="15" t="s">
        <v>791</v>
      </c>
      <c r="BD28" s="15" t="s">
        <v>791</v>
      </c>
      <c r="BE28" s="15" t="s">
        <v>791</v>
      </c>
      <c r="BF28" s="15">
        <f>BA28-AB28</f>
        <v>0</v>
      </c>
      <c r="BG28" s="15" t="s">
        <v>791</v>
      </c>
      <c r="BH28" s="15" t="s">
        <v>791</v>
      </c>
    </row>
    <row r="29" spans="1:60" ht="204.75">
      <c r="A29" s="11" t="str">
        <f>'1(год)'!A30</f>
        <v>1.2.1.2.4</v>
      </c>
      <c r="B29" s="15" t="str">
        <f>'1(год)'!B30</f>
        <v>ТМ-250 кВА ТП-14 ул.Артиллерийская 3;ТП-16 ул.Краснознаменная 2в;ТП-74 Нефтебаза;ТП-77 ул.  Урожайная;ТП-113 ул.Полевая 2а;ТП-117 ул.Красногвардейская 114/4;ТП-120 ул.Хрещатинская-Николаевская.;ТП-121 ул.Парковая  66а;ТП-121 ул.Парковая  66а;ТП-128 ул. Гр</v>
      </c>
      <c r="C29" s="11" t="s">
        <v>848</v>
      </c>
      <c r="D29" s="15" t="s">
        <v>791</v>
      </c>
      <c r="E29" s="11">
        <v>0</v>
      </c>
      <c r="F29" s="15">
        <v>0</v>
      </c>
      <c r="G29" s="15" t="s">
        <v>791</v>
      </c>
      <c r="H29" s="15">
        <v>0.5</v>
      </c>
      <c r="I29" s="15" t="s">
        <v>791</v>
      </c>
      <c r="J29" s="15" t="s">
        <v>791</v>
      </c>
      <c r="K29" s="15" t="s">
        <v>791</v>
      </c>
      <c r="L29" s="15" t="s">
        <v>791</v>
      </c>
      <c r="M29" s="15" t="s">
        <v>791</v>
      </c>
      <c r="N29" s="15" t="s">
        <v>791</v>
      </c>
      <c r="O29" s="15" t="s">
        <v>791</v>
      </c>
      <c r="P29" s="15" t="s">
        <v>791</v>
      </c>
      <c r="Q29" s="15" t="s">
        <v>791</v>
      </c>
      <c r="R29" s="15" t="s">
        <v>791</v>
      </c>
      <c r="S29" s="15" t="s">
        <v>791</v>
      </c>
      <c r="T29" s="15" t="s">
        <v>791</v>
      </c>
      <c r="U29" s="15" t="s">
        <v>791</v>
      </c>
      <c r="V29" s="15" t="s">
        <v>791</v>
      </c>
      <c r="W29" s="15" t="s">
        <v>791</v>
      </c>
      <c r="X29" s="15" t="s">
        <v>791</v>
      </c>
      <c r="Y29" s="15" t="s">
        <v>791</v>
      </c>
      <c r="Z29" s="15" t="s">
        <v>791</v>
      </c>
      <c r="AA29" s="15" t="s">
        <v>791</v>
      </c>
      <c r="AB29" s="15">
        <v>0.5</v>
      </c>
      <c r="AC29" s="15" t="s">
        <v>791</v>
      </c>
      <c r="AD29" s="15" t="s">
        <v>791</v>
      </c>
      <c r="AE29" s="15" t="s">
        <v>791</v>
      </c>
      <c r="AF29" s="15" t="s">
        <v>791</v>
      </c>
      <c r="AG29" s="15">
        <v>0.5</v>
      </c>
      <c r="AH29" s="15" t="s">
        <v>791</v>
      </c>
      <c r="AI29" s="15" t="s">
        <v>791</v>
      </c>
      <c r="AJ29" s="15" t="s">
        <v>791</v>
      </c>
      <c r="AK29" s="15" t="s">
        <v>791</v>
      </c>
      <c r="AL29" s="15" t="s">
        <v>791</v>
      </c>
      <c r="AM29" s="15" t="s">
        <v>791</v>
      </c>
      <c r="AN29" s="15" t="s">
        <v>791</v>
      </c>
      <c r="AO29" s="15" t="s">
        <v>791</v>
      </c>
      <c r="AP29" s="15" t="s">
        <v>791</v>
      </c>
      <c r="AQ29" s="15" t="s">
        <v>791</v>
      </c>
      <c r="AR29" s="15" t="s">
        <v>791</v>
      </c>
      <c r="AS29" s="15" t="s">
        <v>791</v>
      </c>
      <c r="AT29" s="15" t="s">
        <v>791</v>
      </c>
      <c r="AU29" s="15" t="s">
        <v>791</v>
      </c>
      <c r="AV29" s="15" t="s">
        <v>791</v>
      </c>
      <c r="AW29" s="15" t="s">
        <v>791</v>
      </c>
      <c r="AX29" s="15" t="s">
        <v>791</v>
      </c>
      <c r="AY29" s="15" t="s">
        <v>791</v>
      </c>
      <c r="AZ29" s="15" t="s">
        <v>791</v>
      </c>
      <c r="BA29" s="15">
        <v>0.5</v>
      </c>
      <c r="BB29" s="15" t="s">
        <v>791</v>
      </c>
      <c r="BC29" s="15" t="s">
        <v>791</v>
      </c>
      <c r="BD29" s="15" t="s">
        <v>791</v>
      </c>
      <c r="BE29" s="15" t="s">
        <v>791</v>
      </c>
      <c r="BF29" s="15">
        <f>BA29-AB29</f>
        <v>0</v>
      </c>
      <c r="BG29" s="15" t="s">
        <v>791</v>
      </c>
      <c r="BH29" s="15" t="s">
        <v>791</v>
      </c>
    </row>
    <row r="30" spans="1:60" ht="189">
      <c r="A30" s="11" t="str">
        <f>'1(год)'!A31</f>
        <v>1.2.1.2.5</v>
      </c>
      <c r="B30" s="15" t="str">
        <f>'1(год)'!B31</f>
        <v>ТМ-400кВА ТП-1 ул.Ленинская 116 корп.3 (детский дом); ТП-2 ул.Борисова 41 корп.1; ТП-9 ул.Мельничная; ТП-12 ул.Кустовиновская 1а; ТП-29 Лесхоз; ТП-40 ул. Парковая 17а; ТП-50 ул. Ипподромная 1а.; ТП-52 ул. Ханкайская-Хрещатинская;ТП-64 ул.Красногвардейская</v>
      </c>
      <c r="C30" s="11" t="s">
        <v>849</v>
      </c>
      <c r="D30" s="15" t="s">
        <v>791</v>
      </c>
      <c r="E30" s="11">
        <v>0</v>
      </c>
      <c r="F30" s="15">
        <v>0</v>
      </c>
      <c r="G30" s="15" t="s">
        <v>791</v>
      </c>
      <c r="H30" s="15">
        <v>3.6</v>
      </c>
      <c r="I30" s="15" t="s">
        <v>791</v>
      </c>
      <c r="J30" s="15" t="s">
        <v>791</v>
      </c>
      <c r="K30" s="15" t="s">
        <v>791</v>
      </c>
      <c r="L30" s="15" t="s">
        <v>791</v>
      </c>
      <c r="M30" s="15" t="s">
        <v>791</v>
      </c>
      <c r="N30" s="15" t="s">
        <v>791</v>
      </c>
      <c r="O30" s="15" t="s">
        <v>791</v>
      </c>
      <c r="P30" s="15" t="s">
        <v>791</v>
      </c>
      <c r="Q30" s="15" t="s">
        <v>791</v>
      </c>
      <c r="R30" s="15" t="s">
        <v>791</v>
      </c>
      <c r="S30" s="15" t="s">
        <v>791</v>
      </c>
      <c r="T30" s="15" t="s">
        <v>791</v>
      </c>
      <c r="U30" s="15" t="s">
        <v>791</v>
      </c>
      <c r="V30" s="15" t="s">
        <v>791</v>
      </c>
      <c r="W30" s="15" t="s">
        <v>791</v>
      </c>
      <c r="X30" s="15" t="s">
        <v>791</v>
      </c>
      <c r="Y30" s="15" t="s">
        <v>791</v>
      </c>
      <c r="Z30" s="15" t="s">
        <v>791</v>
      </c>
      <c r="AA30" s="15" t="s">
        <v>791</v>
      </c>
      <c r="AB30" s="15">
        <v>3.6</v>
      </c>
      <c r="AC30" s="15" t="s">
        <v>791</v>
      </c>
      <c r="AD30" s="15" t="s">
        <v>791</v>
      </c>
      <c r="AE30" s="15" t="s">
        <v>791</v>
      </c>
      <c r="AF30" s="15" t="s">
        <v>791</v>
      </c>
      <c r="AG30" s="15">
        <v>3.6</v>
      </c>
      <c r="AH30" s="15" t="s">
        <v>791</v>
      </c>
      <c r="AI30" s="15" t="s">
        <v>791</v>
      </c>
      <c r="AJ30" s="15" t="s">
        <v>791</v>
      </c>
      <c r="AK30" s="15" t="s">
        <v>791</v>
      </c>
      <c r="AL30" s="15" t="s">
        <v>791</v>
      </c>
      <c r="AM30" s="15" t="s">
        <v>791</v>
      </c>
      <c r="AN30" s="15" t="s">
        <v>791</v>
      </c>
      <c r="AO30" s="15" t="s">
        <v>791</v>
      </c>
      <c r="AP30" s="15" t="s">
        <v>791</v>
      </c>
      <c r="AQ30" s="15" t="s">
        <v>791</v>
      </c>
      <c r="AR30" s="15" t="s">
        <v>791</v>
      </c>
      <c r="AS30" s="15" t="s">
        <v>791</v>
      </c>
      <c r="AT30" s="15" t="s">
        <v>791</v>
      </c>
      <c r="AU30" s="15" t="s">
        <v>791</v>
      </c>
      <c r="AV30" s="15" t="s">
        <v>791</v>
      </c>
      <c r="AW30" s="15" t="s">
        <v>791</v>
      </c>
      <c r="AX30" s="15" t="s">
        <v>791</v>
      </c>
      <c r="AY30" s="15" t="s">
        <v>791</v>
      </c>
      <c r="AZ30" s="15" t="s">
        <v>791</v>
      </c>
      <c r="BA30" s="15">
        <v>3.6</v>
      </c>
      <c r="BB30" s="15" t="s">
        <v>791</v>
      </c>
      <c r="BC30" s="15" t="s">
        <v>791</v>
      </c>
      <c r="BD30" s="15" t="s">
        <v>791</v>
      </c>
      <c r="BE30" s="15" t="s">
        <v>791</v>
      </c>
      <c r="BF30" s="15">
        <f>BA30-AB30</f>
        <v>0</v>
      </c>
      <c r="BG30" s="15" t="s">
        <v>791</v>
      </c>
      <c r="BH30" s="15" t="s">
        <v>791</v>
      </c>
    </row>
    <row r="31" spans="1:60" ht="173.25">
      <c r="A31" s="11" t="str">
        <f>'1(год)'!A32</f>
        <v>1.2.1.2.6</v>
      </c>
      <c r="B31" s="15" t="str">
        <f>'1(год)'!B32</f>
        <v>ТМ-630 кВА ТП-100 ул. Советская  70а; ТП-101ул.Красногвардейская 69/3; ТП-113 ул.Полевая 2а.; ТП-125 ул Парковая 31 а;ТП-149 ул.Красногвардейская 128 корп.5;  ТП-165 ул.Мира  3; ТП-166 ул.Мира 2 а; ТП-169 ул.Коммунаров 33а; ТП-63А ул.Красногвардейская 104</v>
      </c>
      <c r="C31" s="11" t="s">
        <v>850</v>
      </c>
      <c r="D31" s="15" t="s">
        <v>791</v>
      </c>
      <c r="E31" s="11">
        <v>0</v>
      </c>
      <c r="F31" s="15">
        <v>0</v>
      </c>
      <c r="G31" s="11" t="s">
        <v>791</v>
      </c>
      <c r="H31" s="15">
        <v>1.26</v>
      </c>
      <c r="I31" s="11" t="s">
        <v>791</v>
      </c>
      <c r="J31" s="11" t="s">
        <v>791</v>
      </c>
      <c r="K31" s="11" t="s">
        <v>791</v>
      </c>
      <c r="L31" s="11" t="s">
        <v>791</v>
      </c>
      <c r="M31" s="11" t="s">
        <v>791</v>
      </c>
      <c r="N31" s="11" t="s">
        <v>791</v>
      </c>
      <c r="O31" s="11" t="s">
        <v>791</v>
      </c>
      <c r="P31" s="11" t="s">
        <v>791</v>
      </c>
      <c r="Q31" s="11" t="s">
        <v>791</v>
      </c>
      <c r="R31" s="11" t="s">
        <v>791</v>
      </c>
      <c r="S31" s="11" t="s">
        <v>791</v>
      </c>
      <c r="T31" s="11" t="s">
        <v>791</v>
      </c>
      <c r="U31" s="11" t="s">
        <v>791</v>
      </c>
      <c r="V31" s="11" t="s">
        <v>791</v>
      </c>
      <c r="W31" s="11" t="s">
        <v>791</v>
      </c>
      <c r="X31" s="11" t="s">
        <v>791</v>
      </c>
      <c r="Y31" s="11" t="s">
        <v>791</v>
      </c>
      <c r="Z31" s="11" t="s">
        <v>791</v>
      </c>
      <c r="AA31" s="11" t="s">
        <v>791</v>
      </c>
      <c r="AB31" s="15">
        <v>1.26</v>
      </c>
      <c r="AC31" s="11" t="s">
        <v>791</v>
      </c>
      <c r="AD31" s="11" t="s">
        <v>791</v>
      </c>
      <c r="AE31" s="11" t="s">
        <v>791</v>
      </c>
      <c r="AF31" s="11" t="s">
        <v>791</v>
      </c>
      <c r="AG31" s="15">
        <v>0.63</v>
      </c>
      <c r="AH31" s="15" t="s">
        <v>791</v>
      </c>
      <c r="AI31" s="15" t="s">
        <v>791</v>
      </c>
      <c r="AJ31" s="15" t="s">
        <v>791</v>
      </c>
      <c r="AK31" s="15" t="s">
        <v>791</v>
      </c>
      <c r="AL31" s="15" t="s">
        <v>791</v>
      </c>
      <c r="AM31" s="15" t="s">
        <v>791</v>
      </c>
      <c r="AN31" s="15" t="s">
        <v>791</v>
      </c>
      <c r="AO31" s="15" t="s">
        <v>791</v>
      </c>
      <c r="AP31" s="15" t="s">
        <v>791</v>
      </c>
      <c r="AQ31" s="15" t="s">
        <v>791</v>
      </c>
      <c r="AR31" s="15" t="s">
        <v>791</v>
      </c>
      <c r="AS31" s="15" t="s">
        <v>791</v>
      </c>
      <c r="AT31" s="15" t="s">
        <v>791</v>
      </c>
      <c r="AU31" s="15" t="s">
        <v>791</v>
      </c>
      <c r="AV31" s="15" t="s">
        <v>791</v>
      </c>
      <c r="AW31" s="15" t="s">
        <v>791</v>
      </c>
      <c r="AX31" s="15" t="s">
        <v>791</v>
      </c>
      <c r="AY31" s="15" t="s">
        <v>791</v>
      </c>
      <c r="AZ31" s="15" t="s">
        <v>791</v>
      </c>
      <c r="BA31" s="15">
        <v>0.63</v>
      </c>
      <c r="BB31" s="15" t="s">
        <v>791</v>
      </c>
      <c r="BC31" s="15" t="s">
        <v>791</v>
      </c>
      <c r="BD31" s="15" t="s">
        <v>791</v>
      </c>
      <c r="BE31" s="15" t="s">
        <v>791</v>
      </c>
      <c r="BF31" s="15">
        <f>BA31-AB31</f>
        <v>-0.63</v>
      </c>
      <c r="BG31" s="15" t="s">
        <v>791</v>
      </c>
      <c r="BH31" s="15" t="s">
        <v>791</v>
      </c>
    </row>
    <row r="32" spans="1:60" ht="31.5">
      <c r="A32" s="11" t="str">
        <f>'1(год)'!A33</f>
        <v>1.2.1.2.7</v>
      </c>
      <c r="B32" s="15" t="str">
        <f>'1(год)'!B33</f>
        <v>ТМ-1000 кВА ТП-11 ул.Покуса    1а. </v>
      </c>
      <c r="C32" s="11" t="s">
        <v>851</v>
      </c>
      <c r="D32" s="15" t="s">
        <v>791</v>
      </c>
      <c r="E32" s="11">
        <v>0</v>
      </c>
      <c r="F32" s="15">
        <v>0</v>
      </c>
      <c r="G32" s="11" t="s">
        <v>791</v>
      </c>
      <c r="H32" s="15">
        <v>2</v>
      </c>
      <c r="I32" s="11" t="s">
        <v>791</v>
      </c>
      <c r="J32" s="11" t="s">
        <v>791</v>
      </c>
      <c r="K32" s="11" t="s">
        <v>791</v>
      </c>
      <c r="L32" s="11" t="s">
        <v>791</v>
      </c>
      <c r="M32" s="11" t="s">
        <v>791</v>
      </c>
      <c r="N32" s="11" t="s">
        <v>791</v>
      </c>
      <c r="O32" s="11" t="s">
        <v>791</v>
      </c>
      <c r="P32" s="11" t="s">
        <v>791</v>
      </c>
      <c r="Q32" s="11" t="s">
        <v>791</v>
      </c>
      <c r="R32" s="11" t="s">
        <v>791</v>
      </c>
      <c r="S32" s="11" t="s">
        <v>791</v>
      </c>
      <c r="T32" s="11" t="s">
        <v>791</v>
      </c>
      <c r="U32" s="11" t="s">
        <v>791</v>
      </c>
      <c r="V32" s="11" t="s">
        <v>791</v>
      </c>
      <c r="W32" s="11" t="s">
        <v>791</v>
      </c>
      <c r="X32" s="11" t="s">
        <v>791</v>
      </c>
      <c r="Y32" s="11" t="s">
        <v>791</v>
      </c>
      <c r="Z32" s="11" t="s">
        <v>791</v>
      </c>
      <c r="AA32" s="11" t="s">
        <v>791</v>
      </c>
      <c r="AB32" s="15">
        <v>2</v>
      </c>
      <c r="AC32" s="11" t="s">
        <v>791</v>
      </c>
      <c r="AD32" s="11" t="s">
        <v>791</v>
      </c>
      <c r="AE32" s="11" t="s">
        <v>791</v>
      </c>
      <c r="AF32" s="11" t="s">
        <v>791</v>
      </c>
      <c r="AG32" s="15">
        <v>2</v>
      </c>
      <c r="AH32" s="15" t="s">
        <v>791</v>
      </c>
      <c r="AI32" s="15" t="s">
        <v>791</v>
      </c>
      <c r="AJ32" s="15" t="s">
        <v>791</v>
      </c>
      <c r="AK32" s="15" t="s">
        <v>791</v>
      </c>
      <c r="AL32" s="15" t="s">
        <v>791</v>
      </c>
      <c r="AM32" s="15" t="s">
        <v>791</v>
      </c>
      <c r="AN32" s="15" t="s">
        <v>791</v>
      </c>
      <c r="AO32" s="15" t="s">
        <v>791</v>
      </c>
      <c r="AP32" s="15" t="s">
        <v>791</v>
      </c>
      <c r="AQ32" s="15" t="s">
        <v>791</v>
      </c>
      <c r="AR32" s="15" t="s">
        <v>791</v>
      </c>
      <c r="AS32" s="15" t="s">
        <v>791</v>
      </c>
      <c r="AT32" s="15" t="s">
        <v>791</v>
      </c>
      <c r="AU32" s="15" t="s">
        <v>791</v>
      </c>
      <c r="AV32" s="15" t="s">
        <v>791</v>
      </c>
      <c r="AW32" s="15" t="s">
        <v>791</v>
      </c>
      <c r="AX32" s="15" t="s">
        <v>791</v>
      </c>
      <c r="AY32" s="15" t="s">
        <v>791</v>
      </c>
      <c r="AZ32" s="15" t="s">
        <v>791</v>
      </c>
      <c r="BA32" s="15">
        <v>2</v>
      </c>
      <c r="BB32" s="15" t="s">
        <v>791</v>
      </c>
      <c r="BC32" s="15" t="s">
        <v>791</v>
      </c>
      <c r="BD32" s="15" t="s">
        <v>791</v>
      </c>
      <c r="BE32" s="15" t="s">
        <v>791</v>
      </c>
      <c r="BF32" s="15">
        <f>BA32-AB32</f>
        <v>0</v>
      </c>
      <c r="BG32" s="15" t="s">
        <v>791</v>
      </c>
      <c r="BH32" s="11" t="s">
        <v>791</v>
      </c>
    </row>
    <row r="33" spans="1:60" ht="31.5">
      <c r="A33" s="11" t="str">
        <f>'1(год)'!A34</f>
        <v>1.2.1.2.8</v>
      </c>
      <c r="B33" s="15" t="str">
        <f>'1(год)'!B34</f>
        <v>ТМ- 10000кВА ПС ЗСМ</v>
      </c>
      <c r="C33" s="11" t="s">
        <v>852</v>
      </c>
      <c r="D33" s="15" t="s">
        <v>791</v>
      </c>
      <c r="E33" s="11">
        <v>0</v>
      </c>
      <c r="F33" s="15">
        <v>0</v>
      </c>
      <c r="G33" s="11" t="s">
        <v>791</v>
      </c>
      <c r="H33" s="15" t="s">
        <v>791</v>
      </c>
      <c r="I33" s="11" t="s">
        <v>791</v>
      </c>
      <c r="J33" s="11" t="s">
        <v>791</v>
      </c>
      <c r="K33" s="11" t="s">
        <v>791</v>
      </c>
      <c r="L33" s="11" t="s">
        <v>791</v>
      </c>
      <c r="M33" s="11" t="s">
        <v>791</v>
      </c>
      <c r="N33" s="11" t="s">
        <v>791</v>
      </c>
      <c r="O33" s="11" t="s">
        <v>791</v>
      </c>
      <c r="P33" s="11" t="s">
        <v>791</v>
      </c>
      <c r="Q33" s="11" t="s">
        <v>791</v>
      </c>
      <c r="R33" s="11" t="s">
        <v>791</v>
      </c>
      <c r="S33" s="11" t="s">
        <v>791</v>
      </c>
      <c r="T33" s="11" t="s">
        <v>791</v>
      </c>
      <c r="U33" s="11" t="s">
        <v>791</v>
      </c>
      <c r="V33" s="11" t="s">
        <v>791</v>
      </c>
      <c r="W33" s="11" t="s">
        <v>791</v>
      </c>
      <c r="X33" s="11" t="s">
        <v>791</v>
      </c>
      <c r="Y33" s="11" t="s">
        <v>791</v>
      </c>
      <c r="Z33" s="11" t="s">
        <v>791</v>
      </c>
      <c r="AA33" s="11" t="s">
        <v>791</v>
      </c>
      <c r="AB33" s="11" t="s">
        <v>791</v>
      </c>
      <c r="AC33" s="11" t="s">
        <v>791</v>
      </c>
      <c r="AD33" s="11" t="s">
        <v>791</v>
      </c>
      <c r="AE33" s="11" t="s">
        <v>791</v>
      </c>
      <c r="AF33" s="11" t="s">
        <v>791</v>
      </c>
      <c r="AG33" s="11" t="s">
        <v>791</v>
      </c>
      <c r="AH33" s="11" t="s">
        <v>791</v>
      </c>
      <c r="AI33" s="11" t="s">
        <v>791</v>
      </c>
      <c r="AJ33" s="11" t="s">
        <v>791</v>
      </c>
      <c r="AK33" s="11" t="s">
        <v>791</v>
      </c>
      <c r="AL33" s="11" t="s">
        <v>791</v>
      </c>
      <c r="AM33" s="11" t="s">
        <v>791</v>
      </c>
      <c r="AN33" s="11" t="s">
        <v>791</v>
      </c>
      <c r="AO33" s="11" t="s">
        <v>791</v>
      </c>
      <c r="AP33" s="11" t="s">
        <v>791</v>
      </c>
      <c r="AQ33" s="11" t="s">
        <v>791</v>
      </c>
      <c r="AR33" s="11" t="s">
        <v>791</v>
      </c>
      <c r="AS33" s="11" t="s">
        <v>791</v>
      </c>
      <c r="AT33" s="11" t="s">
        <v>791</v>
      </c>
      <c r="AU33" s="11" t="s">
        <v>791</v>
      </c>
      <c r="AV33" s="11" t="s">
        <v>791</v>
      </c>
      <c r="AW33" s="11" t="s">
        <v>791</v>
      </c>
      <c r="AX33" s="11" t="s">
        <v>791</v>
      </c>
      <c r="AY33" s="11" t="s">
        <v>791</v>
      </c>
      <c r="AZ33" s="11" t="s">
        <v>791</v>
      </c>
      <c r="BA33" s="11" t="s">
        <v>791</v>
      </c>
      <c r="BB33" s="11" t="s">
        <v>791</v>
      </c>
      <c r="BC33" s="11" t="s">
        <v>791</v>
      </c>
      <c r="BD33" s="11" t="s">
        <v>791</v>
      </c>
      <c r="BE33" s="11" t="s">
        <v>791</v>
      </c>
      <c r="BF33" s="11" t="s">
        <v>791</v>
      </c>
      <c r="BG33" s="11" t="s">
        <v>791</v>
      </c>
      <c r="BH33" s="11" t="s">
        <v>791</v>
      </c>
    </row>
    <row r="34" spans="1:60" ht="31.5">
      <c r="A34" s="11" t="str">
        <f>'1(год)'!A35</f>
        <v>1.2.1.2.9</v>
      </c>
      <c r="B34" s="15" t="str">
        <f>'1(год)'!B35</f>
        <v>КТПБ -31 ул. Комсомольская 114   </v>
      </c>
      <c r="C34" s="11" t="s">
        <v>853</v>
      </c>
      <c r="D34" s="15" t="s">
        <v>791</v>
      </c>
      <c r="E34" s="11">
        <v>0</v>
      </c>
      <c r="F34" s="15">
        <v>0</v>
      </c>
      <c r="G34" s="11" t="s">
        <v>791</v>
      </c>
      <c r="H34" s="15" t="s">
        <v>791</v>
      </c>
      <c r="I34" s="11" t="s">
        <v>791</v>
      </c>
      <c r="J34" s="11" t="s">
        <v>791</v>
      </c>
      <c r="K34" s="11" t="s">
        <v>791</v>
      </c>
      <c r="L34" s="11" t="s">
        <v>791</v>
      </c>
      <c r="M34" s="11" t="s">
        <v>791</v>
      </c>
      <c r="N34" s="11" t="s">
        <v>791</v>
      </c>
      <c r="O34" s="11" t="s">
        <v>791</v>
      </c>
      <c r="P34" s="11" t="s">
        <v>791</v>
      </c>
      <c r="Q34" s="11" t="s">
        <v>791</v>
      </c>
      <c r="R34" s="11" t="s">
        <v>791</v>
      </c>
      <c r="S34" s="11" t="s">
        <v>791</v>
      </c>
      <c r="T34" s="11" t="s">
        <v>791</v>
      </c>
      <c r="U34" s="11" t="s">
        <v>791</v>
      </c>
      <c r="V34" s="11" t="s">
        <v>791</v>
      </c>
      <c r="W34" s="11" t="s">
        <v>791</v>
      </c>
      <c r="X34" s="11" t="s">
        <v>791</v>
      </c>
      <c r="Y34" s="11" t="s">
        <v>791</v>
      </c>
      <c r="Z34" s="11" t="s">
        <v>791</v>
      </c>
      <c r="AA34" s="11" t="s">
        <v>791</v>
      </c>
      <c r="AB34" s="11" t="s">
        <v>791</v>
      </c>
      <c r="AC34" s="11" t="s">
        <v>791</v>
      </c>
      <c r="AD34" s="11" t="s">
        <v>791</v>
      </c>
      <c r="AE34" s="11" t="s">
        <v>791</v>
      </c>
      <c r="AF34" s="11" t="s">
        <v>791</v>
      </c>
      <c r="AG34" s="11" t="s">
        <v>791</v>
      </c>
      <c r="AH34" s="11" t="s">
        <v>791</v>
      </c>
      <c r="AI34" s="11" t="s">
        <v>791</v>
      </c>
      <c r="AJ34" s="11" t="s">
        <v>791</v>
      </c>
      <c r="AK34" s="11" t="s">
        <v>791</v>
      </c>
      <c r="AL34" s="11" t="s">
        <v>791</v>
      </c>
      <c r="AM34" s="11" t="s">
        <v>791</v>
      </c>
      <c r="AN34" s="11" t="s">
        <v>791</v>
      </c>
      <c r="AO34" s="11" t="s">
        <v>791</v>
      </c>
      <c r="AP34" s="11" t="s">
        <v>791</v>
      </c>
      <c r="AQ34" s="11" t="s">
        <v>791</v>
      </c>
      <c r="AR34" s="11" t="s">
        <v>791</v>
      </c>
      <c r="AS34" s="11" t="s">
        <v>791</v>
      </c>
      <c r="AT34" s="11" t="s">
        <v>791</v>
      </c>
      <c r="AU34" s="11" t="s">
        <v>791</v>
      </c>
      <c r="AV34" s="11" t="s">
        <v>791</v>
      </c>
      <c r="AW34" s="11" t="s">
        <v>791</v>
      </c>
      <c r="AX34" s="11" t="s">
        <v>791</v>
      </c>
      <c r="AY34" s="11" t="s">
        <v>791</v>
      </c>
      <c r="AZ34" s="11" t="s">
        <v>791</v>
      </c>
      <c r="BA34" s="11" t="s">
        <v>791</v>
      </c>
      <c r="BB34" s="11" t="s">
        <v>791</v>
      </c>
      <c r="BC34" s="11" t="s">
        <v>791</v>
      </c>
      <c r="BD34" s="11" t="s">
        <v>791</v>
      </c>
      <c r="BE34" s="11" t="s">
        <v>791</v>
      </c>
      <c r="BF34" s="11" t="s">
        <v>791</v>
      </c>
      <c r="BG34" s="11" t="s">
        <v>791</v>
      </c>
      <c r="BH34" s="11" t="s">
        <v>791</v>
      </c>
    </row>
    <row r="35" spans="1:60" ht="63">
      <c r="A35" s="11" t="str">
        <f>'1(год)'!A36</f>
        <v>1.2.1.2.10</v>
      </c>
      <c r="B35" s="15" t="str">
        <f>'1(год)'!B36</f>
        <v>РУ 10кВ замена МВ на ВВ:  РП-8 (5 шт.)-Советская 114А; ТП-149 (2 шт.)-Красногвардейская 128/5</v>
      </c>
      <c r="C35" s="11" t="s">
        <v>854</v>
      </c>
      <c r="D35" s="15" t="s">
        <v>791</v>
      </c>
      <c r="E35" s="11">
        <v>0</v>
      </c>
      <c r="F35" s="15">
        <v>0</v>
      </c>
      <c r="G35" s="11" t="s">
        <v>791</v>
      </c>
      <c r="H35" s="15" t="s">
        <v>791</v>
      </c>
      <c r="I35" s="11" t="s">
        <v>791</v>
      </c>
      <c r="J35" s="11" t="s">
        <v>791</v>
      </c>
      <c r="K35" s="11" t="s">
        <v>791</v>
      </c>
      <c r="L35" s="11" t="s">
        <v>791</v>
      </c>
      <c r="M35" s="11" t="s">
        <v>791</v>
      </c>
      <c r="N35" s="11" t="s">
        <v>791</v>
      </c>
      <c r="O35" s="11" t="s">
        <v>791</v>
      </c>
      <c r="P35" s="11" t="s">
        <v>791</v>
      </c>
      <c r="Q35" s="11" t="s">
        <v>791</v>
      </c>
      <c r="R35" s="11" t="s">
        <v>791</v>
      </c>
      <c r="S35" s="11" t="s">
        <v>791</v>
      </c>
      <c r="T35" s="11" t="s">
        <v>791</v>
      </c>
      <c r="U35" s="11" t="s">
        <v>791</v>
      </c>
      <c r="V35" s="11" t="s">
        <v>791</v>
      </c>
      <c r="W35" s="11" t="s">
        <v>791</v>
      </c>
      <c r="X35" s="11" t="s">
        <v>791</v>
      </c>
      <c r="Y35" s="11" t="s">
        <v>791</v>
      </c>
      <c r="Z35" s="11" t="s">
        <v>791</v>
      </c>
      <c r="AA35" s="11" t="s">
        <v>791</v>
      </c>
      <c r="AB35" s="11" t="s">
        <v>791</v>
      </c>
      <c r="AC35" s="11" t="s">
        <v>791</v>
      </c>
      <c r="AD35" s="11" t="s">
        <v>791</v>
      </c>
      <c r="AE35" s="11" t="s">
        <v>791</v>
      </c>
      <c r="AF35" s="11" t="s">
        <v>791</v>
      </c>
      <c r="AG35" s="11" t="s">
        <v>791</v>
      </c>
      <c r="AH35" s="11" t="s">
        <v>791</v>
      </c>
      <c r="AI35" s="11" t="s">
        <v>791</v>
      </c>
      <c r="AJ35" s="11" t="s">
        <v>791</v>
      </c>
      <c r="AK35" s="11" t="s">
        <v>791</v>
      </c>
      <c r="AL35" s="11" t="s">
        <v>791</v>
      </c>
      <c r="AM35" s="11" t="s">
        <v>791</v>
      </c>
      <c r="AN35" s="11" t="s">
        <v>791</v>
      </c>
      <c r="AO35" s="11" t="s">
        <v>791</v>
      </c>
      <c r="AP35" s="11" t="s">
        <v>791</v>
      </c>
      <c r="AQ35" s="11" t="s">
        <v>791</v>
      </c>
      <c r="AR35" s="11" t="s">
        <v>791</v>
      </c>
      <c r="AS35" s="11" t="s">
        <v>791</v>
      </c>
      <c r="AT35" s="11" t="s">
        <v>791</v>
      </c>
      <c r="AU35" s="11" t="s">
        <v>791</v>
      </c>
      <c r="AV35" s="11" t="s">
        <v>791</v>
      </c>
      <c r="AW35" s="11" t="s">
        <v>791</v>
      </c>
      <c r="AX35" s="11" t="s">
        <v>791</v>
      </c>
      <c r="AY35" s="11" t="s">
        <v>791</v>
      </c>
      <c r="AZ35" s="11" t="s">
        <v>791</v>
      </c>
      <c r="BA35" s="11" t="s">
        <v>791</v>
      </c>
      <c r="BB35" s="11" t="s">
        <v>791</v>
      </c>
      <c r="BC35" s="11" t="s">
        <v>791</v>
      </c>
      <c r="BD35" s="11" t="s">
        <v>791</v>
      </c>
      <c r="BE35" s="11" t="s">
        <v>791</v>
      </c>
      <c r="BF35" s="11" t="s">
        <v>791</v>
      </c>
      <c r="BG35" s="11" t="s">
        <v>791</v>
      </c>
      <c r="BH35" s="11" t="s">
        <v>791</v>
      </c>
    </row>
    <row r="36" spans="1:60" ht="31.5">
      <c r="A36" s="11" t="str">
        <f>'1(год)'!A37</f>
        <v>1.2.1.2.11</v>
      </c>
      <c r="B36" s="15" t="str">
        <f>'1(год)'!B37</f>
        <v> П/С ЗСМ замена МВ на ВВ, ул. Силикатная 5</v>
      </c>
      <c r="C36" s="11" t="s">
        <v>855</v>
      </c>
      <c r="D36" s="15" t="s">
        <v>791</v>
      </c>
      <c r="E36" s="11">
        <v>0</v>
      </c>
      <c r="F36" s="15">
        <v>0</v>
      </c>
      <c r="G36" s="11" t="s">
        <v>791</v>
      </c>
      <c r="H36" s="15" t="s">
        <v>791</v>
      </c>
      <c r="I36" s="11" t="s">
        <v>791</v>
      </c>
      <c r="J36" s="11" t="s">
        <v>791</v>
      </c>
      <c r="K36" s="11" t="s">
        <v>791</v>
      </c>
      <c r="L36" s="11" t="s">
        <v>791</v>
      </c>
      <c r="M36" s="11" t="s">
        <v>791</v>
      </c>
      <c r="N36" s="11" t="s">
        <v>791</v>
      </c>
      <c r="O36" s="11" t="s">
        <v>791</v>
      </c>
      <c r="P36" s="11" t="s">
        <v>791</v>
      </c>
      <c r="Q36" s="11" t="s">
        <v>791</v>
      </c>
      <c r="R36" s="11" t="s">
        <v>791</v>
      </c>
      <c r="S36" s="11" t="s">
        <v>791</v>
      </c>
      <c r="T36" s="11" t="s">
        <v>791</v>
      </c>
      <c r="U36" s="11" t="s">
        <v>791</v>
      </c>
      <c r="V36" s="11" t="s">
        <v>791</v>
      </c>
      <c r="W36" s="11" t="s">
        <v>791</v>
      </c>
      <c r="X36" s="11" t="s">
        <v>791</v>
      </c>
      <c r="Y36" s="11" t="s">
        <v>791</v>
      </c>
      <c r="Z36" s="11" t="s">
        <v>791</v>
      </c>
      <c r="AA36" s="11" t="s">
        <v>791</v>
      </c>
      <c r="AB36" s="11" t="s">
        <v>791</v>
      </c>
      <c r="AC36" s="11" t="s">
        <v>791</v>
      </c>
      <c r="AD36" s="11" t="s">
        <v>791</v>
      </c>
      <c r="AE36" s="11" t="s">
        <v>791</v>
      </c>
      <c r="AF36" s="11" t="s">
        <v>791</v>
      </c>
      <c r="AG36" s="11" t="s">
        <v>791</v>
      </c>
      <c r="AH36" s="11" t="s">
        <v>791</v>
      </c>
      <c r="AI36" s="11" t="s">
        <v>791</v>
      </c>
      <c r="AJ36" s="11" t="s">
        <v>791</v>
      </c>
      <c r="AK36" s="11" t="s">
        <v>791</v>
      </c>
      <c r="AL36" s="11" t="s">
        <v>791</v>
      </c>
      <c r="AM36" s="11" t="s">
        <v>791</v>
      </c>
      <c r="AN36" s="11" t="s">
        <v>791</v>
      </c>
      <c r="AO36" s="11" t="s">
        <v>791</v>
      </c>
      <c r="AP36" s="11" t="s">
        <v>791</v>
      </c>
      <c r="AQ36" s="11" t="s">
        <v>791</v>
      </c>
      <c r="AR36" s="11" t="s">
        <v>791</v>
      </c>
      <c r="AS36" s="11" t="s">
        <v>791</v>
      </c>
      <c r="AT36" s="11" t="s">
        <v>791</v>
      </c>
      <c r="AU36" s="11" t="s">
        <v>791</v>
      </c>
      <c r="AV36" s="11" t="s">
        <v>791</v>
      </c>
      <c r="AW36" s="11" t="s">
        <v>791</v>
      </c>
      <c r="AX36" s="11" t="s">
        <v>791</v>
      </c>
      <c r="AY36" s="11" t="s">
        <v>791</v>
      </c>
      <c r="AZ36" s="11" t="s">
        <v>791</v>
      </c>
      <c r="BA36" s="11" t="s">
        <v>791</v>
      </c>
      <c r="BB36" s="11" t="s">
        <v>791</v>
      </c>
      <c r="BC36" s="11" t="s">
        <v>791</v>
      </c>
      <c r="BD36" s="11" t="s">
        <v>791</v>
      </c>
      <c r="BE36" s="11" t="s">
        <v>791</v>
      </c>
      <c r="BF36" s="11" t="s">
        <v>791</v>
      </c>
      <c r="BG36" s="11" t="s">
        <v>791</v>
      </c>
      <c r="BH36" s="11" t="s">
        <v>791</v>
      </c>
    </row>
    <row r="37" spans="1:60" ht="78.75">
      <c r="A37" s="90" t="str">
        <f>'1(год)'!A38</f>
        <v>1.2.2.2</v>
      </c>
      <c r="B37" s="91" t="str">
        <f>'1(год)'!B38</f>
        <v>Модернизация, техническое перевооружение линий электропередачи, всего, в том числе:</v>
      </c>
      <c r="C37" s="90" t="s">
        <v>791</v>
      </c>
      <c r="D37" s="91" t="s">
        <v>791</v>
      </c>
      <c r="E37" s="90">
        <v>0</v>
      </c>
      <c r="F37" s="91">
        <v>0</v>
      </c>
      <c r="G37" s="93" t="s">
        <v>791</v>
      </c>
      <c r="H37" s="94" t="s">
        <v>791</v>
      </c>
      <c r="I37" s="93" t="s">
        <v>791</v>
      </c>
      <c r="J37" s="93" t="s">
        <v>791</v>
      </c>
      <c r="K37" s="93" t="s">
        <v>791</v>
      </c>
      <c r="L37" s="93" t="s">
        <v>791</v>
      </c>
      <c r="M37" s="93" t="s">
        <v>791</v>
      </c>
      <c r="N37" s="93" t="s">
        <v>791</v>
      </c>
      <c r="O37" s="93" t="s">
        <v>791</v>
      </c>
      <c r="P37" s="93" t="s">
        <v>791</v>
      </c>
      <c r="Q37" s="93" t="s">
        <v>791</v>
      </c>
      <c r="R37" s="93" t="s">
        <v>791</v>
      </c>
      <c r="S37" s="93" t="s">
        <v>791</v>
      </c>
      <c r="T37" s="93" t="s">
        <v>791</v>
      </c>
      <c r="U37" s="93" t="s">
        <v>791</v>
      </c>
      <c r="V37" s="93" t="s">
        <v>791</v>
      </c>
      <c r="W37" s="93" t="s">
        <v>791</v>
      </c>
      <c r="X37" s="93" t="s">
        <v>791</v>
      </c>
      <c r="Y37" s="93" t="s">
        <v>791</v>
      </c>
      <c r="Z37" s="93" t="s">
        <v>791</v>
      </c>
      <c r="AA37" s="93" t="s">
        <v>791</v>
      </c>
      <c r="AB37" s="93" t="s">
        <v>791</v>
      </c>
      <c r="AC37" s="93" t="s">
        <v>791</v>
      </c>
      <c r="AD37" s="93" t="s">
        <v>791</v>
      </c>
      <c r="AE37" s="93" t="s">
        <v>791</v>
      </c>
      <c r="AF37" s="93" t="s">
        <v>791</v>
      </c>
      <c r="AG37" s="93" t="s">
        <v>791</v>
      </c>
      <c r="AH37" s="93" t="s">
        <v>791</v>
      </c>
      <c r="AI37" s="93" t="s">
        <v>791</v>
      </c>
      <c r="AJ37" s="93" t="s">
        <v>791</v>
      </c>
      <c r="AK37" s="93" t="s">
        <v>791</v>
      </c>
      <c r="AL37" s="93" t="s">
        <v>791</v>
      </c>
      <c r="AM37" s="93" t="s">
        <v>791</v>
      </c>
      <c r="AN37" s="93" t="s">
        <v>791</v>
      </c>
      <c r="AO37" s="93" t="s">
        <v>791</v>
      </c>
      <c r="AP37" s="93" t="s">
        <v>791</v>
      </c>
      <c r="AQ37" s="93" t="s">
        <v>791</v>
      </c>
      <c r="AR37" s="93" t="s">
        <v>791</v>
      </c>
      <c r="AS37" s="93" t="s">
        <v>791</v>
      </c>
      <c r="AT37" s="93" t="s">
        <v>791</v>
      </c>
      <c r="AU37" s="93" t="s">
        <v>791</v>
      </c>
      <c r="AV37" s="93" t="s">
        <v>791</v>
      </c>
      <c r="AW37" s="93" t="s">
        <v>791</v>
      </c>
      <c r="AX37" s="93" t="s">
        <v>791</v>
      </c>
      <c r="AY37" s="93" t="s">
        <v>791</v>
      </c>
      <c r="AZ37" s="93" t="s">
        <v>791</v>
      </c>
      <c r="BA37" s="93" t="s">
        <v>791</v>
      </c>
      <c r="BB37" s="93" t="s">
        <v>791</v>
      </c>
      <c r="BC37" s="93" t="s">
        <v>791</v>
      </c>
      <c r="BD37" s="93" t="s">
        <v>791</v>
      </c>
      <c r="BE37" s="93" t="s">
        <v>791</v>
      </c>
      <c r="BF37" s="93" t="s">
        <v>791</v>
      </c>
      <c r="BG37" s="93" t="s">
        <v>791</v>
      </c>
      <c r="BH37" s="93" t="s">
        <v>791</v>
      </c>
    </row>
    <row r="38" spans="1:60" ht="189">
      <c r="A38" s="11" t="str">
        <f>'1(год)'!A39</f>
        <v>1.2.2.2.1</v>
      </c>
      <c r="B38" s="15" t="str">
        <f>'1(год)'!B39</f>
        <v>Вл-10 кв Ф-3"С" L-8209м (реконструкция участка 4 км), ул. Краснознамённая (№22-№18),ул. Краснознамённая 6а-пер. Пригородный 7, ул. Краснознамённая 2в-ул. Фабричная 3, ул. Складская(2-17), ул. Ключевая(3-11), ул. Калиновская( ул. Лазо 5-ул. Партизанская 50</v>
      </c>
      <c r="C38" s="11" t="s">
        <v>856</v>
      </c>
      <c r="D38" s="15" t="s">
        <v>791</v>
      </c>
      <c r="E38" s="15" t="s">
        <v>791</v>
      </c>
      <c r="F38" s="15" t="s">
        <v>791</v>
      </c>
      <c r="G38" s="15" t="s">
        <v>791</v>
      </c>
      <c r="H38" s="15" t="s">
        <v>791</v>
      </c>
      <c r="I38" s="15" t="s">
        <v>791</v>
      </c>
      <c r="J38" s="15" t="s">
        <v>791</v>
      </c>
      <c r="K38" s="15" t="s">
        <v>791</v>
      </c>
      <c r="L38" s="15" t="s">
        <v>791</v>
      </c>
      <c r="M38" s="15" t="s">
        <v>791</v>
      </c>
      <c r="N38" s="15" t="s">
        <v>791</v>
      </c>
      <c r="O38" s="15" t="s">
        <v>791</v>
      </c>
      <c r="P38" s="15" t="s">
        <v>791</v>
      </c>
      <c r="Q38" s="15" t="s">
        <v>791</v>
      </c>
      <c r="R38" s="15" t="s">
        <v>791</v>
      </c>
      <c r="S38" s="15" t="s">
        <v>791</v>
      </c>
      <c r="T38" s="15" t="s">
        <v>791</v>
      </c>
      <c r="U38" s="15" t="s">
        <v>791</v>
      </c>
      <c r="V38" s="15" t="s">
        <v>791</v>
      </c>
      <c r="W38" s="15" t="s">
        <v>791</v>
      </c>
      <c r="X38" s="15" t="s">
        <v>791</v>
      </c>
      <c r="Y38" s="15" t="s">
        <v>791</v>
      </c>
      <c r="Z38" s="15" t="s">
        <v>791</v>
      </c>
      <c r="AA38" s="15" t="s">
        <v>791</v>
      </c>
      <c r="AB38" s="15" t="s">
        <v>791</v>
      </c>
      <c r="AC38" s="15" t="s">
        <v>791</v>
      </c>
      <c r="AD38" s="15" t="s">
        <v>791</v>
      </c>
      <c r="AE38" s="15" t="s">
        <v>791</v>
      </c>
      <c r="AF38" s="15" t="s">
        <v>791</v>
      </c>
      <c r="AG38" s="15" t="s">
        <v>791</v>
      </c>
      <c r="AH38" s="15" t="s">
        <v>791</v>
      </c>
      <c r="AI38" s="15" t="s">
        <v>791</v>
      </c>
      <c r="AJ38" s="15" t="s">
        <v>791</v>
      </c>
      <c r="AK38" s="15" t="s">
        <v>791</v>
      </c>
      <c r="AL38" s="15" t="s">
        <v>791</v>
      </c>
      <c r="AM38" s="15" t="s">
        <v>791</v>
      </c>
      <c r="AN38" s="15" t="s">
        <v>791</v>
      </c>
      <c r="AO38" s="15" t="s">
        <v>791</v>
      </c>
      <c r="AP38" s="15" t="s">
        <v>791</v>
      </c>
      <c r="AQ38" s="15" t="s">
        <v>791</v>
      </c>
      <c r="AR38" s="15" t="s">
        <v>791</v>
      </c>
      <c r="AS38" s="15" t="s">
        <v>791</v>
      </c>
      <c r="AT38" s="15" t="s">
        <v>791</v>
      </c>
      <c r="AU38" s="15" t="s">
        <v>791</v>
      </c>
      <c r="AV38" s="15" t="s">
        <v>791</v>
      </c>
      <c r="AW38" s="15" t="s">
        <v>791</v>
      </c>
      <c r="AX38" s="15" t="s">
        <v>791</v>
      </c>
      <c r="AY38" s="15" t="s">
        <v>791</v>
      </c>
      <c r="AZ38" s="15" t="s">
        <v>791</v>
      </c>
      <c r="BA38" s="15" t="s">
        <v>791</v>
      </c>
      <c r="BB38" s="15" t="s">
        <v>791</v>
      </c>
      <c r="BC38" s="15" t="s">
        <v>791</v>
      </c>
      <c r="BD38" s="15" t="s">
        <v>791</v>
      </c>
      <c r="BE38" s="15" t="s">
        <v>791</v>
      </c>
      <c r="BF38" s="15" t="s">
        <v>791</v>
      </c>
      <c r="BG38" s="15" t="s">
        <v>791</v>
      </c>
      <c r="BH38" s="15" t="s">
        <v>791</v>
      </c>
    </row>
    <row r="39" spans="1:60" ht="141.75">
      <c r="A39" s="11" t="str">
        <f>'1(год)'!A40</f>
        <v>1.2.2.2.2</v>
      </c>
      <c r="B39" s="15" t="str">
        <f>'1(год)'!B40</f>
        <v>Вл-10 кв Ф-9"С" L-2252м  ул Горького(1-60), тер-я в/части(Горького 1-Суворовская 11а), ТП-152 - ТП-6 (ул. Пограничная 31-ул. Госпитальная 10), ТП-152 - ТП-173(ул. Пограничная 31-Приморская 10/1), КЛ-45м</v>
      </c>
      <c r="C39" s="11" t="s">
        <v>857</v>
      </c>
      <c r="D39" s="15" t="s">
        <v>791</v>
      </c>
      <c r="E39" s="15" t="s">
        <v>791</v>
      </c>
      <c r="F39" s="15" t="s">
        <v>791</v>
      </c>
      <c r="G39" s="15" t="s">
        <v>791</v>
      </c>
      <c r="H39" s="15" t="s">
        <v>791</v>
      </c>
      <c r="I39" s="15" t="s">
        <v>791</v>
      </c>
      <c r="J39" s="15" t="s">
        <v>791</v>
      </c>
      <c r="K39" s="15" t="s">
        <v>791</v>
      </c>
      <c r="L39" s="15" t="s">
        <v>791</v>
      </c>
      <c r="M39" s="15" t="s">
        <v>791</v>
      </c>
      <c r="N39" s="15" t="s">
        <v>791</v>
      </c>
      <c r="O39" s="15" t="s">
        <v>791</v>
      </c>
      <c r="P39" s="15" t="s">
        <v>791</v>
      </c>
      <c r="Q39" s="15" t="s">
        <v>791</v>
      </c>
      <c r="R39" s="15" t="s">
        <v>791</v>
      </c>
      <c r="S39" s="15" t="s">
        <v>791</v>
      </c>
      <c r="T39" s="15" t="s">
        <v>791</v>
      </c>
      <c r="U39" s="15" t="s">
        <v>791</v>
      </c>
      <c r="V39" s="15" t="s">
        <v>791</v>
      </c>
      <c r="W39" s="15" t="s">
        <v>791</v>
      </c>
      <c r="X39" s="15" t="s">
        <v>791</v>
      </c>
      <c r="Y39" s="15" t="s">
        <v>791</v>
      </c>
      <c r="Z39" s="15" t="s">
        <v>791</v>
      </c>
      <c r="AA39" s="15" t="s">
        <v>791</v>
      </c>
      <c r="AB39" s="15" t="s">
        <v>791</v>
      </c>
      <c r="AC39" s="15" t="s">
        <v>791</v>
      </c>
      <c r="AD39" s="15" t="s">
        <v>791</v>
      </c>
      <c r="AE39" s="15" t="s">
        <v>791</v>
      </c>
      <c r="AF39" s="15" t="s">
        <v>791</v>
      </c>
      <c r="AG39" s="15" t="s">
        <v>791</v>
      </c>
      <c r="AH39" s="15" t="s">
        <v>791</v>
      </c>
      <c r="AI39" s="15" t="s">
        <v>791</v>
      </c>
      <c r="AJ39" s="15" t="s">
        <v>791</v>
      </c>
      <c r="AK39" s="15" t="s">
        <v>791</v>
      </c>
      <c r="AL39" s="15" t="s">
        <v>791</v>
      </c>
      <c r="AM39" s="15" t="s">
        <v>791</v>
      </c>
      <c r="AN39" s="15" t="s">
        <v>791</v>
      </c>
      <c r="AO39" s="15" t="s">
        <v>791</v>
      </c>
      <c r="AP39" s="15" t="s">
        <v>791</v>
      </c>
      <c r="AQ39" s="15" t="s">
        <v>791</v>
      </c>
      <c r="AR39" s="15" t="s">
        <v>791</v>
      </c>
      <c r="AS39" s="15" t="s">
        <v>791</v>
      </c>
      <c r="AT39" s="15" t="s">
        <v>791</v>
      </c>
      <c r="AU39" s="15" t="s">
        <v>791</v>
      </c>
      <c r="AV39" s="15" t="s">
        <v>791</v>
      </c>
      <c r="AW39" s="15" t="s">
        <v>791</v>
      </c>
      <c r="AX39" s="15" t="s">
        <v>791</v>
      </c>
      <c r="AY39" s="15" t="s">
        <v>791</v>
      </c>
      <c r="AZ39" s="15" t="s">
        <v>791</v>
      </c>
      <c r="BA39" s="15" t="s">
        <v>791</v>
      </c>
      <c r="BB39" s="15" t="s">
        <v>791</v>
      </c>
      <c r="BC39" s="15" t="s">
        <v>791</v>
      </c>
      <c r="BD39" s="15" t="s">
        <v>791</v>
      </c>
      <c r="BE39" s="15" t="s">
        <v>791</v>
      </c>
      <c r="BF39" s="15" t="s">
        <v>791</v>
      </c>
      <c r="BG39" s="15" t="s">
        <v>791</v>
      </c>
      <c r="BH39" s="15" t="s">
        <v>791</v>
      </c>
    </row>
    <row r="40" spans="1:60" ht="173.25">
      <c r="A40" s="11" t="str">
        <f>'1(год)'!A41</f>
        <v>1.2.2.2.3</v>
      </c>
      <c r="B40" s="15" t="str">
        <f>'1(год)'!B41</f>
        <v>Вл-10 кв Ф-20"С" L-4111 м, ул. Набережная(30-ориентир 30 м на восток от ж/д ул. 1-я Загордная 55), ул.Тараса Шевченко(ориентир 30 м на восток от ж/д ул. 1-я Загордная 55-т. Шевч. 210-150), пер. Крестьянский (т. Шевч. 150-Мельничн. 120), ул.Мельничная(120-</v>
      </c>
      <c r="C40" s="11" t="s">
        <v>858</v>
      </c>
      <c r="D40" s="15" t="s">
        <v>791</v>
      </c>
      <c r="E40" s="15" t="s">
        <v>791</v>
      </c>
      <c r="F40" s="15" t="s">
        <v>791</v>
      </c>
      <c r="G40" s="15" t="s">
        <v>791</v>
      </c>
      <c r="H40" s="15" t="s">
        <v>791</v>
      </c>
      <c r="I40" s="15" t="s">
        <v>791</v>
      </c>
      <c r="J40" s="15" t="s">
        <v>791</v>
      </c>
      <c r="K40" s="15" t="s">
        <v>791</v>
      </c>
      <c r="L40" s="15" t="s">
        <v>791</v>
      </c>
      <c r="M40" s="15" t="s">
        <v>791</v>
      </c>
      <c r="N40" s="15" t="s">
        <v>791</v>
      </c>
      <c r="O40" s="15" t="s">
        <v>791</v>
      </c>
      <c r="P40" s="15" t="s">
        <v>791</v>
      </c>
      <c r="Q40" s="15" t="s">
        <v>791</v>
      </c>
      <c r="R40" s="15" t="s">
        <v>791</v>
      </c>
      <c r="S40" s="15" t="s">
        <v>791</v>
      </c>
      <c r="T40" s="15" t="s">
        <v>791</v>
      </c>
      <c r="U40" s="15" t="s">
        <v>791</v>
      </c>
      <c r="V40" s="15" t="s">
        <v>791</v>
      </c>
      <c r="W40" s="15" t="s">
        <v>791</v>
      </c>
      <c r="X40" s="15" t="s">
        <v>791</v>
      </c>
      <c r="Y40" s="15" t="s">
        <v>791</v>
      </c>
      <c r="Z40" s="15" t="s">
        <v>791</v>
      </c>
      <c r="AA40" s="15" t="s">
        <v>791</v>
      </c>
      <c r="AB40" s="15" t="s">
        <v>791</v>
      </c>
      <c r="AC40" s="15" t="s">
        <v>791</v>
      </c>
      <c r="AD40" s="15" t="s">
        <v>791</v>
      </c>
      <c r="AE40" s="15" t="s">
        <v>791</v>
      </c>
      <c r="AF40" s="15" t="s">
        <v>791</v>
      </c>
      <c r="AG40" s="15" t="s">
        <v>791</v>
      </c>
      <c r="AH40" s="15" t="s">
        <v>791</v>
      </c>
      <c r="AI40" s="15" t="s">
        <v>791</v>
      </c>
      <c r="AJ40" s="15" t="s">
        <v>791</v>
      </c>
      <c r="AK40" s="15" t="s">
        <v>791</v>
      </c>
      <c r="AL40" s="15" t="s">
        <v>791</v>
      </c>
      <c r="AM40" s="15" t="s">
        <v>791</v>
      </c>
      <c r="AN40" s="15" t="s">
        <v>791</v>
      </c>
      <c r="AO40" s="15" t="s">
        <v>791</v>
      </c>
      <c r="AP40" s="15" t="s">
        <v>791</v>
      </c>
      <c r="AQ40" s="15" t="s">
        <v>791</v>
      </c>
      <c r="AR40" s="15" t="s">
        <v>791</v>
      </c>
      <c r="AS40" s="15" t="s">
        <v>791</v>
      </c>
      <c r="AT40" s="15" t="s">
        <v>791</v>
      </c>
      <c r="AU40" s="15" t="s">
        <v>791</v>
      </c>
      <c r="AV40" s="15" t="s">
        <v>791</v>
      </c>
      <c r="AW40" s="15" t="s">
        <v>791</v>
      </c>
      <c r="AX40" s="15" t="s">
        <v>791</v>
      </c>
      <c r="AY40" s="15" t="s">
        <v>791</v>
      </c>
      <c r="AZ40" s="15" t="s">
        <v>791</v>
      </c>
      <c r="BA40" s="15" t="s">
        <v>791</v>
      </c>
      <c r="BB40" s="15" t="s">
        <v>791</v>
      </c>
      <c r="BC40" s="15" t="s">
        <v>791</v>
      </c>
      <c r="BD40" s="15" t="s">
        <v>791</v>
      </c>
      <c r="BE40" s="15" t="s">
        <v>791</v>
      </c>
      <c r="BF40" s="15" t="s">
        <v>791</v>
      </c>
      <c r="BG40" s="15" t="s">
        <v>791</v>
      </c>
      <c r="BH40" s="15" t="s">
        <v>791</v>
      </c>
    </row>
    <row r="41" spans="1:60" ht="63">
      <c r="A41" s="11" t="str">
        <f>'1(год)'!A42</f>
        <v>1.2.2.2.4</v>
      </c>
      <c r="B41" s="15" t="str">
        <f>'1(год)'!B42</f>
        <v>установка реклоузеров на ВЛ-10кВ фидер №9 п/с "Спасск" в районе ж/д ул. Горького, д. 19</v>
      </c>
      <c r="C41" s="11" t="s">
        <v>859</v>
      </c>
      <c r="D41" s="15" t="s">
        <v>791</v>
      </c>
      <c r="E41" s="15" t="s">
        <v>791</v>
      </c>
      <c r="F41" s="15" t="s">
        <v>791</v>
      </c>
      <c r="G41" s="15" t="s">
        <v>791</v>
      </c>
      <c r="H41" s="15" t="s">
        <v>791</v>
      </c>
      <c r="I41" s="15" t="s">
        <v>791</v>
      </c>
      <c r="J41" s="15" t="s">
        <v>791</v>
      </c>
      <c r="K41" s="15" t="s">
        <v>791</v>
      </c>
      <c r="L41" s="15" t="s">
        <v>791</v>
      </c>
      <c r="M41" s="15" t="s">
        <v>791</v>
      </c>
      <c r="N41" s="15" t="s">
        <v>791</v>
      </c>
      <c r="O41" s="15" t="s">
        <v>791</v>
      </c>
      <c r="P41" s="15" t="s">
        <v>791</v>
      </c>
      <c r="Q41" s="15" t="s">
        <v>791</v>
      </c>
      <c r="R41" s="15" t="s">
        <v>791</v>
      </c>
      <c r="S41" s="15" t="s">
        <v>791</v>
      </c>
      <c r="T41" s="15" t="s">
        <v>791</v>
      </c>
      <c r="U41" s="15" t="s">
        <v>791</v>
      </c>
      <c r="V41" s="15" t="s">
        <v>791</v>
      </c>
      <c r="W41" s="15" t="s">
        <v>791</v>
      </c>
      <c r="X41" s="15" t="s">
        <v>791</v>
      </c>
      <c r="Y41" s="15" t="s">
        <v>791</v>
      </c>
      <c r="Z41" s="15" t="s">
        <v>791</v>
      </c>
      <c r="AA41" s="15" t="s">
        <v>791</v>
      </c>
      <c r="AB41" s="15" t="s">
        <v>791</v>
      </c>
      <c r="AC41" s="15" t="s">
        <v>791</v>
      </c>
      <c r="AD41" s="15" t="s">
        <v>791</v>
      </c>
      <c r="AE41" s="15" t="s">
        <v>791</v>
      </c>
      <c r="AF41" s="15" t="s">
        <v>791</v>
      </c>
      <c r="AG41" s="15" t="s">
        <v>791</v>
      </c>
      <c r="AH41" s="15" t="s">
        <v>791</v>
      </c>
      <c r="AI41" s="15" t="s">
        <v>791</v>
      </c>
      <c r="AJ41" s="15" t="s">
        <v>791</v>
      </c>
      <c r="AK41" s="15" t="s">
        <v>791</v>
      </c>
      <c r="AL41" s="15" t="s">
        <v>791</v>
      </c>
      <c r="AM41" s="15" t="s">
        <v>791</v>
      </c>
      <c r="AN41" s="15" t="s">
        <v>791</v>
      </c>
      <c r="AO41" s="15" t="s">
        <v>791</v>
      </c>
      <c r="AP41" s="15" t="s">
        <v>791</v>
      </c>
      <c r="AQ41" s="15" t="s">
        <v>791</v>
      </c>
      <c r="AR41" s="15" t="s">
        <v>791</v>
      </c>
      <c r="AS41" s="15" t="s">
        <v>791</v>
      </c>
      <c r="AT41" s="15" t="s">
        <v>791</v>
      </c>
      <c r="AU41" s="15" t="s">
        <v>791</v>
      </c>
      <c r="AV41" s="15" t="s">
        <v>791</v>
      </c>
      <c r="AW41" s="15" t="s">
        <v>791</v>
      </c>
      <c r="AX41" s="15" t="s">
        <v>791</v>
      </c>
      <c r="AY41" s="15" t="s">
        <v>791</v>
      </c>
      <c r="AZ41" s="15" t="s">
        <v>791</v>
      </c>
      <c r="BA41" s="15" t="s">
        <v>791</v>
      </c>
      <c r="BB41" s="15" t="s">
        <v>791</v>
      </c>
      <c r="BC41" s="15" t="s">
        <v>791</v>
      </c>
      <c r="BD41" s="15" t="s">
        <v>791</v>
      </c>
      <c r="BE41" s="15" t="s">
        <v>791</v>
      </c>
      <c r="BF41" s="15" t="s">
        <v>791</v>
      </c>
      <c r="BG41" s="15" t="s">
        <v>791</v>
      </c>
      <c r="BH41" s="15" t="s">
        <v>791</v>
      </c>
    </row>
    <row r="42" spans="1:60" ht="63">
      <c r="A42" s="11" t="str">
        <f>'1(год)'!A43</f>
        <v>1.2.2.2.5</v>
      </c>
      <c r="B42" s="15" t="str">
        <f>'1(год)'!B43</f>
        <v>установка реклоузеров на ВЛ-10кВ фидер №17 п/с "Спасск" в районе ж/д ул. Халтурина, д. 7</v>
      </c>
      <c r="C42" s="11" t="s">
        <v>860</v>
      </c>
      <c r="D42" s="15" t="s">
        <v>791</v>
      </c>
      <c r="E42" s="15" t="s">
        <v>791</v>
      </c>
      <c r="F42" s="15" t="s">
        <v>791</v>
      </c>
      <c r="G42" s="15" t="s">
        <v>791</v>
      </c>
      <c r="H42" s="15" t="s">
        <v>791</v>
      </c>
      <c r="I42" s="15" t="s">
        <v>791</v>
      </c>
      <c r="J42" s="15" t="s">
        <v>791</v>
      </c>
      <c r="K42" s="15" t="s">
        <v>791</v>
      </c>
      <c r="L42" s="15" t="s">
        <v>791</v>
      </c>
      <c r="M42" s="15" t="s">
        <v>791</v>
      </c>
      <c r="N42" s="15" t="s">
        <v>791</v>
      </c>
      <c r="O42" s="15" t="s">
        <v>791</v>
      </c>
      <c r="P42" s="15" t="s">
        <v>791</v>
      </c>
      <c r="Q42" s="15" t="s">
        <v>791</v>
      </c>
      <c r="R42" s="15" t="s">
        <v>791</v>
      </c>
      <c r="S42" s="15" t="s">
        <v>791</v>
      </c>
      <c r="T42" s="15" t="s">
        <v>791</v>
      </c>
      <c r="U42" s="15" t="s">
        <v>791</v>
      </c>
      <c r="V42" s="15" t="s">
        <v>791</v>
      </c>
      <c r="W42" s="15" t="s">
        <v>791</v>
      </c>
      <c r="X42" s="15" t="s">
        <v>791</v>
      </c>
      <c r="Y42" s="15" t="s">
        <v>791</v>
      </c>
      <c r="Z42" s="15" t="s">
        <v>791</v>
      </c>
      <c r="AA42" s="15" t="s">
        <v>791</v>
      </c>
      <c r="AB42" s="15" t="s">
        <v>791</v>
      </c>
      <c r="AC42" s="15" t="s">
        <v>791</v>
      </c>
      <c r="AD42" s="15" t="s">
        <v>791</v>
      </c>
      <c r="AE42" s="15" t="s">
        <v>791</v>
      </c>
      <c r="AF42" s="15" t="s">
        <v>791</v>
      </c>
      <c r="AG42" s="15" t="s">
        <v>791</v>
      </c>
      <c r="AH42" s="15" t="s">
        <v>791</v>
      </c>
      <c r="AI42" s="15" t="s">
        <v>791</v>
      </c>
      <c r="AJ42" s="15" t="s">
        <v>791</v>
      </c>
      <c r="AK42" s="15" t="s">
        <v>791</v>
      </c>
      <c r="AL42" s="15" t="s">
        <v>791</v>
      </c>
      <c r="AM42" s="15" t="s">
        <v>791</v>
      </c>
      <c r="AN42" s="15" t="s">
        <v>791</v>
      </c>
      <c r="AO42" s="15" t="s">
        <v>791</v>
      </c>
      <c r="AP42" s="15" t="s">
        <v>791</v>
      </c>
      <c r="AQ42" s="15" t="s">
        <v>791</v>
      </c>
      <c r="AR42" s="15" t="s">
        <v>791</v>
      </c>
      <c r="AS42" s="15" t="s">
        <v>791</v>
      </c>
      <c r="AT42" s="15" t="s">
        <v>791</v>
      </c>
      <c r="AU42" s="15" t="s">
        <v>791</v>
      </c>
      <c r="AV42" s="15" t="s">
        <v>791</v>
      </c>
      <c r="AW42" s="15" t="s">
        <v>791</v>
      </c>
      <c r="AX42" s="15" t="s">
        <v>791</v>
      </c>
      <c r="AY42" s="15" t="s">
        <v>791</v>
      </c>
      <c r="AZ42" s="15" t="s">
        <v>791</v>
      </c>
      <c r="BA42" s="15" t="s">
        <v>791</v>
      </c>
      <c r="BB42" s="15" t="s">
        <v>791</v>
      </c>
      <c r="BC42" s="15" t="s">
        <v>791</v>
      </c>
      <c r="BD42" s="15" t="s">
        <v>791</v>
      </c>
      <c r="BE42" s="15" t="s">
        <v>791</v>
      </c>
      <c r="BF42" s="15" t="s">
        <v>791</v>
      </c>
      <c r="BG42" s="15" t="s">
        <v>791</v>
      </c>
      <c r="BH42" s="15" t="s">
        <v>791</v>
      </c>
    </row>
    <row r="43" spans="1:60" ht="63">
      <c r="A43" s="11" t="str">
        <f>'1(год)'!A44</f>
        <v>1.2.2.2.6</v>
      </c>
      <c r="B43" s="15" t="str">
        <f>'1(год)'!B44</f>
        <v>установка реклоузеров на ВЛ-10кВ фидер №6 п/с "Спасск" в районе ж/д ул. Халтурина, д. 7</v>
      </c>
      <c r="C43" s="11" t="s">
        <v>861</v>
      </c>
      <c r="D43" s="15" t="s">
        <v>791</v>
      </c>
      <c r="E43" s="15" t="s">
        <v>791</v>
      </c>
      <c r="F43" s="15" t="s">
        <v>791</v>
      </c>
      <c r="G43" s="15" t="s">
        <v>791</v>
      </c>
      <c r="H43" s="15" t="s">
        <v>791</v>
      </c>
      <c r="I43" s="15" t="s">
        <v>791</v>
      </c>
      <c r="J43" s="15" t="s">
        <v>791</v>
      </c>
      <c r="K43" s="15" t="s">
        <v>791</v>
      </c>
      <c r="L43" s="15" t="s">
        <v>791</v>
      </c>
      <c r="M43" s="15" t="s">
        <v>791</v>
      </c>
      <c r="N43" s="15" t="s">
        <v>791</v>
      </c>
      <c r="O43" s="15" t="s">
        <v>791</v>
      </c>
      <c r="P43" s="15" t="s">
        <v>791</v>
      </c>
      <c r="Q43" s="15" t="s">
        <v>791</v>
      </c>
      <c r="R43" s="15" t="s">
        <v>791</v>
      </c>
      <c r="S43" s="15" t="s">
        <v>791</v>
      </c>
      <c r="T43" s="15" t="s">
        <v>791</v>
      </c>
      <c r="U43" s="15" t="s">
        <v>791</v>
      </c>
      <c r="V43" s="15" t="s">
        <v>791</v>
      </c>
      <c r="W43" s="15" t="s">
        <v>791</v>
      </c>
      <c r="X43" s="15" t="s">
        <v>791</v>
      </c>
      <c r="Y43" s="15" t="s">
        <v>791</v>
      </c>
      <c r="Z43" s="15" t="s">
        <v>791</v>
      </c>
      <c r="AA43" s="15" t="s">
        <v>791</v>
      </c>
      <c r="AB43" s="15" t="s">
        <v>791</v>
      </c>
      <c r="AC43" s="15" t="s">
        <v>791</v>
      </c>
      <c r="AD43" s="15" t="s">
        <v>791</v>
      </c>
      <c r="AE43" s="15" t="s">
        <v>791</v>
      </c>
      <c r="AF43" s="15" t="s">
        <v>791</v>
      </c>
      <c r="AG43" s="15" t="s">
        <v>791</v>
      </c>
      <c r="AH43" s="15" t="s">
        <v>791</v>
      </c>
      <c r="AI43" s="15" t="s">
        <v>791</v>
      </c>
      <c r="AJ43" s="15" t="s">
        <v>791</v>
      </c>
      <c r="AK43" s="15" t="s">
        <v>791</v>
      </c>
      <c r="AL43" s="15" t="s">
        <v>791</v>
      </c>
      <c r="AM43" s="15" t="s">
        <v>791</v>
      </c>
      <c r="AN43" s="15" t="s">
        <v>791</v>
      </c>
      <c r="AO43" s="15" t="s">
        <v>791</v>
      </c>
      <c r="AP43" s="15" t="s">
        <v>791</v>
      </c>
      <c r="AQ43" s="15" t="s">
        <v>791</v>
      </c>
      <c r="AR43" s="15" t="s">
        <v>791</v>
      </c>
      <c r="AS43" s="15" t="s">
        <v>791</v>
      </c>
      <c r="AT43" s="15" t="s">
        <v>791</v>
      </c>
      <c r="AU43" s="15" t="s">
        <v>791</v>
      </c>
      <c r="AV43" s="15" t="s">
        <v>791</v>
      </c>
      <c r="AW43" s="15" t="s">
        <v>791</v>
      </c>
      <c r="AX43" s="15" t="s">
        <v>791</v>
      </c>
      <c r="AY43" s="15" t="s">
        <v>791</v>
      </c>
      <c r="AZ43" s="15" t="s">
        <v>791</v>
      </c>
      <c r="BA43" s="15" t="s">
        <v>791</v>
      </c>
      <c r="BB43" s="15" t="s">
        <v>791</v>
      </c>
      <c r="BC43" s="15" t="s">
        <v>791</v>
      </c>
      <c r="BD43" s="15" t="s">
        <v>791</v>
      </c>
      <c r="BE43" s="15" t="s">
        <v>791</v>
      </c>
      <c r="BF43" s="15" t="s">
        <v>791</v>
      </c>
      <c r="BG43" s="15" t="s">
        <v>791</v>
      </c>
      <c r="BH43" s="15" t="s">
        <v>791</v>
      </c>
    </row>
    <row r="44" spans="1:60" ht="63">
      <c r="A44" s="11" t="str">
        <f>'1(год)'!A45</f>
        <v>1.2.2.2.7</v>
      </c>
      <c r="B44" s="15" t="str">
        <f>'1(год)'!B45</f>
        <v>установка реклоузеров на ВЛ-10кВ фидер №25 п/с "Спасск" в районе ж/д ул. Ангарская, д. 2б</v>
      </c>
      <c r="C44" s="11" t="s">
        <v>862</v>
      </c>
      <c r="D44" s="15" t="s">
        <v>791</v>
      </c>
      <c r="E44" s="15" t="s">
        <v>791</v>
      </c>
      <c r="F44" s="15" t="s">
        <v>791</v>
      </c>
      <c r="G44" s="15" t="s">
        <v>791</v>
      </c>
      <c r="H44" s="15" t="s">
        <v>791</v>
      </c>
      <c r="I44" s="15" t="s">
        <v>791</v>
      </c>
      <c r="J44" s="15" t="s">
        <v>791</v>
      </c>
      <c r="K44" s="15" t="s">
        <v>791</v>
      </c>
      <c r="L44" s="15" t="s">
        <v>791</v>
      </c>
      <c r="M44" s="15" t="s">
        <v>791</v>
      </c>
      <c r="N44" s="15" t="s">
        <v>791</v>
      </c>
      <c r="O44" s="15" t="s">
        <v>791</v>
      </c>
      <c r="P44" s="15" t="s">
        <v>791</v>
      </c>
      <c r="Q44" s="15" t="s">
        <v>791</v>
      </c>
      <c r="R44" s="15" t="s">
        <v>791</v>
      </c>
      <c r="S44" s="15" t="s">
        <v>791</v>
      </c>
      <c r="T44" s="15" t="s">
        <v>791</v>
      </c>
      <c r="U44" s="15" t="s">
        <v>791</v>
      </c>
      <c r="V44" s="15" t="s">
        <v>791</v>
      </c>
      <c r="W44" s="15" t="s">
        <v>791</v>
      </c>
      <c r="X44" s="15" t="s">
        <v>791</v>
      </c>
      <c r="Y44" s="15" t="s">
        <v>791</v>
      </c>
      <c r="Z44" s="15" t="s">
        <v>791</v>
      </c>
      <c r="AA44" s="15" t="s">
        <v>791</v>
      </c>
      <c r="AB44" s="15" t="s">
        <v>791</v>
      </c>
      <c r="AC44" s="15" t="s">
        <v>791</v>
      </c>
      <c r="AD44" s="15" t="s">
        <v>791</v>
      </c>
      <c r="AE44" s="15" t="s">
        <v>791</v>
      </c>
      <c r="AF44" s="15" t="s">
        <v>791</v>
      </c>
      <c r="AG44" s="15" t="s">
        <v>791</v>
      </c>
      <c r="AH44" s="15" t="s">
        <v>791</v>
      </c>
      <c r="AI44" s="15" t="s">
        <v>791</v>
      </c>
      <c r="AJ44" s="15" t="s">
        <v>791</v>
      </c>
      <c r="AK44" s="15" t="s">
        <v>791</v>
      </c>
      <c r="AL44" s="15" t="s">
        <v>791</v>
      </c>
      <c r="AM44" s="15" t="s">
        <v>791</v>
      </c>
      <c r="AN44" s="15" t="s">
        <v>791</v>
      </c>
      <c r="AO44" s="15" t="s">
        <v>791</v>
      </c>
      <c r="AP44" s="15" t="s">
        <v>791</v>
      </c>
      <c r="AQ44" s="15" t="s">
        <v>791</v>
      </c>
      <c r="AR44" s="15" t="s">
        <v>791</v>
      </c>
      <c r="AS44" s="15" t="s">
        <v>791</v>
      </c>
      <c r="AT44" s="15" t="s">
        <v>791</v>
      </c>
      <c r="AU44" s="15" t="s">
        <v>791</v>
      </c>
      <c r="AV44" s="15" t="s">
        <v>791</v>
      </c>
      <c r="AW44" s="15" t="s">
        <v>791</v>
      </c>
      <c r="AX44" s="15" t="s">
        <v>791</v>
      </c>
      <c r="AY44" s="15" t="s">
        <v>791</v>
      </c>
      <c r="AZ44" s="15" t="s">
        <v>791</v>
      </c>
      <c r="BA44" s="15" t="s">
        <v>791</v>
      </c>
      <c r="BB44" s="15" t="s">
        <v>791</v>
      </c>
      <c r="BC44" s="15" t="s">
        <v>791</v>
      </c>
      <c r="BD44" s="15" t="s">
        <v>791</v>
      </c>
      <c r="BE44" s="15" t="s">
        <v>791</v>
      </c>
      <c r="BF44" s="15" t="s">
        <v>791</v>
      </c>
      <c r="BG44" s="15" t="s">
        <v>791</v>
      </c>
      <c r="BH44" s="15" t="s">
        <v>791</v>
      </c>
    </row>
    <row r="45" spans="1:60" ht="63">
      <c r="A45" s="11" t="str">
        <f>'1(год)'!A46</f>
        <v>1.2.2.2.8</v>
      </c>
      <c r="B45" s="15" t="str">
        <f>'1(год)'!B46</f>
        <v>установка реклоузеров на ВЛ-10кВ фидер №3 п/с "Евгеньевка" в районе ж/д ул. Хрещатинская, д. 82</v>
      </c>
      <c r="C45" s="11" t="s">
        <v>863</v>
      </c>
      <c r="D45" s="15" t="s">
        <v>791</v>
      </c>
      <c r="E45" s="15" t="s">
        <v>791</v>
      </c>
      <c r="F45" s="15" t="s">
        <v>791</v>
      </c>
      <c r="G45" s="15" t="s">
        <v>791</v>
      </c>
      <c r="H45" s="15" t="s">
        <v>791</v>
      </c>
      <c r="I45" s="15" t="s">
        <v>791</v>
      </c>
      <c r="J45" s="15" t="s">
        <v>791</v>
      </c>
      <c r="K45" s="15" t="s">
        <v>791</v>
      </c>
      <c r="L45" s="15" t="s">
        <v>791</v>
      </c>
      <c r="M45" s="15" t="s">
        <v>791</v>
      </c>
      <c r="N45" s="15" t="s">
        <v>791</v>
      </c>
      <c r="O45" s="15" t="s">
        <v>791</v>
      </c>
      <c r="P45" s="15" t="s">
        <v>791</v>
      </c>
      <c r="Q45" s="15" t="s">
        <v>791</v>
      </c>
      <c r="R45" s="15" t="s">
        <v>791</v>
      </c>
      <c r="S45" s="15" t="s">
        <v>791</v>
      </c>
      <c r="T45" s="15" t="s">
        <v>791</v>
      </c>
      <c r="U45" s="15" t="s">
        <v>791</v>
      </c>
      <c r="V45" s="15" t="s">
        <v>791</v>
      </c>
      <c r="W45" s="15" t="s">
        <v>791</v>
      </c>
      <c r="X45" s="15" t="s">
        <v>791</v>
      </c>
      <c r="Y45" s="15" t="s">
        <v>791</v>
      </c>
      <c r="Z45" s="15" t="s">
        <v>791</v>
      </c>
      <c r="AA45" s="15" t="s">
        <v>791</v>
      </c>
      <c r="AB45" s="15" t="s">
        <v>791</v>
      </c>
      <c r="AC45" s="15" t="s">
        <v>791</v>
      </c>
      <c r="AD45" s="15" t="s">
        <v>791</v>
      </c>
      <c r="AE45" s="15" t="s">
        <v>791</v>
      </c>
      <c r="AF45" s="15" t="s">
        <v>791</v>
      </c>
      <c r="AG45" s="15" t="s">
        <v>791</v>
      </c>
      <c r="AH45" s="15" t="s">
        <v>791</v>
      </c>
      <c r="AI45" s="15" t="s">
        <v>791</v>
      </c>
      <c r="AJ45" s="15" t="s">
        <v>791</v>
      </c>
      <c r="AK45" s="15" t="s">
        <v>791</v>
      </c>
      <c r="AL45" s="15" t="s">
        <v>791</v>
      </c>
      <c r="AM45" s="15" t="s">
        <v>791</v>
      </c>
      <c r="AN45" s="15" t="s">
        <v>791</v>
      </c>
      <c r="AO45" s="15" t="s">
        <v>791</v>
      </c>
      <c r="AP45" s="15" t="s">
        <v>791</v>
      </c>
      <c r="AQ45" s="15" t="s">
        <v>791</v>
      </c>
      <c r="AR45" s="15" t="s">
        <v>791</v>
      </c>
      <c r="AS45" s="15" t="s">
        <v>791</v>
      </c>
      <c r="AT45" s="15" t="s">
        <v>791</v>
      </c>
      <c r="AU45" s="15" t="s">
        <v>791</v>
      </c>
      <c r="AV45" s="15" t="s">
        <v>791</v>
      </c>
      <c r="AW45" s="15" t="s">
        <v>791</v>
      </c>
      <c r="AX45" s="15" t="s">
        <v>791</v>
      </c>
      <c r="AY45" s="15" t="s">
        <v>791</v>
      </c>
      <c r="AZ45" s="15" t="s">
        <v>791</v>
      </c>
      <c r="BA45" s="15" t="s">
        <v>791</v>
      </c>
      <c r="BB45" s="15" t="s">
        <v>791</v>
      </c>
      <c r="BC45" s="15" t="s">
        <v>791</v>
      </c>
      <c r="BD45" s="15" t="s">
        <v>791</v>
      </c>
      <c r="BE45" s="15" t="s">
        <v>791</v>
      </c>
      <c r="BF45" s="15" t="s">
        <v>791</v>
      </c>
      <c r="BG45" s="15" t="s">
        <v>791</v>
      </c>
      <c r="BH45" s="15" t="s">
        <v>791</v>
      </c>
    </row>
    <row r="46" spans="1:60" ht="63">
      <c r="A46" s="11" t="str">
        <f>'1(год)'!A47</f>
        <v>1.2.2.2.9</v>
      </c>
      <c r="B46" s="15" t="str">
        <f>'1(год)'!B47</f>
        <v>установка реклоузеров на ВЛ-10кВ фидер №13 п/с "ЗСМ" в районе ж/д ул. Кировская, д. 8</v>
      </c>
      <c r="C46" s="11" t="s">
        <v>864</v>
      </c>
      <c r="D46" s="15" t="s">
        <v>791</v>
      </c>
      <c r="E46" s="15" t="s">
        <v>791</v>
      </c>
      <c r="F46" s="15" t="s">
        <v>791</v>
      </c>
      <c r="G46" s="15" t="s">
        <v>791</v>
      </c>
      <c r="H46" s="15" t="s">
        <v>791</v>
      </c>
      <c r="I46" s="15" t="s">
        <v>791</v>
      </c>
      <c r="J46" s="15" t="s">
        <v>791</v>
      </c>
      <c r="K46" s="15" t="s">
        <v>791</v>
      </c>
      <c r="L46" s="15" t="s">
        <v>791</v>
      </c>
      <c r="M46" s="15" t="s">
        <v>791</v>
      </c>
      <c r="N46" s="15" t="s">
        <v>791</v>
      </c>
      <c r="O46" s="15" t="s">
        <v>791</v>
      </c>
      <c r="P46" s="15" t="s">
        <v>791</v>
      </c>
      <c r="Q46" s="15" t="s">
        <v>791</v>
      </c>
      <c r="R46" s="15" t="s">
        <v>791</v>
      </c>
      <c r="S46" s="15" t="s">
        <v>791</v>
      </c>
      <c r="T46" s="15" t="s">
        <v>791</v>
      </c>
      <c r="U46" s="15" t="s">
        <v>791</v>
      </c>
      <c r="V46" s="15" t="s">
        <v>791</v>
      </c>
      <c r="W46" s="15" t="s">
        <v>791</v>
      </c>
      <c r="X46" s="15" t="s">
        <v>791</v>
      </c>
      <c r="Y46" s="15" t="s">
        <v>791</v>
      </c>
      <c r="Z46" s="15" t="s">
        <v>791</v>
      </c>
      <c r="AA46" s="15" t="s">
        <v>791</v>
      </c>
      <c r="AB46" s="15" t="s">
        <v>791</v>
      </c>
      <c r="AC46" s="15" t="s">
        <v>791</v>
      </c>
      <c r="AD46" s="15" t="s">
        <v>791</v>
      </c>
      <c r="AE46" s="15" t="s">
        <v>791</v>
      </c>
      <c r="AF46" s="15" t="s">
        <v>791</v>
      </c>
      <c r="AG46" s="15" t="s">
        <v>791</v>
      </c>
      <c r="AH46" s="15" t="s">
        <v>791</v>
      </c>
      <c r="AI46" s="15" t="s">
        <v>791</v>
      </c>
      <c r="AJ46" s="15" t="s">
        <v>791</v>
      </c>
      <c r="AK46" s="15" t="s">
        <v>791</v>
      </c>
      <c r="AL46" s="15" t="s">
        <v>791</v>
      </c>
      <c r="AM46" s="15" t="s">
        <v>791</v>
      </c>
      <c r="AN46" s="15" t="s">
        <v>791</v>
      </c>
      <c r="AO46" s="15" t="s">
        <v>791</v>
      </c>
      <c r="AP46" s="15" t="s">
        <v>791</v>
      </c>
      <c r="AQ46" s="15" t="s">
        <v>791</v>
      </c>
      <c r="AR46" s="15" t="s">
        <v>791</v>
      </c>
      <c r="AS46" s="15" t="s">
        <v>791</v>
      </c>
      <c r="AT46" s="15" t="s">
        <v>791</v>
      </c>
      <c r="AU46" s="15" t="s">
        <v>791</v>
      </c>
      <c r="AV46" s="15" t="s">
        <v>791</v>
      </c>
      <c r="AW46" s="15" t="s">
        <v>791</v>
      </c>
      <c r="AX46" s="15" t="s">
        <v>791</v>
      </c>
      <c r="AY46" s="15" t="s">
        <v>791</v>
      </c>
      <c r="AZ46" s="15" t="s">
        <v>791</v>
      </c>
      <c r="BA46" s="15" t="s">
        <v>791</v>
      </c>
      <c r="BB46" s="15" t="s">
        <v>791</v>
      </c>
      <c r="BC46" s="15" t="s">
        <v>791</v>
      </c>
      <c r="BD46" s="15" t="s">
        <v>791</v>
      </c>
      <c r="BE46" s="15" t="s">
        <v>791</v>
      </c>
      <c r="BF46" s="15" t="s">
        <v>791</v>
      </c>
      <c r="BG46" s="15" t="s">
        <v>791</v>
      </c>
      <c r="BH46" s="15" t="s">
        <v>791</v>
      </c>
    </row>
    <row r="47" spans="1:60" ht="63">
      <c r="A47" s="70" t="str">
        <f>'1(год)'!A48</f>
        <v>1.2.3</v>
      </c>
      <c r="B47" s="71" t="str">
        <f>'1(год)'!B48</f>
        <v>Развитие и модернизация учета электрической энергии (мощности), всего, в том числе:</v>
      </c>
      <c r="C47" s="70" t="s">
        <v>791</v>
      </c>
      <c r="D47" s="71" t="s">
        <v>791</v>
      </c>
      <c r="E47" s="71" t="s">
        <v>791</v>
      </c>
      <c r="F47" s="71" t="s">
        <v>791</v>
      </c>
      <c r="G47" s="71" t="s">
        <v>791</v>
      </c>
      <c r="H47" s="71" t="s">
        <v>791</v>
      </c>
      <c r="I47" s="70">
        <v>312</v>
      </c>
      <c r="J47" s="70"/>
      <c r="K47" s="70"/>
      <c r="L47" s="70" t="s">
        <v>791</v>
      </c>
      <c r="M47" s="70" t="s">
        <v>791</v>
      </c>
      <c r="N47" s="70" t="s">
        <v>791</v>
      </c>
      <c r="O47" s="70" t="s">
        <v>791</v>
      </c>
      <c r="P47" s="70" t="s">
        <v>791</v>
      </c>
      <c r="Q47" s="70" t="s">
        <v>791</v>
      </c>
      <c r="R47" s="70" t="s">
        <v>791</v>
      </c>
      <c r="S47" s="70" t="s">
        <v>791</v>
      </c>
      <c r="T47" s="70" t="s">
        <v>791</v>
      </c>
      <c r="U47" s="70" t="s">
        <v>791</v>
      </c>
      <c r="V47" s="70" t="s">
        <v>791</v>
      </c>
      <c r="W47" s="70" t="s">
        <v>791</v>
      </c>
      <c r="X47" s="70" t="s">
        <v>791</v>
      </c>
      <c r="Y47" s="70" t="s">
        <v>791</v>
      </c>
      <c r="Z47" s="70" t="s">
        <v>791</v>
      </c>
      <c r="AA47" s="70" t="s">
        <v>791</v>
      </c>
      <c r="AB47" s="70" t="s">
        <v>791</v>
      </c>
      <c r="AC47" s="70">
        <v>312</v>
      </c>
      <c r="AD47" s="70">
        <v>0</v>
      </c>
      <c r="AE47" s="70">
        <v>0</v>
      </c>
      <c r="AF47" s="70" t="s">
        <v>791</v>
      </c>
      <c r="AG47" s="71" t="s">
        <v>791</v>
      </c>
      <c r="AH47" s="70">
        <v>312</v>
      </c>
      <c r="AI47" s="71"/>
      <c r="AJ47" s="70"/>
      <c r="AK47" s="70" t="s">
        <v>791</v>
      </c>
      <c r="AL47" s="70" t="s">
        <v>791</v>
      </c>
      <c r="AM47" s="70" t="s">
        <v>791</v>
      </c>
      <c r="AN47" s="70" t="s">
        <v>791</v>
      </c>
      <c r="AO47" s="70" t="s">
        <v>791</v>
      </c>
      <c r="AP47" s="70" t="s">
        <v>791</v>
      </c>
      <c r="AQ47" s="70" t="s">
        <v>791</v>
      </c>
      <c r="AR47" s="70" t="s">
        <v>791</v>
      </c>
      <c r="AS47" s="70" t="s">
        <v>791</v>
      </c>
      <c r="AT47" s="70" t="s">
        <v>791</v>
      </c>
      <c r="AU47" s="70" t="s">
        <v>791</v>
      </c>
      <c r="AV47" s="70" t="s">
        <v>791</v>
      </c>
      <c r="AW47" s="70" t="s">
        <v>791</v>
      </c>
      <c r="AX47" s="70" t="s">
        <v>791</v>
      </c>
      <c r="AY47" s="70" t="s">
        <v>791</v>
      </c>
      <c r="AZ47" s="70" t="s">
        <v>791</v>
      </c>
      <c r="BA47" s="70" t="s">
        <v>791</v>
      </c>
      <c r="BB47" s="70">
        <v>312</v>
      </c>
      <c r="BC47" s="70">
        <v>0</v>
      </c>
      <c r="BD47" s="70">
        <v>0</v>
      </c>
      <c r="BE47" s="70" t="s">
        <v>791</v>
      </c>
      <c r="BF47" s="70" t="s">
        <v>791</v>
      </c>
      <c r="BG47" s="70" t="s">
        <v>791</v>
      </c>
      <c r="BH47" s="70" t="s">
        <v>791</v>
      </c>
    </row>
    <row r="48" spans="1:60" ht="78.75">
      <c r="A48" s="11" t="str">
        <f>'1(год)'!A49</f>
        <v>1.2.3.5</v>
      </c>
      <c r="B48" s="15" t="str">
        <f>'1(год)'!B49</f>
        <v>"Включение приборов учета в систему сбора и передачи данных, класс напряжения 0,22 (0,4) кВ, всего, в том числе:"</v>
      </c>
      <c r="C48" s="11" t="s">
        <v>791</v>
      </c>
      <c r="D48" s="15" t="s">
        <v>791</v>
      </c>
      <c r="E48" s="15" t="s">
        <v>791</v>
      </c>
      <c r="F48" s="15" t="s">
        <v>791</v>
      </c>
      <c r="G48" s="15" t="s">
        <v>791</v>
      </c>
      <c r="H48" s="15" t="s">
        <v>791</v>
      </c>
      <c r="I48" s="11">
        <v>312</v>
      </c>
      <c r="J48" s="15"/>
      <c r="K48" s="11"/>
      <c r="L48" s="15" t="s">
        <v>791</v>
      </c>
      <c r="M48" s="15" t="s">
        <v>791</v>
      </c>
      <c r="N48" s="15" t="s">
        <v>791</v>
      </c>
      <c r="O48" s="15" t="s">
        <v>791</v>
      </c>
      <c r="P48" s="15" t="s">
        <v>791</v>
      </c>
      <c r="Q48" s="15" t="s">
        <v>791</v>
      </c>
      <c r="R48" s="15" t="s">
        <v>791</v>
      </c>
      <c r="S48" s="15" t="s">
        <v>791</v>
      </c>
      <c r="T48" s="15" t="s">
        <v>791</v>
      </c>
      <c r="U48" s="15" t="s">
        <v>791</v>
      </c>
      <c r="V48" s="15" t="s">
        <v>791</v>
      </c>
      <c r="W48" s="15" t="s">
        <v>791</v>
      </c>
      <c r="X48" s="15" t="s">
        <v>791</v>
      </c>
      <c r="Y48" s="15" t="s">
        <v>791</v>
      </c>
      <c r="Z48" s="15" t="s">
        <v>791</v>
      </c>
      <c r="AA48" s="15" t="s">
        <v>791</v>
      </c>
      <c r="AB48" s="15" t="s">
        <v>791</v>
      </c>
      <c r="AC48" s="11">
        <v>312</v>
      </c>
      <c r="AD48" s="15">
        <v>0</v>
      </c>
      <c r="AE48" s="11">
        <v>0</v>
      </c>
      <c r="AF48" s="11" t="s">
        <v>791</v>
      </c>
      <c r="AG48" s="15" t="s">
        <v>791</v>
      </c>
      <c r="AH48" s="11">
        <v>312</v>
      </c>
      <c r="AI48" s="15"/>
      <c r="AJ48" s="11"/>
      <c r="AK48" s="15" t="s">
        <v>791</v>
      </c>
      <c r="AL48" s="15" t="s">
        <v>791</v>
      </c>
      <c r="AM48" s="15" t="s">
        <v>791</v>
      </c>
      <c r="AN48" s="15" t="s">
        <v>791</v>
      </c>
      <c r="AO48" s="15" t="s">
        <v>791</v>
      </c>
      <c r="AP48" s="15" t="s">
        <v>791</v>
      </c>
      <c r="AQ48" s="15" t="s">
        <v>791</v>
      </c>
      <c r="AR48" s="15" t="s">
        <v>791</v>
      </c>
      <c r="AS48" s="15" t="s">
        <v>791</v>
      </c>
      <c r="AT48" s="15" t="s">
        <v>791</v>
      </c>
      <c r="AU48" s="15" t="s">
        <v>791</v>
      </c>
      <c r="AV48" s="15" t="s">
        <v>791</v>
      </c>
      <c r="AW48" s="15" t="s">
        <v>791</v>
      </c>
      <c r="AX48" s="15" t="s">
        <v>791</v>
      </c>
      <c r="AY48" s="15" t="s">
        <v>791</v>
      </c>
      <c r="AZ48" s="15" t="s">
        <v>791</v>
      </c>
      <c r="BA48" s="15" t="s">
        <v>791</v>
      </c>
      <c r="BB48" s="11">
        <v>312</v>
      </c>
      <c r="BC48" s="11">
        <v>0</v>
      </c>
      <c r="BD48" s="11">
        <v>0</v>
      </c>
      <c r="BE48" s="15" t="s">
        <v>791</v>
      </c>
      <c r="BF48" s="11" t="s">
        <v>791</v>
      </c>
      <c r="BG48" s="11" t="s">
        <v>791</v>
      </c>
      <c r="BH48" s="11" t="s">
        <v>791</v>
      </c>
    </row>
    <row r="49" spans="1:60" s="48" customFormat="1" ht="173.25">
      <c r="A49" s="11" t="str">
        <f>'1(год)'!A50</f>
        <v>1.2.3.5.1</v>
      </c>
      <c r="B49" s="15" t="str">
        <f>'1(год)'!B50</f>
        <v>Установка АСКУЭ в частном секторе, ул.Горького 14-74д, ул.Советская 77-280-248-278 ул. 1я Загородная 15-55, ул. 1я Набережная 2-38,  ул. 2я Набережная 2-8, ул.Перелетная 12-20, ул. Тараса Шевченко 48-80, ул.Комсомольская 45-138, ул.Мельничная 40-108, ул.Т</v>
      </c>
      <c r="C49" s="11" t="s">
        <v>835</v>
      </c>
      <c r="D49" s="15" t="s">
        <v>791</v>
      </c>
      <c r="E49" s="15" t="s">
        <v>791</v>
      </c>
      <c r="F49" s="15" t="s">
        <v>791</v>
      </c>
      <c r="G49" s="15" t="s">
        <v>791</v>
      </c>
      <c r="H49" s="15" t="s">
        <v>791</v>
      </c>
      <c r="I49" s="11">
        <v>297</v>
      </c>
      <c r="J49" s="15"/>
      <c r="K49" s="11"/>
      <c r="L49" s="15" t="s">
        <v>791</v>
      </c>
      <c r="M49" s="15" t="s">
        <v>791</v>
      </c>
      <c r="N49" s="15" t="s">
        <v>791</v>
      </c>
      <c r="O49" s="15" t="s">
        <v>791</v>
      </c>
      <c r="P49" s="15" t="s">
        <v>791</v>
      </c>
      <c r="Q49" s="15" t="s">
        <v>791</v>
      </c>
      <c r="R49" s="15" t="s">
        <v>791</v>
      </c>
      <c r="S49" s="15" t="s">
        <v>791</v>
      </c>
      <c r="T49" s="15" t="s">
        <v>791</v>
      </c>
      <c r="U49" s="15" t="s">
        <v>791</v>
      </c>
      <c r="V49" s="15" t="s">
        <v>791</v>
      </c>
      <c r="W49" s="15" t="s">
        <v>791</v>
      </c>
      <c r="X49" s="15" t="s">
        <v>791</v>
      </c>
      <c r="Y49" s="15" t="s">
        <v>791</v>
      </c>
      <c r="Z49" s="15" t="s">
        <v>791</v>
      </c>
      <c r="AA49" s="15" t="s">
        <v>791</v>
      </c>
      <c r="AB49" s="15" t="s">
        <v>791</v>
      </c>
      <c r="AC49" s="11">
        <v>297</v>
      </c>
      <c r="AD49" s="15">
        <v>0</v>
      </c>
      <c r="AE49" s="11">
        <v>0</v>
      </c>
      <c r="AF49" s="11" t="s">
        <v>791</v>
      </c>
      <c r="AG49" s="15" t="s">
        <v>791</v>
      </c>
      <c r="AH49" s="11">
        <v>297</v>
      </c>
      <c r="AI49" s="15"/>
      <c r="AJ49" s="11"/>
      <c r="AK49" s="15" t="s">
        <v>791</v>
      </c>
      <c r="AL49" s="15" t="s">
        <v>791</v>
      </c>
      <c r="AM49" s="15" t="s">
        <v>791</v>
      </c>
      <c r="AN49" s="15" t="s">
        <v>791</v>
      </c>
      <c r="AO49" s="15" t="s">
        <v>791</v>
      </c>
      <c r="AP49" s="15" t="s">
        <v>791</v>
      </c>
      <c r="AQ49" s="15" t="s">
        <v>791</v>
      </c>
      <c r="AR49" s="15" t="s">
        <v>791</v>
      </c>
      <c r="AS49" s="15" t="s">
        <v>791</v>
      </c>
      <c r="AT49" s="15" t="s">
        <v>791</v>
      </c>
      <c r="AU49" s="15" t="s">
        <v>791</v>
      </c>
      <c r="AV49" s="15" t="s">
        <v>791</v>
      </c>
      <c r="AW49" s="15" t="s">
        <v>791</v>
      </c>
      <c r="AX49" s="15" t="s">
        <v>791</v>
      </c>
      <c r="AY49" s="15" t="s">
        <v>791</v>
      </c>
      <c r="AZ49" s="15" t="s">
        <v>791</v>
      </c>
      <c r="BA49" s="15" t="s">
        <v>791</v>
      </c>
      <c r="BB49" s="11">
        <v>297</v>
      </c>
      <c r="BC49" s="11">
        <v>0</v>
      </c>
      <c r="BD49" s="11">
        <v>0</v>
      </c>
      <c r="BE49" s="15" t="s">
        <v>791</v>
      </c>
      <c r="BF49" s="11" t="s">
        <v>791</v>
      </c>
      <c r="BG49" s="11" t="s">
        <v>791</v>
      </c>
      <c r="BH49" s="11" t="s">
        <v>791</v>
      </c>
    </row>
    <row r="50" spans="1:60" ht="173.25">
      <c r="A50" s="11" t="str">
        <f>'1(год)'!A51</f>
        <v>1.2.3.5.2</v>
      </c>
      <c r="B50" s="15" t="str">
        <f>'1(год)'!B51</f>
        <v>Установка АСКУЭ физ.лица ул. Цементная 10-19, ул.Советская 2-46, ул. Комсомольская 16-20-30,  ул.Красноармейская 18-25-48, ул. Коммунаров 5-11, ул.Береговая 44-50, ул. Вокзальная 4-18, ул. Советская, ул.Юбилейная, ул.Красногвардейская, ул.Парковая</v>
      </c>
      <c r="C50" s="11" t="s">
        <v>844</v>
      </c>
      <c r="D50" s="15" t="s">
        <v>791</v>
      </c>
      <c r="E50" s="15" t="s">
        <v>791</v>
      </c>
      <c r="F50" s="15" t="s">
        <v>791</v>
      </c>
      <c r="G50" s="15" t="s">
        <v>791</v>
      </c>
      <c r="H50" s="15" t="s">
        <v>791</v>
      </c>
      <c r="I50" s="11">
        <v>15</v>
      </c>
      <c r="J50" s="15"/>
      <c r="K50" s="11"/>
      <c r="L50" s="15" t="s">
        <v>791</v>
      </c>
      <c r="M50" s="15" t="s">
        <v>791</v>
      </c>
      <c r="N50" s="15" t="s">
        <v>791</v>
      </c>
      <c r="O50" s="15" t="s">
        <v>791</v>
      </c>
      <c r="P50" s="15" t="s">
        <v>791</v>
      </c>
      <c r="Q50" s="15" t="s">
        <v>791</v>
      </c>
      <c r="R50" s="15" t="s">
        <v>791</v>
      </c>
      <c r="S50" s="15" t="s">
        <v>791</v>
      </c>
      <c r="T50" s="15" t="s">
        <v>791</v>
      </c>
      <c r="U50" s="15" t="s">
        <v>791</v>
      </c>
      <c r="V50" s="15" t="s">
        <v>791</v>
      </c>
      <c r="W50" s="15" t="s">
        <v>791</v>
      </c>
      <c r="X50" s="15" t="s">
        <v>791</v>
      </c>
      <c r="Y50" s="15" t="s">
        <v>791</v>
      </c>
      <c r="Z50" s="15" t="s">
        <v>791</v>
      </c>
      <c r="AA50" s="15" t="s">
        <v>791</v>
      </c>
      <c r="AB50" s="15" t="s">
        <v>791</v>
      </c>
      <c r="AC50" s="11">
        <v>15</v>
      </c>
      <c r="AD50" s="15">
        <v>0</v>
      </c>
      <c r="AE50" s="11">
        <v>0</v>
      </c>
      <c r="AF50" s="11" t="s">
        <v>791</v>
      </c>
      <c r="AG50" s="15" t="s">
        <v>791</v>
      </c>
      <c r="AH50" s="11">
        <v>15</v>
      </c>
      <c r="AI50" s="15"/>
      <c r="AJ50" s="11"/>
      <c r="AK50" s="15" t="s">
        <v>791</v>
      </c>
      <c r="AL50" s="15" t="s">
        <v>791</v>
      </c>
      <c r="AM50" s="15" t="s">
        <v>791</v>
      </c>
      <c r="AN50" s="15" t="s">
        <v>791</v>
      </c>
      <c r="AO50" s="15" t="s">
        <v>791</v>
      </c>
      <c r="AP50" s="15" t="s">
        <v>791</v>
      </c>
      <c r="AQ50" s="15" t="s">
        <v>791</v>
      </c>
      <c r="AR50" s="15" t="s">
        <v>791</v>
      </c>
      <c r="AS50" s="15" t="s">
        <v>791</v>
      </c>
      <c r="AT50" s="15" t="s">
        <v>791</v>
      </c>
      <c r="AU50" s="15" t="s">
        <v>791</v>
      </c>
      <c r="AV50" s="15" t="s">
        <v>791</v>
      </c>
      <c r="AW50" s="15" t="s">
        <v>791</v>
      </c>
      <c r="AX50" s="15" t="s">
        <v>791</v>
      </c>
      <c r="AY50" s="15" t="s">
        <v>791</v>
      </c>
      <c r="AZ50" s="15" t="s">
        <v>791</v>
      </c>
      <c r="BA50" s="15" t="s">
        <v>791</v>
      </c>
      <c r="BB50" s="11">
        <v>15</v>
      </c>
      <c r="BC50" s="15">
        <v>0</v>
      </c>
      <c r="BD50" s="11">
        <v>0</v>
      </c>
      <c r="BE50" s="15" t="s">
        <v>791</v>
      </c>
      <c r="BF50" s="11" t="s">
        <v>791</v>
      </c>
      <c r="BG50" s="11" t="s">
        <v>791</v>
      </c>
      <c r="BH50" s="11" t="s">
        <v>791</v>
      </c>
    </row>
    <row r="51" spans="1:60" ht="63">
      <c r="A51" s="11" t="str">
        <f>'1(год)'!A52</f>
        <v>1.2.3.5.3</v>
      </c>
      <c r="B51" s="15" t="str">
        <f>'1(год)'!B52</f>
        <v>Установка АСКУЭ в в точках перетока в смежные сети ТП-81, ТП-141, ТП-111, ТП-13, ТП-34</v>
      </c>
      <c r="C51" s="11" t="s">
        <v>865</v>
      </c>
      <c r="D51" s="15" t="s">
        <v>791</v>
      </c>
      <c r="E51" s="15" t="s">
        <v>791</v>
      </c>
      <c r="F51" s="15" t="s">
        <v>791</v>
      </c>
      <c r="G51" s="15" t="s">
        <v>791</v>
      </c>
      <c r="H51" s="15" t="s">
        <v>791</v>
      </c>
      <c r="I51" s="15" t="s">
        <v>791</v>
      </c>
      <c r="J51" s="15" t="s">
        <v>791</v>
      </c>
      <c r="K51" s="15" t="s">
        <v>791</v>
      </c>
      <c r="L51" s="15" t="s">
        <v>791</v>
      </c>
      <c r="M51" s="15" t="s">
        <v>791</v>
      </c>
      <c r="N51" s="15" t="s">
        <v>791</v>
      </c>
      <c r="O51" s="15" t="s">
        <v>791</v>
      </c>
      <c r="P51" s="15" t="s">
        <v>791</v>
      </c>
      <c r="Q51" s="15" t="s">
        <v>791</v>
      </c>
      <c r="R51" s="15" t="s">
        <v>791</v>
      </c>
      <c r="S51" s="15" t="s">
        <v>791</v>
      </c>
      <c r="T51" s="15" t="s">
        <v>791</v>
      </c>
      <c r="U51" s="15" t="s">
        <v>791</v>
      </c>
      <c r="V51" s="15" t="s">
        <v>791</v>
      </c>
      <c r="W51" s="15" t="s">
        <v>791</v>
      </c>
      <c r="X51" s="15" t="s">
        <v>791</v>
      </c>
      <c r="Y51" s="15" t="s">
        <v>791</v>
      </c>
      <c r="Z51" s="15" t="s">
        <v>791</v>
      </c>
      <c r="AA51" s="15" t="s">
        <v>791</v>
      </c>
      <c r="AB51" s="15" t="s">
        <v>791</v>
      </c>
      <c r="AC51" s="15" t="s">
        <v>791</v>
      </c>
      <c r="AD51" s="15" t="s">
        <v>791</v>
      </c>
      <c r="AE51" s="15" t="s">
        <v>791</v>
      </c>
      <c r="AF51" s="15" t="s">
        <v>791</v>
      </c>
      <c r="AG51" s="15" t="s">
        <v>791</v>
      </c>
      <c r="AH51" s="15" t="s">
        <v>791</v>
      </c>
      <c r="AI51" s="15" t="s">
        <v>791</v>
      </c>
      <c r="AJ51" s="15" t="s">
        <v>791</v>
      </c>
      <c r="AK51" s="15" t="s">
        <v>791</v>
      </c>
      <c r="AL51" s="15" t="s">
        <v>791</v>
      </c>
      <c r="AM51" s="15" t="s">
        <v>791</v>
      </c>
      <c r="AN51" s="15" t="s">
        <v>791</v>
      </c>
      <c r="AO51" s="15" t="s">
        <v>791</v>
      </c>
      <c r="AP51" s="15" t="s">
        <v>791</v>
      </c>
      <c r="AQ51" s="15" t="s">
        <v>791</v>
      </c>
      <c r="AR51" s="15" t="s">
        <v>791</v>
      </c>
      <c r="AS51" s="15" t="s">
        <v>791</v>
      </c>
      <c r="AT51" s="15" t="s">
        <v>791</v>
      </c>
      <c r="AU51" s="15" t="s">
        <v>791</v>
      </c>
      <c r="AV51" s="15" t="s">
        <v>791</v>
      </c>
      <c r="AW51" s="15" t="s">
        <v>791</v>
      </c>
      <c r="AX51" s="15" t="s">
        <v>791</v>
      </c>
      <c r="AY51" s="15" t="s">
        <v>791</v>
      </c>
      <c r="AZ51" s="15" t="s">
        <v>791</v>
      </c>
      <c r="BA51" s="15" t="s">
        <v>791</v>
      </c>
      <c r="BB51" s="15" t="s">
        <v>791</v>
      </c>
      <c r="BC51" s="15" t="s">
        <v>791</v>
      </c>
      <c r="BD51" s="15" t="s">
        <v>791</v>
      </c>
      <c r="BE51" s="15" t="s">
        <v>791</v>
      </c>
      <c r="BF51" s="15" t="s">
        <v>791</v>
      </c>
      <c r="BG51" s="15" t="s">
        <v>791</v>
      </c>
      <c r="BH51" s="15" t="s">
        <v>791</v>
      </c>
    </row>
    <row r="52" spans="1:60" ht="78.75">
      <c r="A52" s="11" t="str">
        <f>'1(год)'!A53</f>
        <v>1.2.3.6</v>
      </c>
      <c r="B52" s="15" t="str">
        <f>'1(год)'!B53</f>
        <v>"Включение приборов учета в систему сбора и передачи данных, класс напряжения 6 (10) кВ, всего, в том числе:"</v>
      </c>
      <c r="C52" s="11" t="s">
        <v>791</v>
      </c>
      <c r="D52" s="15" t="s">
        <v>791</v>
      </c>
      <c r="E52" s="15" t="s">
        <v>791</v>
      </c>
      <c r="F52" s="15" t="s">
        <v>791</v>
      </c>
      <c r="G52" s="15" t="s">
        <v>791</v>
      </c>
      <c r="H52" s="15" t="s">
        <v>791</v>
      </c>
      <c r="I52" s="15" t="s">
        <v>791</v>
      </c>
      <c r="J52" s="15" t="s">
        <v>791</v>
      </c>
      <c r="K52" s="15" t="s">
        <v>791</v>
      </c>
      <c r="L52" s="15" t="s">
        <v>791</v>
      </c>
      <c r="M52" s="15" t="s">
        <v>791</v>
      </c>
      <c r="N52" s="15" t="s">
        <v>791</v>
      </c>
      <c r="O52" s="15" t="s">
        <v>791</v>
      </c>
      <c r="P52" s="15" t="s">
        <v>791</v>
      </c>
      <c r="Q52" s="15" t="s">
        <v>791</v>
      </c>
      <c r="R52" s="15" t="s">
        <v>791</v>
      </c>
      <c r="S52" s="15" t="s">
        <v>791</v>
      </c>
      <c r="T52" s="15" t="s">
        <v>791</v>
      </c>
      <c r="U52" s="15" t="s">
        <v>791</v>
      </c>
      <c r="V52" s="15" t="s">
        <v>791</v>
      </c>
      <c r="W52" s="15" t="s">
        <v>791</v>
      </c>
      <c r="X52" s="15" t="s">
        <v>791</v>
      </c>
      <c r="Y52" s="15" t="s">
        <v>791</v>
      </c>
      <c r="Z52" s="15" t="s">
        <v>791</v>
      </c>
      <c r="AA52" s="15" t="s">
        <v>791</v>
      </c>
      <c r="AB52" s="15" t="s">
        <v>791</v>
      </c>
      <c r="AC52" s="15" t="s">
        <v>791</v>
      </c>
      <c r="AD52" s="15" t="s">
        <v>791</v>
      </c>
      <c r="AE52" s="15" t="s">
        <v>791</v>
      </c>
      <c r="AF52" s="15" t="s">
        <v>791</v>
      </c>
      <c r="AG52" s="15" t="s">
        <v>791</v>
      </c>
      <c r="AH52" s="15" t="s">
        <v>791</v>
      </c>
      <c r="AI52" s="15" t="s">
        <v>791</v>
      </c>
      <c r="AJ52" s="15" t="s">
        <v>791</v>
      </c>
      <c r="AK52" s="15" t="s">
        <v>791</v>
      </c>
      <c r="AL52" s="15" t="s">
        <v>791</v>
      </c>
      <c r="AM52" s="15" t="s">
        <v>791</v>
      </c>
      <c r="AN52" s="15" t="s">
        <v>791</v>
      </c>
      <c r="AO52" s="15" t="s">
        <v>791</v>
      </c>
      <c r="AP52" s="15" t="s">
        <v>791</v>
      </c>
      <c r="AQ52" s="15" t="s">
        <v>791</v>
      </c>
      <c r="AR52" s="15" t="s">
        <v>791</v>
      </c>
      <c r="AS52" s="15" t="s">
        <v>791</v>
      </c>
      <c r="AT52" s="15" t="s">
        <v>791</v>
      </c>
      <c r="AU52" s="15" t="s">
        <v>791</v>
      </c>
      <c r="AV52" s="15" t="s">
        <v>791</v>
      </c>
      <c r="AW52" s="15" t="s">
        <v>791</v>
      </c>
      <c r="AX52" s="15" t="s">
        <v>791</v>
      </c>
      <c r="AY52" s="15" t="s">
        <v>791</v>
      </c>
      <c r="AZ52" s="15" t="s">
        <v>791</v>
      </c>
      <c r="BA52" s="15" t="s">
        <v>791</v>
      </c>
      <c r="BB52" s="15" t="s">
        <v>791</v>
      </c>
      <c r="BC52" s="15" t="s">
        <v>791</v>
      </c>
      <c r="BD52" s="15" t="s">
        <v>791</v>
      </c>
      <c r="BE52" s="15" t="s">
        <v>791</v>
      </c>
      <c r="BF52" s="15" t="s">
        <v>791</v>
      </c>
      <c r="BG52" s="15" t="s">
        <v>791</v>
      </c>
      <c r="BH52" s="15" t="s">
        <v>791</v>
      </c>
    </row>
    <row r="53" spans="1:60" ht="31.5">
      <c r="A53" s="11" t="str">
        <f>'1(год)'!A54</f>
        <v>1.2.3.6.1</v>
      </c>
      <c r="B53" s="15" t="str">
        <f>'1(год)'!B54</f>
        <v>Установка АСКУЭ на п/с 35/10кВ ЗСМ ул.Селикатная</v>
      </c>
      <c r="C53" s="11" t="s">
        <v>866</v>
      </c>
      <c r="D53" s="15" t="s">
        <v>791</v>
      </c>
      <c r="E53" s="15" t="s">
        <v>791</v>
      </c>
      <c r="F53" s="15" t="s">
        <v>791</v>
      </c>
      <c r="G53" s="15" t="s">
        <v>791</v>
      </c>
      <c r="H53" s="15" t="s">
        <v>791</v>
      </c>
      <c r="I53" s="15" t="s">
        <v>791</v>
      </c>
      <c r="J53" s="15" t="s">
        <v>791</v>
      </c>
      <c r="K53" s="15" t="s">
        <v>791</v>
      </c>
      <c r="L53" s="15" t="s">
        <v>791</v>
      </c>
      <c r="M53" s="15" t="s">
        <v>791</v>
      </c>
      <c r="N53" s="15" t="s">
        <v>791</v>
      </c>
      <c r="O53" s="15" t="s">
        <v>791</v>
      </c>
      <c r="P53" s="15" t="s">
        <v>791</v>
      </c>
      <c r="Q53" s="15" t="s">
        <v>791</v>
      </c>
      <c r="R53" s="15" t="s">
        <v>791</v>
      </c>
      <c r="S53" s="15" t="s">
        <v>791</v>
      </c>
      <c r="T53" s="15" t="s">
        <v>791</v>
      </c>
      <c r="U53" s="15" t="s">
        <v>791</v>
      </c>
      <c r="V53" s="15" t="s">
        <v>791</v>
      </c>
      <c r="W53" s="15" t="s">
        <v>791</v>
      </c>
      <c r="X53" s="15" t="s">
        <v>791</v>
      </c>
      <c r="Y53" s="15" t="s">
        <v>791</v>
      </c>
      <c r="Z53" s="15" t="s">
        <v>791</v>
      </c>
      <c r="AA53" s="15" t="s">
        <v>791</v>
      </c>
      <c r="AB53" s="15" t="s">
        <v>791</v>
      </c>
      <c r="AC53" s="15" t="s">
        <v>791</v>
      </c>
      <c r="AD53" s="15" t="s">
        <v>791</v>
      </c>
      <c r="AE53" s="15" t="s">
        <v>791</v>
      </c>
      <c r="AF53" s="15" t="s">
        <v>791</v>
      </c>
      <c r="AG53" s="15" t="s">
        <v>791</v>
      </c>
      <c r="AH53" s="15" t="s">
        <v>791</v>
      </c>
      <c r="AI53" s="15" t="s">
        <v>791</v>
      </c>
      <c r="AJ53" s="15" t="s">
        <v>791</v>
      </c>
      <c r="AK53" s="15" t="s">
        <v>791</v>
      </c>
      <c r="AL53" s="15" t="s">
        <v>791</v>
      </c>
      <c r="AM53" s="15" t="s">
        <v>791</v>
      </c>
      <c r="AN53" s="15" t="s">
        <v>791</v>
      </c>
      <c r="AO53" s="15" t="s">
        <v>791</v>
      </c>
      <c r="AP53" s="15" t="s">
        <v>791</v>
      </c>
      <c r="AQ53" s="15" t="s">
        <v>791</v>
      </c>
      <c r="AR53" s="15" t="s">
        <v>791</v>
      </c>
      <c r="AS53" s="15" t="s">
        <v>791</v>
      </c>
      <c r="AT53" s="15" t="s">
        <v>791</v>
      </c>
      <c r="AU53" s="15" t="s">
        <v>791</v>
      </c>
      <c r="AV53" s="15" t="s">
        <v>791</v>
      </c>
      <c r="AW53" s="15" t="s">
        <v>791</v>
      </c>
      <c r="AX53" s="15" t="s">
        <v>791</v>
      </c>
      <c r="AY53" s="15" t="s">
        <v>791</v>
      </c>
      <c r="AZ53" s="15" t="s">
        <v>791</v>
      </c>
      <c r="BA53" s="15" t="s">
        <v>791</v>
      </c>
      <c r="BB53" s="15" t="s">
        <v>791</v>
      </c>
      <c r="BC53" s="15" t="s">
        <v>791</v>
      </c>
      <c r="BD53" s="15" t="s">
        <v>791</v>
      </c>
      <c r="BE53" s="15" t="s">
        <v>791</v>
      </c>
      <c r="BF53" s="15" t="s">
        <v>791</v>
      </c>
      <c r="BG53" s="15" t="s">
        <v>791</v>
      </c>
      <c r="BH53" s="15" t="s">
        <v>791</v>
      </c>
    </row>
    <row r="54" spans="1:60" ht="78.75">
      <c r="A54" s="70" t="str">
        <f>'1(год)'!A55</f>
        <v>1.4.</v>
      </c>
      <c r="B54" s="71" t="str">
        <f>'1(год)'!B55</f>
        <v>Прочее новое строительство объектов электросетевого хозяйства, всего, в том числе:</v>
      </c>
      <c r="C54" s="70" t="s">
        <v>791</v>
      </c>
      <c r="D54" s="71" t="s">
        <v>791</v>
      </c>
      <c r="E54" s="71" t="s">
        <v>791</v>
      </c>
      <c r="F54" s="71" t="s">
        <v>791</v>
      </c>
      <c r="G54" s="71" t="s">
        <v>791</v>
      </c>
      <c r="H54" s="71" t="s">
        <v>791</v>
      </c>
      <c r="I54" s="70">
        <v>1</v>
      </c>
      <c r="J54" s="71"/>
      <c r="K54" s="70"/>
      <c r="L54" s="71" t="s">
        <v>791</v>
      </c>
      <c r="M54" s="71" t="s">
        <v>791</v>
      </c>
      <c r="N54" s="71" t="s">
        <v>791</v>
      </c>
      <c r="O54" s="71" t="s">
        <v>791</v>
      </c>
      <c r="P54" s="71" t="s">
        <v>791</v>
      </c>
      <c r="Q54" s="71" t="s">
        <v>791</v>
      </c>
      <c r="R54" s="71" t="s">
        <v>791</v>
      </c>
      <c r="S54" s="71" t="s">
        <v>791</v>
      </c>
      <c r="T54" s="71" t="s">
        <v>791</v>
      </c>
      <c r="U54" s="71" t="s">
        <v>791</v>
      </c>
      <c r="V54" s="71" t="s">
        <v>791</v>
      </c>
      <c r="W54" s="71" t="s">
        <v>791</v>
      </c>
      <c r="X54" s="71" t="s">
        <v>791</v>
      </c>
      <c r="Y54" s="71" t="s">
        <v>791</v>
      </c>
      <c r="Z54" s="71" t="s">
        <v>791</v>
      </c>
      <c r="AA54" s="71" t="s">
        <v>791</v>
      </c>
      <c r="AB54" s="71" t="s">
        <v>791</v>
      </c>
      <c r="AC54" s="70">
        <v>1</v>
      </c>
      <c r="AD54" s="71">
        <v>0</v>
      </c>
      <c r="AE54" s="70">
        <v>0</v>
      </c>
      <c r="AF54" s="70" t="s">
        <v>791</v>
      </c>
      <c r="AG54" s="70" t="s">
        <v>791</v>
      </c>
      <c r="AH54" s="70">
        <v>1</v>
      </c>
      <c r="AI54" s="71"/>
      <c r="AJ54" s="70"/>
      <c r="AK54" s="71" t="s">
        <v>791</v>
      </c>
      <c r="AL54" s="71" t="s">
        <v>791</v>
      </c>
      <c r="AM54" s="71" t="s">
        <v>791</v>
      </c>
      <c r="AN54" s="71" t="s">
        <v>791</v>
      </c>
      <c r="AO54" s="71" t="s">
        <v>791</v>
      </c>
      <c r="AP54" s="71" t="s">
        <v>791</v>
      </c>
      <c r="AQ54" s="71" t="s">
        <v>791</v>
      </c>
      <c r="AR54" s="71" t="s">
        <v>791</v>
      </c>
      <c r="AS54" s="71" t="s">
        <v>791</v>
      </c>
      <c r="AT54" s="71" t="s">
        <v>791</v>
      </c>
      <c r="AU54" s="71" t="s">
        <v>791</v>
      </c>
      <c r="AV54" s="71" t="s">
        <v>791</v>
      </c>
      <c r="AW54" s="71" t="s">
        <v>791</v>
      </c>
      <c r="AX54" s="71" t="s">
        <v>791</v>
      </c>
      <c r="AY54" s="71" t="s">
        <v>791</v>
      </c>
      <c r="AZ54" s="71" t="s">
        <v>791</v>
      </c>
      <c r="BA54" s="71" t="s">
        <v>791</v>
      </c>
      <c r="BB54" s="70">
        <v>1</v>
      </c>
      <c r="BC54" s="71">
        <v>0</v>
      </c>
      <c r="BD54" s="70">
        <v>0</v>
      </c>
      <c r="BE54" s="71" t="s">
        <v>791</v>
      </c>
      <c r="BF54" s="71" t="s">
        <v>791</v>
      </c>
      <c r="BG54" s="71" t="s">
        <v>791</v>
      </c>
      <c r="BH54" s="71" t="s">
        <v>791</v>
      </c>
    </row>
    <row r="55" spans="1:60" ht="110.25">
      <c r="A55" s="11" t="str">
        <f>'1(год)'!A56</f>
        <v>1.4.1.</v>
      </c>
      <c r="B55" s="15" t="str">
        <f>'1(год)'!B56</f>
        <v>ВЛЗ-10кВ Ф-31 оп.262 - ТП 164  Техническая дорога АО "Спасскцемент". Пересечение улиц: Павлика Морозова, 25 лет Октября, Пионерской.  ВЛ L-435м, КЛ L-40м</v>
      </c>
      <c r="C55" s="11" t="s">
        <v>845</v>
      </c>
      <c r="D55" s="15" t="s">
        <v>791</v>
      </c>
      <c r="E55" s="15" t="s">
        <v>791</v>
      </c>
      <c r="F55" s="15" t="s">
        <v>791</v>
      </c>
      <c r="G55" s="15" t="s">
        <v>791</v>
      </c>
      <c r="H55" s="15" t="s">
        <v>791</v>
      </c>
      <c r="I55" s="15" t="s">
        <v>791</v>
      </c>
      <c r="J55" s="15" t="s">
        <v>791</v>
      </c>
      <c r="K55" s="15" t="s">
        <v>791</v>
      </c>
      <c r="L55" s="15" t="s">
        <v>791</v>
      </c>
      <c r="M55" s="15" t="s">
        <v>791</v>
      </c>
      <c r="N55" s="15" t="s">
        <v>791</v>
      </c>
      <c r="O55" s="15" t="s">
        <v>791</v>
      </c>
      <c r="P55" s="15" t="s">
        <v>791</v>
      </c>
      <c r="Q55" s="15" t="s">
        <v>791</v>
      </c>
      <c r="R55" s="15" t="s">
        <v>791</v>
      </c>
      <c r="S55" s="15" t="s">
        <v>791</v>
      </c>
      <c r="T55" s="15" t="s">
        <v>791</v>
      </c>
      <c r="U55" s="15" t="s">
        <v>791</v>
      </c>
      <c r="V55" s="15" t="s">
        <v>791</v>
      </c>
      <c r="W55" s="15" t="s">
        <v>791</v>
      </c>
      <c r="X55" s="15" t="s">
        <v>791</v>
      </c>
      <c r="Y55" s="15" t="s">
        <v>791</v>
      </c>
      <c r="Z55" s="15" t="s">
        <v>791</v>
      </c>
      <c r="AA55" s="15" t="s">
        <v>791</v>
      </c>
      <c r="AB55" s="15" t="s">
        <v>791</v>
      </c>
      <c r="AC55" s="15" t="s">
        <v>791</v>
      </c>
      <c r="AD55" s="15" t="s">
        <v>791</v>
      </c>
      <c r="AE55" s="15" t="s">
        <v>791</v>
      </c>
      <c r="AF55" s="15" t="s">
        <v>791</v>
      </c>
      <c r="AG55" s="15" t="s">
        <v>791</v>
      </c>
      <c r="AH55" s="15" t="s">
        <v>791</v>
      </c>
      <c r="AI55" s="15" t="s">
        <v>791</v>
      </c>
      <c r="AJ55" s="15" t="s">
        <v>791</v>
      </c>
      <c r="AK55" s="15" t="s">
        <v>791</v>
      </c>
      <c r="AL55" s="15" t="s">
        <v>791</v>
      </c>
      <c r="AM55" s="15" t="s">
        <v>791</v>
      </c>
      <c r="AN55" s="15" t="s">
        <v>791</v>
      </c>
      <c r="AO55" s="15" t="s">
        <v>791</v>
      </c>
      <c r="AP55" s="15" t="s">
        <v>791</v>
      </c>
      <c r="AQ55" s="15" t="s">
        <v>791</v>
      </c>
      <c r="AR55" s="15" t="s">
        <v>791</v>
      </c>
      <c r="AS55" s="15" t="s">
        <v>791</v>
      </c>
      <c r="AT55" s="15" t="s">
        <v>791</v>
      </c>
      <c r="AU55" s="15" t="s">
        <v>791</v>
      </c>
      <c r="AV55" s="15" t="s">
        <v>791</v>
      </c>
      <c r="AW55" s="15" t="s">
        <v>791</v>
      </c>
      <c r="AX55" s="15" t="s">
        <v>791</v>
      </c>
      <c r="AY55" s="15" t="s">
        <v>791</v>
      </c>
      <c r="AZ55" s="15" t="s">
        <v>791</v>
      </c>
      <c r="BA55" s="15" t="s">
        <v>791</v>
      </c>
      <c r="BB55" s="15" t="s">
        <v>791</v>
      </c>
      <c r="BC55" s="15" t="s">
        <v>791</v>
      </c>
      <c r="BD55" s="15" t="s">
        <v>791</v>
      </c>
      <c r="BE55" s="15" t="s">
        <v>791</v>
      </c>
      <c r="BF55" s="15" t="s">
        <v>791</v>
      </c>
      <c r="BG55" s="15" t="s">
        <v>791</v>
      </c>
      <c r="BH55" s="15" t="s">
        <v>791</v>
      </c>
    </row>
    <row r="56" spans="1:60" ht="63">
      <c r="A56" s="11" t="str">
        <f>'1(год)'!A57</f>
        <v>1.4.2.</v>
      </c>
      <c r="B56" s="15" t="str">
        <f>'1(год)'!B57</f>
        <v>ВЛ-10кВ Ф-10"С" L-470м оп.88-94, оп.95-98, КЛ-10кВ Ф-10"С" L-190м оп.94-95   ул. Арсеньева. </v>
      </c>
      <c r="C56" s="11" t="s">
        <v>846</v>
      </c>
      <c r="D56" s="15" t="s">
        <v>791</v>
      </c>
      <c r="E56" s="15" t="s">
        <v>791</v>
      </c>
      <c r="F56" s="15" t="s">
        <v>791</v>
      </c>
      <c r="G56" s="15" t="s">
        <v>791</v>
      </c>
      <c r="H56" s="15" t="s">
        <v>791</v>
      </c>
      <c r="I56" s="15" t="s">
        <v>791</v>
      </c>
      <c r="J56" s="15" t="s">
        <v>791</v>
      </c>
      <c r="K56" s="15" t="s">
        <v>791</v>
      </c>
      <c r="L56" s="15" t="s">
        <v>791</v>
      </c>
      <c r="M56" s="15" t="s">
        <v>791</v>
      </c>
      <c r="N56" s="15" t="s">
        <v>791</v>
      </c>
      <c r="O56" s="15" t="s">
        <v>791</v>
      </c>
      <c r="P56" s="15" t="s">
        <v>791</v>
      </c>
      <c r="Q56" s="15" t="s">
        <v>791</v>
      </c>
      <c r="R56" s="15" t="s">
        <v>791</v>
      </c>
      <c r="S56" s="15" t="s">
        <v>791</v>
      </c>
      <c r="T56" s="15" t="s">
        <v>791</v>
      </c>
      <c r="U56" s="15" t="s">
        <v>791</v>
      </c>
      <c r="V56" s="15" t="s">
        <v>791</v>
      </c>
      <c r="W56" s="15" t="s">
        <v>791</v>
      </c>
      <c r="X56" s="15" t="s">
        <v>791</v>
      </c>
      <c r="Y56" s="15" t="s">
        <v>791</v>
      </c>
      <c r="Z56" s="15" t="s">
        <v>791</v>
      </c>
      <c r="AA56" s="15" t="s">
        <v>791</v>
      </c>
      <c r="AB56" s="15" t="s">
        <v>791</v>
      </c>
      <c r="AC56" s="15" t="s">
        <v>791</v>
      </c>
      <c r="AD56" s="15" t="s">
        <v>791</v>
      </c>
      <c r="AE56" s="15" t="s">
        <v>791</v>
      </c>
      <c r="AF56" s="15" t="s">
        <v>791</v>
      </c>
      <c r="AG56" s="15" t="s">
        <v>791</v>
      </c>
      <c r="AH56" s="15" t="s">
        <v>791</v>
      </c>
      <c r="AI56" s="15" t="s">
        <v>791</v>
      </c>
      <c r="AJ56" s="15" t="s">
        <v>791</v>
      </c>
      <c r="AK56" s="15" t="s">
        <v>791</v>
      </c>
      <c r="AL56" s="15" t="s">
        <v>791</v>
      </c>
      <c r="AM56" s="15" t="s">
        <v>791</v>
      </c>
      <c r="AN56" s="15" t="s">
        <v>791</v>
      </c>
      <c r="AO56" s="15" t="s">
        <v>791</v>
      </c>
      <c r="AP56" s="15" t="s">
        <v>791</v>
      </c>
      <c r="AQ56" s="15" t="s">
        <v>791</v>
      </c>
      <c r="AR56" s="15" t="s">
        <v>791</v>
      </c>
      <c r="AS56" s="15" t="s">
        <v>791</v>
      </c>
      <c r="AT56" s="15" t="s">
        <v>791</v>
      </c>
      <c r="AU56" s="15" t="s">
        <v>791</v>
      </c>
      <c r="AV56" s="15" t="s">
        <v>791</v>
      </c>
      <c r="AW56" s="15" t="s">
        <v>791</v>
      </c>
      <c r="AX56" s="15" t="s">
        <v>791</v>
      </c>
      <c r="AY56" s="15" t="s">
        <v>791</v>
      </c>
      <c r="AZ56" s="15" t="s">
        <v>791</v>
      </c>
      <c r="BA56" s="15" t="s">
        <v>791</v>
      </c>
      <c r="BB56" s="15" t="s">
        <v>791</v>
      </c>
      <c r="BC56" s="15" t="s">
        <v>791</v>
      </c>
      <c r="BD56" s="15" t="s">
        <v>791</v>
      </c>
      <c r="BE56" s="15" t="s">
        <v>791</v>
      </c>
      <c r="BF56" s="15" t="s">
        <v>791</v>
      </c>
      <c r="BG56" s="15" t="s">
        <v>791</v>
      </c>
      <c r="BH56" s="15" t="s">
        <v>791</v>
      </c>
    </row>
    <row r="57" spans="1:60" ht="63">
      <c r="A57" s="11" t="str">
        <f>'1(год)'!A58</f>
        <v>1.4.3.</v>
      </c>
      <c r="B57" s="15" t="str">
        <f>'1(год)'!B58</f>
        <v>КЛ-10кВ Ф-16"М   L-1170м" п/с "межзаводская"- ТП-119, ул. Красногвардейская</v>
      </c>
      <c r="C57" s="11" t="s">
        <v>847</v>
      </c>
      <c r="D57" s="15" t="s">
        <v>791</v>
      </c>
      <c r="E57" s="15" t="s">
        <v>791</v>
      </c>
      <c r="F57" s="15" t="s">
        <v>791</v>
      </c>
      <c r="G57" s="15" t="s">
        <v>791</v>
      </c>
      <c r="H57" s="15" t="s">
        <v>791</v>
      </c>
      <c r="I57" s="15" t="s">
        <v>791</v>
      </c>
      <c r="J57" s="15" t="s">
        <v>791</v>
      </c>
      <c r="K57" s="15" t="s">
        <v>791</v>
      </c>
      <c r="L57" s="15" t="s">
        <v>791</v>
      </c>
      <c r="M57" s="15" t="s">
        <v>791</v>
      </c>
      <c r="N57" s="15" t="s">
        <v>791</v>
      </c>
      <c r="O57" s="15" t="s">
        <v>791</v>
      </c>
      <c r="P57" s="15" t="s">
        <v>791</v>
      </c>
      <c r="Q57" s="15" t="s">
        <v>791</v>
      </c>
      <c r="R57" s="15" t="s">
        <v>791</v>
      </c>
      <c r="S57" s="15" t="s">
        <v>791</v>
      </c>
      <c r="T57" s="15" t="s">
        <v>791</v>
      </c>
      <c r="U57" s="15" t="s">
        <v>791</v>
      </c>
      <c r="V57" s="15" t="s">
        <v>791</v>
      </c>
      <c r="W57" s="15" t="s">
        <v>791</v>
      </c>
      <c r="X57" s="15" t="s">
        <v>791</v>
      </c>
      <c r="Y57" s="15" t="s">
        <v>791</v>
      </c>
      <c r="Z57" s="15" t="s">
        <v>791</v>
      </c>
      <c r="AA57" s="15" t="s">
        <v>791</v>
      </c>
      <c r="AB57" s="15" t="s">
        <v>791</v>
      </c>
      <c r="AC57" s="15" t="s">
        <v>791</v>
      </c>
      <c r="AD57" s="15" t="s">
        <v>791</v>
      </c>
      <c r="AE57" s="15" t="s">
        <v>791</v>
      </c>
      <c r="AF57" s="15" t="s">
        <v>791</v>
      </c>
      <c r="AG57" s="15" t="s">
        <v>791</v>
      </c>
      <c r="AH57" s="15" t="s">
        <v>791</v>
      </c>
      <c r="AI57" s="15" t="s">
        <v>791</v>
      </c>
      <c r="AJ57" s="15" t="s">
        <v>791</v>
      </c>
      <c r="AK57" s="15" t="s">
        <v>791</v>
      </c>
      <c r="AL57" s="15" t="s">
        <v>791</v>
      </c>
      <c r="AM57" s="15" t="s">
        <v>791</v>
      </c>
      <c r="AN57" s="15" t="s">
        <v>791</v>
      </c>
      <c r="AO57" s="15" t="s">
        <v>791</v>
      </c>
      <c r="AP57" s="15" t="s">
        <v>791</v>
      </c>
      <c r="AQ57" s="15" t="s">
        <v>791</v>
      </c>
      <c r="AR57" s="15" t="s">
        <v>791</v>
      </c>
      <c r="AS57" s="15" t="s">
        <v>791</v>
      </c>
      <c r="AT57" s="15" t="s">
        <v>791</v>
      </c>
      <c r="AU57" s="15" t="s">
        <v>791</v>
      </c>
      <c r="AV57" s="15" t="s">
        <v>791</v>
      </c>
      <c r="AW57" s="15" t="s">
        <v>791</v>
      </c>
      <c r="AX57" s="15" t="s">
        <v>791</v>
      </c>
      <c r="AY57" s="15" t="s">
        <v>791</v>
      </c>
      <c r="AZ57" s="15" t="s">
        <v>791</v>
      </c>
      <c r="BA57" s="15" t="s">
        <v>791</v>
      </c>
      <c r="BB57" s="15" t="s">
        <v>791</v>
      </c>
      <c r="BC57" s="15" t="s">
        <v>791</v>
      </c>
      <c r="BD57" s="15" t="s">
        <v>791</v>
      </c>
      <c r="BE57" s="15" t="s">
        <v>791</v>
      </c>
      <c r="BF57" s="15" t="s">
        <v>791</v>
      </c>
      <c r="BG57" s="15" t="s">
        <v>791</v>
      </c>
      <c r="BH57" s="15" t="s">
        <v>791</v>
      </c>
    </row>
    <row r="58" spans="1:60" ht="189">
      <c r="A58" s="11" t="str">
        <f>'1(год)'!A59</f>
        <v>1.4.4.</v>
      </c>
      <c r="B58" s="15" t="str">
        <f>'1(год)'!B59</f>
        <v>КЛ-10кВ Ф-17 "С"  (ТП-163 - ТП-168) ул. Калинина(Калинина 8-Цементная 22а), ул. 1-й Западный(1й Западный 5-Калиниа 8), ул. 25 лет Октября(25 лет октября 20-1й Западный 5), 2-й Западный(ул. Пионерская 19а-ул. 25 лет октября 20) 570м. (новое строительство)</v>
      </c>
      <c r="C58" s="11" t="s">
        <v>867</v>
      </c>
      <c r="D58" s="15" t="s">
        <v>791</v>
      </c>
      <c r="E58" s="15" t="s">
        <v>791</v>
      </c>
      <c r="F58" s="15" t="s">
        <v>791</v>
      </c>
      <c r="G58" s="15" t="s">
        <v>791</v>
      </c>
      <c r="H58" s="15" t="s">
        <v>791</v>
      </c>
      <c r="I58" s="15" t="s">
        <v>791</v>
      </c>
      <c r="J58" s="15" t="s">
        <v>791</v>
      </c>
      <c r="K58" s="15" t="s">
        <v>791</v>
      </c>
      <c r="L58" s="15" t="s">
        <v>791</v>
      </c>
      <c r="M58" s="15" t="s">
        <v>791</v>
      </c>
      <c r="N58" s="15" t="s">
        <v>791</v>
      </c>
      <c r="O58" s="15" t="s">
        <v>791</v>
      </c>
      <c r="P58" s="15" t="s">
        <v>791</v>
      </c>
      <c r="Q58" s="15" t="s">
        <v>791</v>
      </c>
      <c r="R58" s="15" t="s">
        <v>791</v>
      </c>
      <c r="S58" s="15" t="s">
        <v>791</v>
      </c>
      <c r="T58" s="15" t="s">
        <v>791</v>
      </c>
      <c r="U58" s="15" t="s">
        <v>791</v>
      </c>
      <c r="V58" s="15" t="s">
        <v>791</v>
      </c>
      <c r="W58" s="15" t="s">
        <v>791</v>
      </c>
      <c r="X58" s="15" t="s">
        <v>791</v>
      </c>
      <c r="Y58" s="15" t="s">
        <v>791</v>
      </c>
      <c r="Z58" s="15" t="s">
        <v>791</v>
      </c>
      <c r="AA58" s="15" t="s">
        <v>791</v>
      </c>
      <c r="AB58" s="15" t="s">
        <v>791</v>
      </c>
      <c r="AC58" s="15" t="s">
        <v>791</v>
      </c>
      <c r="AD58" s="15" t="s">
        <v>791</v>
      </c>
      <c r="AE58" s="15" t="s">
        <v>791</v>
      </c>
      <c r="AF58" s="15" t="s">
        <v>791</v>
      </c>
      <c r="AG58" s="15" t="s">
        <v>791</v>
      </c>
      <c r="AH58" s="15" t="s">
        <v>791</v>
      </c>
      <c r="AI58" s="15" t="s">
        <v>791</v>
      </c>
      <c r="AJ58" s="15" t="s">
        <v>791</v>
      </c>
      <c r="AK58" s="15" t="s">
        <v>791</v>
      </c>
      <c r="AL58" s="15" t="s">
        <v>791</v>
      </c>
      <c r="AM58" s="15" t="s">
        <v>791</v>
      </c>
      <c r="AN58" s="15" t="s">
        <v>791</v>
      </c>
      <c r="AO58" s="15" t="s">
        <v>791</v>
      </c>
      <c r="AP58" s="15" t="s">
        <v>791</v>
      </c>
      <c r="AQ58" s="15" t="s">
        <v>791</v>
      </c>
      <c r="AR58" s="15" t="s">
        <v>791</v>
      </c>
      <c r="AS58" s="15" t="s">
        <v>791</v>
      </c>
      <c r="AT58" s="15" t="s">
        <v>791</v>
      </c>
      <c r="AU58" s="15" t="s">
        <v>791</v>
      </c>
      <c r="AV58" s="15" t="s">
        <v>791</v>
      </c>
      <c r="AW58" s="15" t="s">
        <v>791</v>
      </c>
      <c r="AX58" s="15" t="s">
        <v>791</v>
      </c>
      <c r="AY58" s="15" t="s">
        <v>791</v>
      </c>
      <c r="AZ58" s="15" t="s">
        <v>791</v>
      </c>
      <c r="BA58" s="15" t="s">
        <v>791</v>
      </c>
      <c r="BB58" s="15" t="s">
        <v>791</v>
      </c>
      <c r="BC58" s="15" t="s">
        <v>791</v>
      </c>
      <c r="BD58" s="15" t="s">
        <v>791</v>
      </c>
      <c r="BE58" s="15" t="s">
        <v>791</v>
      </c>
      <c r="BF58" s="15" t="s">
        <v>791</v>
      </c>
      <c r="BG58" s="15" t="s">
        <v>791</v>
      </c>
      <c r="BH58" s="15" t="s">
        <v>791</v>
      </c>
    </row>
    <row r="59" spans="1:60" ht="47.25">
      <c r="A59" s="11" t="str">
        <f>'1(год)'!A60</f>
        <v>1.4.5.</v>
      </c>
      <c r="B59" s="15" t="str">
        <f>'1(год)'!B60</f>
        <v>Установка  2КТПБ  (2*1000) ул.Краснознаменная 4  </v>
      </c>
      <c r="C59" s="11" t="s">
        <v>868</v>
      </c>
      <c r="D59" s="15" t="s">
        <v>791</v>
      </c>
      <c r="E59" s="15" t="s">
        <v>791</v>
      </c>
      <c r="F59" s="15" t="s">
        <v>791</v>
      </c>
      <c r="G59" s="15" t="s">
        <v>791</v>
      </c>
      <c r="H59" s="15" t="s">
        <v>791</v>
      </c>
      <c r="I59" s="11">
        <v>1</v>
      </c>
      <c r="J59" s="15"/>
      <c r="K59" s="11"/>
      <c r="L59" s="15" t="s">
        <v>791</v>
      </c>
      <c r="M59" s="15" t="s">
        <v>791</v>
      </c>
      <c r="N59" s="15" t="s">
        <v>791</v>
      </c>
      <c r="O59" s="15" t="s">
        <v>791</v>
      </c>
      <c r="P59" s="15" t="s">
        <v>791</v>
      </c>
      <c r="Q59" s="15" t="s">
        <v>791</v>
      </c>
      <c r="R59" s="15" t="s">
        <v>791</v>
      </c>
      <c r="S59" s="15" t="s">
        <v>791</v>
      </c>
      <c r="T59" s="15" t="s">
        <v>791</v>
      </c>
      <c r="U59" s="15" t="s">
        <v>791</v>
      </c>
      <c r="V59" s="15" t="s">
        <v>791</v>
      </c>
      <c r="W59" s="15" t="s">
        <v>791</v>
      </c>
      <c r="X59" s="15" t="s">
        <v>791</v>
      </c>
      <c r="Y59" s="15" t="s">
        <v>791</v>
      </c>
      <c r="Z59" s="15" t="s">
        <v>791</v>
      </c>
      <c r="AA59" s="15" t="s">
        <v>791</v>
      </c>
      <c r="AB59" s="15" t="s">
        <v>791</v>
      </c>
      <c r="AC59" s="11">
        <v>1</v>
      </c>
      <c r="AD59" s="15">
        <v>0</v>
      </c>
      <c r="AE59" s="11">
        <v>0</v>
      </c>
      <c r="AF59" s="11" t="s">
        <v>791</v>
      </c>
      <c r="AG59" s="11" t="s">
        <v>791</v>
      </c>
      <c r="AH59" s="11">
        <v>1</v>
      </c>
      <c r="AI59" s="15"/>
      <c r="AJ59" s="11"/>
      <c r="AK59" s="15" t="s">
        <v>791</v>
      </c>
      <c r="AL59" s="15" t="s">
        <v>791</v>
      </c>
      <c r="AM59" s="15" t="s">
        <v>791</v>
      </c>
      <c r="AN59" s="15" t="s">
        <v>791</v>
      </c>
      <c r="AO59" s="15" t="s">
        <v>791</v>
      </c>
      <c r="AP59" s="15" t="s">
        <v>791</v>
      </c>
      <c r="AQ59" s="15" t="s">
        <v>791</v>
      </c>
      <c r="AR59" s="15" t="s">
        <v>791</v>
      </c>
      <c r="AS59" s="15" t="s">
        <v>791</v>
      </c>
      <c r="AT59" s="15" t="s">
        <v>791</v>
      </c>
      <c r="AU59" s="15" t="s">
        <v>791</v>
      </c>
      <c r="AV59" s="15" t="s">
        <v>791</v>
      </c>
      <c r="AW59" s="15" t="s">
        <v>791</v>
      </c>
      <c r="AX59" s="15" t="s">
        <v>791</v>
      </c>
      <c r="AY59" s="15" t="s">
        <v>791</v>
      </c>
      <c r="AZ59" s="15" t="s">
        <v>791</v>
      </c>
      <c r="BA59" s="15" t="s">
        <v>791</v>
      </c>
      <c r="BB59" s="11">
        <v>1</v>
      </c>
      <c r="BC59" s="15">
        <v>0</v>
      </c>
      <c r="BD59" s="11">
        <v>0</v>
      </c>
      <c r="BE59" s="15" t="s">
        <v>791</v>
      </c>
      <c r="BF59" s="15" t="s">
        <v>791</v>
      </c>
      <c r="BG59" s="15" t="s">
        <v>791</v>
      </c>
      <c r="BH59" s="15" t="s">
        <v>791</v>
      </c>
    </row>
    <row r="60" spans="1:60" ht="47.25">
      <c r="A60" s="70" t="str">
        <f>'1(год)'!A61</f>
        <v>1.6.</v>
      </c>
      <c r="B60" s="71" t="str">
        <f>'1(год)'!B61</f>
        <v>Прочие инвестиционные проекты, всего, в том числе:</v>
      </c>
      <c r="C60" s="70" t="s">
        <v>791</v>
      </c>
      <c r="D60" s="71" t="s">
        <v>791</v>
      </c>
      <c r="E60" s="71" t="s">
        <v>791</v>
      </c>
      <c r="F60" s="71" t="s">
        <v>791</v>
      </c>
      <c r="G60" s="71" t="s">
        <v>791</v>
      </c>
      <c r="H60" s="71" t="s">
        <v>791</v>
      </c>
      <c r="I60" s="71" t="s">
        <v>791</v>
      </c>
      <c r="J60" s="71" t="s">
        <v>791</v>
      </c>
      <c r="K60" s="71" t="s">
        <v>791</v>
      </c>
      <c r="L60" s="71" t="s">
        <v>791</v>
      </c>
      <c r="M60" s="71" t="s">
        <v>791</v>
      </c>
      <c r="N60" s="71" t="s">
        <v>791</v>
      </c>
      <c r="O60" s="71" t="s">
        <v>791</v>
      </c>
      <c r="P60" s="71" t="s">
        <v>791</v>
      </c>
      <c r="Q60" s="71" t="s">
        <v>791</v>
      </c>
      <c r="R60" s="71" t="s">
        <v>791</v>
      </c>
      <c r="S60" s="71" t="s">
        <v>791</v>
      </c>
      <c r="T60" s="71" t="s">
        <v>791</v>
      </c>
      <c r="U60" s="71" t="s">
        <v>791</v>
      </c>
      <c r="V60" s="71" t="s">
        <v>791</v>
      </c>
      <c r="W60" s="71" t="s">
        <v>791</v>
      </c>
      <c r="X60" s="71" t="s">
        <v>791</v>
      </c>
      <c r="Y60" s="71" t="s">
        <v>791</v>
      </c>
      <c r="Z60" s="71" t="s">
        <v>791</v>
      </c>
      <c r="AA60" s="71" t="s">
        <v>791</v>
      </c>
      <c r="AB60" s="71" t="s">
        <v>791</v>
      </c>
      <c r="AC60" s="71" t="s">
        <v>791</v>
      </c>
      <c r="AD60" s="71" t="s">
        <v>791</v>
      </c>
      <c r="AE60" s="71" t="s">
        <v>791</v>
      </c>
      <c r="AF60" s="71" t="s">
        <v>791</v>
      </c>
      <c r="AG60" s="71" t="s">
        <v>791</v>
      </c>
      <c r="AH60" s="71" t="s">
        <v>791</v>
      </c>
      <c r="AI60" s="71" t="s">
        <v>791</v>
      </c>
      <c r="AJ60" s="71" t="s">
        <v>791</v>
      </c>
      <c r="AK60" s="71" t="s">
        <v>791</v>
      </c>
      <c r="AL60" s="71" t="s">
        <v>791</v>
      </c>
      <c r="AM60" s="71" t="s">
        <v>791</v>
      </c>
      <c r="AN60" s="71" t="s">
        <v>791</v>
      </c>
      <c r="AO60" s="71" t="s">
        <v>791</v>
      </c>
      <c r="AP60" s="71" t="s">
        <v>791</v>
      </c>
      <c r="AQ60" s="71" t="s">
        <v>791</v>
      </c>
      <c r="AR60" s="71" t="s">
        <v>791</v>
      </c>
      <c r="AS60" s="71" t="s">
        <v>791</v>
      </c>
      <c r="AT60" s="71" t="s">
        <v>791</v>
      </c>
      <c r="AU60" s="71" t="s">
        <v>791</v>
      </c>
      <c r="AV60" s="71" t="s">
        <v>791</v>
      </c>
      <c r="AW60" s="71" t="s">
        <v>791</v>
      </c>
      <c r="AX60" s="71" t="s">
        <v>791</v>
      </c>
      <c r="AY60" s="71" t="s">
        <v>791</v>
      </c>
      <c r="AZ60" s="71" t="s">
        <v>791</v>
      </c>
      <c r="BA60" s="71" t="s">
        <v>791</v>
      </c>
      <c r="BB60" s="71" t="s">
        <v>791</v>
      </c>
      <c r="BC60" s="71" t="s">
        <v>791</v>
      </c>
      <c r="BD60" s="71" t="s">
        <v>791</v>
      </c>
      <c r="BE60" s="71" t="s">
        <v>791</v>
      </c>
      <c r="BF60" s="71" t="s">
        <v>791</v>
      </c>
      <c r="BG60" s="71" t="s">
        <v>791</v>
      </c>
      <c r="BH60" s="71" t="s">
        <v>791</v>
      </c>
    </row>
    <row r="61" spans="1:60" ht="31.5">
      <c r="A61" s="11" t="str">
        <f>'1(год)'!A62</f>
        <v>1.6.1.</v>
      </c>
      <c r="B61" s="15" t="str">
        <f>'1(год)'!B62</f>
        <v>АГП на базе -ГАЗ-33086 ВИТО 24-21</v>
      </c>
      <c r="C61" s="11" t="s">
        <v>836</v>
      </c>
      <c r="D61" s="15" t="s">
        <v>791</v>
      </c>
      <c r="E61" s="15" t="s">
        <v>791</v>
      </c>
      <c r="F61" s="15" t="s">
        <v>791</v>
      </c>
      <c r="G61" s="15" t="s">
        <v>791</v>
      </c>
      <c r="H61" s="15" t="s">
        <v>791</v>
      </c>
      <c r="I61" s="15" t="s">
        <v>791</v>
      </c>
      <c r="J61" s="15" t="s">
        <v>791</v>
      </c>
      <c r="K61" s="15" t="s">
        <v>791</v>
      </c>
      <c r="L61" s="15" t="s">
        <v>791</v>
      </c>
      <c r="M61" s="15" t="s">
        <v>791</v>
      </c>
      <c r="N61" s="15" t="s">
        <v>791</v>
      </c>
      <c r="O61" s="15" t="s">
        <v>791</v>
      </c>
      <c r="P61" s="15" t="s">
        <v>791</v>
      </c>
      <c r="Q61" s="15" t="s">
        <v>791</v>
      </c>
      <c r="R61" s="15" t="s">
        <v>791</v>
      </c>
      <c r="S61" s="15" t="s">
        <v>791</v>
      </c>
      <c r="T61" s="15" t="s">
        <v>791</v>
      </c>
      <c r="U61" s="15" t="s">
        <v>791</v>
      </c>
      <c r="V61" s="15" t="s">
        <v>791</v>
      </c>
      <c r="W61" s="15" t="s">
        <v>791</v>
      </c>
      <c r="X61" s="15" t="s">
        <v>791</v>
      </c>
      <c r="Y61" s="15" t="s">
        <v>791</v>
      </c>
      <c r="Z61" s="15" t="s">
        <v>791</v>
      </c>
      <c r="AA61" s="15" t="s">
        <v>791</v>
      </c>
      <c r="AB61" s="15" t="s">
        <v>791</v>
      </c>
      <c r="AC61" s="15" t="s">
        <v>791</v>
      </c>
      <c r="AD61" s="15" t="s">
        <v>791</v>
      </c>
      <c r="AE61" s="15" t="s">
        <v>791</v>
      </c>
      <c r="AF61" s="15" t="s">
        <v>791</v>
      </c>
      <c r="AG61" s="15" t="s">
        <v>791</v>
      </c>
      <c r="AH61" s="15" t="s">
        <v>791</v>
      </c>
      <c r="AI61" s="15" t="s">
        <v>791</v>
      </c>
      <c r="AJ61" s="15" t="s">
        <v>791</v>
      </c>
      <c r="AK61" s="15" t="s">
        <v>791</v>
      </c>
      <c r="AL61" s="15" t="s">
        <v>791</v>
      </c>
      <c r="AM61" s="15" t="s">
        <v>791</v>
      </c>
      <c r="AN61" s="15" t="s">
        <v>791</v>
      </c>
      <c r="AO61" s="15" t="s">
        <v>791</v>
      </c>
      <c r="AP61" s="15" t="s">
        <v>791</v>
      </c>
      <c r="AQ61" s="15" t="s">
        <v>791</v>
      </c>
      <c r="AR61" s="15" t="s">
        <v>791</v>
      </c>
      <c r="AS61" s="15" t="s">
        <v>791</v>
      </c>
      <c r="AT61" s="15" t="s">
        <v>791</v>
      </c>
      <c r="AU61" s="15" t="s">
        <v>791</v>
      </c>
      <c r="AV61" s="15" t="s">
        <v>791</v>
      </c>
      <c r="AW61" s="15" t="s">
        <v>791</v>
      </c>
      <c r="AX61" s="15" t="s">
        <v>791</v>
      </c>
      <c r="AY61" s="15" t="s">
        <v>791</v>
      </c>
      <c r="AZ61" s="15" t="s">
        <v>791</v>
      </c>
      <c r="BA61" s="15" t="s">
        <v>791</v>
      </c>
      <c r="BB61" s="15" t="s">
        <v>791</v>
      </c>
      <c r="BC61" s="15" t="s">
        <v>791</v>
      </c>
      <c r="BD61" s="15" t="s">
        <v>791</v>
      </c>
      <c r="BE61" s="15" t="s">
        <v>791</v>
      </c>
      <c r="BF61" s="15" t="s">
        <v>791</v>
      </c>
      <c r="BG61" s="15" t="s">
        <v>791</v>
      </c>
      <c r="BH61" s="15" t="s">
        <v>791</v>
      </c>
    </row>
    <row r="62" spans="1:60" ht="31.5">
      <c r="A62" s="11" t="str">
        <f>'1(год)'!A63</f>
        <v>1.6.2.</v>
      </c>
      <c r="B62" s="15" t="str">
        <f>'1(год)'!B63</f>
        <v>грузовик с манипулятором Хёндай НР-120</v>
      </c>
      <c r="C62" s="11" t="s">
        <v>837</v>
      </c>
      <c r="D62" s="15" t="s">
        <v>791</v>
      </c>
      <c r="E62" s="15" t="s">
        <v>791</v>
      </c>
      <c r="F62" s="15" t="s">
        <v>791</v>
      </c>
      <c r="G62" s="15" t="s">
        <v>791</v>
      </c>
      <c r="H62" s="15" t="s">
        <v>791</v>
      </c>
      <c r="I62" s="15" t="s">
        <v>791</v>
      </c>
      <c r="J62" s="15" t="s">
        <v>791</v>
      </c>
      <c r="K62" s="15" t="s">
        <v>791</v>
      </c>
      <c r="L62" s="15" t="s">
        <v>791</v>
      </c>
      <c r="M62" s="15" t="s">
        <v>791</v>
      </c>
      <c r="N62" s="15" t="s">
        <v>791</v>
      </c>
      <c r="O62" s="15" t="s">
        <v>791</v>
      </c>
      <c r="P62" s="15" t="s">
        <v>791</v>
      </c>
      <c r="Q62" s="15" t="s">
        <v>791</v>
      </c>
      <c r="R62" s="15" t="s">
        <v>791</v>
      </c>
      <c r="S62" s="15" t="s">
        <v>791</v>
      </c>
      <c r="T62" s="15" t="s">
        <v>791</v>
      </c>
      <c r="U62" s="15" t="s">
        <v>791</v>
      </c>
      <c r="V62" s="15" t="s">
        <v>791</v>
      </c>
      <c r="W62" s="15" t="s">
        <v>791</v>
      </c>
      <c r="X62" s="15" t="s">
        <v>791</v>
      </c>
      <c r="Y62" s="15" t="s">
        <v>791</v>
      </c>
      <c r="Z62" s="15" t="s">
        <v>791</v>
      </c>
      <c r="AA62" s="15" t="s">
        <v>791</v>
      </c>
      <c r="AB62" s="15" t="s">
        <v>791</v>
      </c>
      <c r="AC62" s="15" t="s">
        <v>791</v>
      </c>
      <c r="AD62" s="15" t="s">
        <v>791</v>
      </c>
      <c r="AE62" s="15" t="s">
        <v>791</v>
      </c>
      <c r="AF62" s="15" t="s">
        <v>791</v>
      </c>
      <c r="AG62" s="15" t="s">
        <v>791</v>
      </c>
      <c r="AH62" s="15" t="s">
        <v>791</v>
      </c>
      <c r="AI62" s="15" t="s">
        <v>791</v>
      </c>
      <c r="AJ62" s="15" t="s">
        <v>791</v>
      </c>
      <c r="AK62" s="15" t="s">
        <v>791</v>
      </c>
      <c r="AL62" s="15" t="s">
        <v>791</v>
      </c>
      <c r="AM62" s="15" t="s">
        <v>791</v>
      </c>
      <c r="AN62" s="15" t="s">
        <v>791</v>
      </c>
      <c r="AO62" s="15" t="s">
        <v>791</v>
      </c>
      <c r="AP62" s="15" t="s">
        <v>791</v>
      </c>
      <c r="AQ62" s="15" t="s">
        <v>791</v>
      </c>
      <c r="AR62" s="15" t="s">
        <v>791</v>
      </c>
      <c r="AS62" s="15" t="s">
        <v>791</v>
      </c>
      <c r="AT62" s="15" t="s">
        <v>791</v>
      </c>
      <c r="AU62" s="15" t="s">
        <v>791</v>
      </c>
      <c r="AV62" s="15" t="s">
        <v>791</v>
      </c>
      <c r="AW62" s="15" t="s">
        <v>791</v>
      </c>
      <c r="AX62" s="15" t="s">
        <v>791</v>
      </c>
      <c r="AY62" s="15" t="s">
        <v>791</v>
      </c>
      <c r="AZ62" s="15" t="s">
        <v>791</v>
      </c>
      <c r="BA62" s="15" t="s">
        <v>791</v>
      </c>
      <c r="BB62" s="15" t="s">
        <v>791</v>
      </c>
      <c r="BC62" s="15" t="s">
        <v>791</v>
      </c>
      <c r="BD62" s="15" t="s">
        <v>791</v>
      </c>
      <c r="BE62" s="15" t="s">
        <v>791</v>
      </c>
      <c r="BF62" s="15" t="s">
        <v>791</v>
      </c>
      <c r="BG62" s="15" t="s">
        <v>791</v>
      </c>
      <c r="BH62" s="15" t="s">
        <v>791</v>
      </c>
    </row>
    <row r="63" spans="1:60" ht="31.5">
      <c r="A63" s="11" t="str">
        <f>'1(год)'!A64</f>
        <v>1.6.3.</v>
      </c>
      <c r="B63" s="15" t="str">
        <f>'1(год)'!B64</f>
        <v>экскаватор гусеничный САТ-305 SR</v>
      </c>
      <c r="C63" s="11" t="s">
        <v>838</v>
      </c>
      <c r="D63" s="15" t="s">
        <v>791</v>
      </c>
      <c r="E63" s="15" t="s">
        <v>791</v>
      </c>
      <c r="F63" s="15" t="s">
        <v>791</v>
      </c>
      <c r="G63" s="15" t="s">
        <v>791</v>
      </c>
      <c r="H63" s="15" t="s">
        <v>791</v>
      </c>
      <c r="I63" s="15" t="s">
        <v>791</v>
      </c>
      <c r="J63" s="15" t="s">
        <v>791</v>
      </c>
      <c r="K63" s="15" t="s">
        <v>791</v>
      </c>
      <c r="L63" s="15" t="s">
        <v>791</v>
      </c>
      <c r="M63" s="15" t="s">
        <v>791</v>
      </c>
      <c r="N63" s="15" t="s">
        <v>791</v>
      </c>
      <c r="O63" s="15" t="s">
        <v>791</v>
      </c>
      <c r="P63" s="15" t="s">
        <v>791</v>
      </c>
      <c r="Q63" s="15" t="s">
        <v>791</v>
      </c>
      <c r="R63" s="15" t="s">
        <v>791</v>
      </c>
      <c r="S63" s="15" t="s">
        <v>791</v>
      </c>
      <c r="T63" s="15" t="s">
        <v>791</v>
      </c>
      <c r="U63" s="15" t="s">
        <v>791</v>
      </c>
      <c r="V63" s="15" t="s">
        <v>791</v>
      </c>
      <c r="W63" s="15" t="s">
        <v>791</v>
      </c>
      <c r="X63" s="15" t="s">
        <v>791</v>
      </c>
      <c r="Y63" s="15" t="s">
        <v>791</v>
      </c>
      <c r="Z63" s="15" t="s">
        <v>791</v>
      </c>
      <c r="AA63" s="15" t="s">
        <v>791</v>
      </c>
      <c r="AB63" s="15" t="s">
        <v>791</v>
      </c>
      <c r="AC63" s="15" t="s">
        <v>791</v>
      </c>
      <c r="AD63" s="15" t="s">
        <v>791</v>
      </c>
      <c r="AE63" s="15" t="s">
        <v>791</v>
      </c>
      <c r="AF63" s="15" t="s">
        <v>791</v>
      </c>
      <c r="AG63" s="15" t="s">
        <v>791</v>
      </c>
      <c r="AH63" s="15" t="s">
        <v>791</v>
      </c>
      <c r="AI63" s="15" t="s">
        <v>791</v>
      </c>
      <c r="AJ63" s="15" t="s">
        <v>791</v>
      </c>
      <c r="AK63" s="15" t="s">
        <v>791</v>
      </c>
      <c r="AL63" s="15" t="s">
        <v>791</v>
      </c>
      <c r="AM63" s="15" t="s">
        <v>791</v>
      </c>
      <c r="AN63" s="15" t="s">
        <v>791</v>
      </c>
      <c r="AO63" s="15" t="s">
        <v>791</v>
      </c>
      <c r="AP63" s="15" t="s">
        <v>791</v>
      </c>
      <c r="AQ63" s="15" t="s">
        <v>791</v>
      </c>
      <c r="AR63" s="15" t="s">
        <v>791</v>
      </c>
      <c r="AS63" s="15" t="s">
        <v>791</v>
      </c>
      <c r="AT63" s="15" t="s">
        <v>791</v>
      </c>
      <c r="AU63" s="15" t="s">
        <v>791</v>
      </c>
      <c r="AV63" s="15" t="s">
        <v>791</v>
      </c>
      <c r="AW63" s="15" t="s">
        <v>791</v>
      </c>
      <c r="AX63" s="15" t="s">
        <v>791</v>
      </c>
      <c r="AY63" s="15" t="s">
        <v>791</v>
      </c>
      <c r="AZ63" s="15" t="s">
        <v>791</v>
      </c>
      <c r="BA63" s="15" t="s">
        <v>791</v>
      </c>
      <c r="BB63" s="15" t="s">
        <v>791</v>
      </c>
      <c r="BC63" s="15" t="s">
        <v>791</v>
      </c>
      <c r="BD63" s="15" t="s">
        <v>791</v>
      </c>
      <c r="BE63" s="15" t="s">
        <v>791</v>
      </c>
      <c r="BF63" s="15" t="s">
        <v>791</v>
      </c>
      <c r="BG63" s="15" t="s">
        <v>791</v>
      </c>
      <c r="BH63" s="15" t="s">
        <v>791</v>
      </c>
    </row>
    <row r="64" spans="1:60" ht="31.5">
      <c r="A64" s="11" t="str">
        <f>'1(год)'!A65</f>
        <v>1.6.4.</v>
      </c>
      <c r="B64" s="15" t="str">
        <f>'1(год)'!B65</f>
        <v>БКМ на базе ГАЗ-33086</v>
      </c>
      <c r="C64" s="11" t="s">
        <v>839</v>
      </c>
      <c r="D64" s="15" t="s">
        <v>791</v>
      </c>
      <c r="E64" s="15" t="s">
        <v>791</v>
      </c>
      <c r="F64" s="15" t="s">
        <v>791</v>
      </c>
      <c r="G64" s="15" t="s">
        <v>791</v>
      </c>
      <c r="H64" s="15" t="s">
        <v>791</v>
      </c>
      <c r="I64" s="15" t="s">
        <v>791</v>
      </c>
      <c r="J64" s="15" t="s">
        <v>791</v>
      </c>
      <c r="K64" s="15" t="s">
        <v>791</v>
      </c>
      <c r="L64" s="15" t="s">
        <v>791</v>
      </c>
      <c r="M64" s="15" t="s">
        <v>791</v>
      </c>
      <c r="N64" s="15" t="s">
        <v>791</v>
      </c>
      <c r="O64" s="15" t="s">
        <v>791</v>
      </c>
      <c r="P64" s="15" t="s">
        <v>791</v>
      </c>
      <c r="Q64" s="15" t="s">
        <v>791</v>
      </c>
      <c r="R64" s="15" t="s">
        <v>791</v>
      </c>
      <c r="S64" s="15" t="s">
        <v>791</v>
      </c>
      <c r="T64" s="15" t="s">
        <v>791</v>
      </c>
      <c r="U64" s="15" t="s">
        <v>791</v>
      </c>
      <c r="V64" s="15" t="s">
        <v>791</v>
      </c>
      <c r="W64" s="15" t="s">
        <v>791</v>
      </c>
      <c r="X64" s="15" t="s">
        <v>791</v>
      </c>
      <c r="Y64" s="15" t="s">
        <v>791</v>
      </c>
      <c r="Z64" s="15" t="s">
        <v>791</v>
      </c>
      <c r="AA64" s="15" t="s">
        <v>791</v>
      </c>
      <c r="AB64" s="15" t="s">
        <v>791</v>
      </c>
      <c r="AC64" s="15" t="s">
        <v>791</v>
      </c>
      <c r="AD64" s="15" t="s">
        <v>791</v>
      </c>
      <c r="AE64" s="15" t="s">
        <v>791</v>
      </c>
      <c r="AF64" s="15" t="s">
        <v>791</v>
      </c>
      <c r="AG64" s="15" t="s">
        <v>791</v>
      </c>
      <c r="AH64" s="15" t="s">
        <v>791</v>
      </c>
      <c r="AI64" s="15" t="s">
        <v>791</v>
      </c>
      <c r="AJ64" s="15" t="s">
        <v>791</v>
      </c>
      <c r="AK64" s="15" t="s">
        <v>791</v>
      </c>
      <c r="AL64" s="15" t="s">
        <v>791</v>
      </c>
      <c r="AM64" s="15" t="s">
        <v>791</v>
      </c>
      <c r="AN64" s="15" t="s">
        <v>791</v>
      </c>
      <c r="AO64" s="15" t="s">
        <v>791</v>
      </c>
      <c r="AP64" s="15" t="s">
        <v>791</v>
      </c>
      <c r="AQ64" s="15" t="s">
        <v>791</v>
      </c>
      <c r="AR64" s="15" t="s">
        <v>791</v>
      </c>
      <c r="AS64" s="15" t="s">
        <v>791</v>
      </c>
      <c r="AT64" s="15" t="s">
        <v>791</v>
      </c>
      <c r="AU64" s="15" t="s">
        <v>791</v>
      </c>
      <c r="AV64" s="15" t="s">
        <v>791</v>
      </c>
      <c r="AW64" s="15" t="s">
        <v>791</v>
      </c>
      <c r="AX64" s="15" t="s">
        <v>791</v>
      </c>
      <c r="AY64" s="15" t="s">
        <v>791</v>
      </c>
      <c r="AZ64" s="15" t="s">
        <v>791</v>
      </c>
      <c r="BA64" s="15" t="s">
        <v>791</v>
      </c>
      <c r="BB64" s="15" t="s">
        <v>791</v>
      </c>
      <c r="BC64" s="15" t="s">
        <v>791</v>
      </c>
      <c r="BD64" s="15" t="s">
        <v>791</v>
      </c>
      <c r="BE64" s="15" t="s">
        <v>791</v>
      </c>
      <c r="BF64" s="15" t="s">
        <v>791</v>
      </c>
      <c r="BG64" s="15" t="s">
        <v>791</v>
      </c>
      <c r="BH64" s="15" t="s">
        <v>791</v>
      </c>
    </row>
    <row r="65" spans="1:60" ht="31.5">
      <c r="A65" s="11" t="str">
        <f>'1(год)'!A66</f>
        <v>1.6.5.</v>
      </c>
      <c r="B65" s="15" t="str">
        <f>'1(год)'!B66</f>
        <v>установка управляемого прокола Р20 "PIT"</v>
      </c>
      <c r="C65" s="11" t="s">
        <v>840</v>
      </c>
      <c r="D65" s="15" t="s">
        <v>791</v>
      </c>
      <c r="E65" s="15" t="s">
        <v>791</v>
      </c>
      <c r="F65" s="15" t="s">
        <v>791</v>
      </c>
      <c r="G65" s="15" t="s">
        <v>791</v>
      </c>
      <c r="H65" s="15" t="s">
        <v>791</v>
      </c>
      <c r="I65" s="15" t="s">
        <v>791</v>
      </c>
      <c r="J65" s="15" t="s">
        <v>791</v>
      </c>
      <c r="K65" s="15" t="s">
        <v>791</v>
      </c>
      <c r="L65" s="15" t="s">
        <v>791</v>
      </c>
      <c r="M65" s="15" t="s">
        <v>791</v>
      </c>
      <c r="N65" s="15" t="s">
        <v>791</v>
      </c>
      <c r="O65" s="15" t="s">
        <v>791</v>
      </c>
      <c r="P65" s="15" t="s">
        <v>791</v>
      </c>
      <c r="Q65" s="15" t="s">
        <v>791</v>
      </c>
      <c r="R65" s="15" t="s">
        <v>791</v>
      </c>
      <c r="S65" s="15" t="s">
        <v>791</v>
      </c>
      <c r="T65" s="15" t="s">
        <v>791</v>
      </c>
      <c r="U65" s="15" t="s">
        <v>791</v>
      </c>
      <c r="V65" s="15" t="s">
        <v>791</v>
      </c>
      <c r="W65" s="15" t="s">
        <v>791</v>
      </c>
      <c r="X65" s="15" t="s">
        <v>791</v>
      </c>
      <c r="Y65" s="15" t="s">
        <v>791</v>
      </c>
      <c r="Z65" s="15" t="s">
        <v>791</v>
      </c>
      <c r="AA65" s="15" t="s">
        <v>791</v>
      </c>
      <c r="AB65" s="15" t="s">
        <v>791</v>
      </c>
      <c r="AC65" s="15" t="s">
        <v>791</v>
      </c>
      <c r="AD65" s="15" t="s">
        <v>791</v>
      </c>
      <c r="AE65" s="15" t="s">
        <v>791</v>
      </c>
      <c r="AF65" s="15" t="s">
        <v>791</v>
      </c>
      <c r="AG65" s="15" t="s">
        <v>791</v>
      </c>
      <c r="AH65" s="15" t="s">
        <v>791</v>
      </c>
      <c r="AI65" s="15" t="s">
        <v>791</v>
      </c>
      <c r="AJ65" s="15" t="s">
        <v>791</v>
      </c>
      <c r="AK65" s="15" t="s">
        <v>791</v>
      </c>
      <c r="AL65" s="15" t="s">
        <v>791</v>
      </c>
      <c r="AM65" s="15" t="s">
        <v>791</v>
      </c>
      <c r="AN65" s="15" t="s">
        <v>791</v>
      </c>
      <c r="AO65" s="15" t="s">
        <v>791</v>
      </c>
      <c r="AP65" s="15" t="s">
        <v>791</v>
      </c>
      <c r="AQ65" s="15" t="s">
        <v>791</v>
      </c>
      <c r="AR65" s="15" t="s">
        <v>791</v>
      </c>
      <c r="AS65" s="15" t="s">
        <v>791</v>
      </c>
      <c r="AT65" s="15" t="s">
        <v>791</v>
      </c>
      <c r="AU65" s="15" t="s">
        <v>791</v>
      </c>
      <c r="AV65" s="15" t="s">
        <v>791</v>
      </c>
      <c r="AW65" s="15" t="s">
        <v>791</v>
      </c>
      <c r="AX65" s="15" t="s">
        <v>791</v>
      </c>
      <c r="AY65" s="15" t="s">
        <v>791</v>
      </c>
      <c r="AZ65" s="15" t="s">
        <v>791</v>
      </c>
      <c r="BA65" s="15" t="s">
        <v>791</v>
      </c>
      <c r="BB65" s="15" t="s">
        <v>791</v>
      </c>
      <c r="BC65" s="15" t="s">
        <v>791</v>
      </c>
      <c r="BD65" s="15" t="s">
        <v>791</v>
      </c>
      <c r="BE65" s="15" t="s">
        <v>791</v>
      </c>
      <c r="BF65" s="15" t="s">
        <v>791</v>
      </c>
      <c r="BG65" s="15" t="s">
        <v>791</v>
      </c>
      <c r="BH65" s="15" t="s">
        <v>791</v>
      </c>
    </row>
    <row r="66" spans="1:60" ht="31.5">
      <c r="A66" s="11" t="str">
        <f>'1(год)'!A67</f>
        <v>1.6.6.</v>
      </c>
      <c r="B66" s="15" t="str">
        <f>'1(год)'!B67</f>
        <v>измельчитель веток Skorpion 160R/90</v>
      </c>
      <c r="C66" s="11" t="s">
        <v>841</v>
      </c>
      <c r="D66" s="15" t="s">
        <v>791</v>
      </c>
      <c r="E66" s="15" t="s">
        <v>791</v>
      </c>
      <c r="F66" s="15" t="s">
        <v>791</v>
      </c>
      <c r="G66" s="15" t="s">
        <v>791</v>
      </c>
      <c r="H66" s="15" t="s">
        <v>791</v>
      </c>
      <c r="I66" s="15" t="s">
        <v>791</v>
      </c>
      <c r="J66" s="15" t="s">
        <v>791</v>
      </c>
      <c r="K66" s="15" t="s">
        <v>791</v>
      </c>
      <c r="L66" s="15" t="s">
        <v>791</v>
      </c>
      <c r="M66" s="15" t="s">
        <v>791</v>
      </c>
      <c r="N66" s="15" t="s">
        <v>791</v>
      </c>
      <c r="O66" s="15" t="s">
        <v>791</v>
      </c>
      <c r="P66" s="15" t="s">
        <v>791</v>
      </c>
      <c r="Q66" s="15" t="s">
        <v>791</v>
      </c>
      <c r="R66" s="15" t="s">
        <v>791</v>
      </c>
      <c r="S66" s="15" t="s">
        <v>791</v>
      </c>
      <c r="T66" s="15" t="s">
        <v>791</v>
      </c>
      <c r="U66" s="15" t="s">
        <v>791</v>
      </c>
      <c r="V66" s="15" t="s">
        <v>791</v>
      </c>
      <c r="W66" s="15" t="s">
        <v>791</v>
      </c>
      <c r="X66" s="15" t="s">
        <v>791</v>
      </c>
      <c r="Y66" s="15" t="s">
        <v>791</v>
      </c>
      <c r="Z66" s="15" t="s">
        <v>791</v>
      </c>
      <c r="AA66" s="15" t="s">
        <v>791</v>
      </c>
      <c r="AB66" s="15" t="s">
        <v>791</v>
      </c>
      <c r="AC66" s="15" t="s">
        <v>791</v>
      </c>
      <c r="AD66" s="15" t="s">
        <v>791</v>
      </c>
      <c r="AE66" s="15" t="s">
        <v>791</v>
      </c>
      <c r="AF66" s="15" t="s">
        <v>791</v>
      </c>
      <c r="AG66" s="15" t="s">
        <v>791</v>
      </c>
      <c r="AH66" s="15" t="s">
        <v>791</v>
      </c>
      <c r="AI66" s="15" t="s">
        <v>791</v>
      </c>
      <c r="AJ66" s="15" t="s">
        <v>791</v>
      </c>
      <c r="AK66" s="15" t="s">
        <v>791</v>
      </c>
      <c r="AL66" s="15" t="s">
        <v>791</v>
      </c>
      <c r="AM66" s="15" t="s">
        <v>791</v>
      </c>
      <c r="AN66" s="15" t="s">
        <v>791</v>
      </c>
      <c r="AO66" s="15" t="s">
        <v>791</v>
      </c>
      <c r="AP66" s="15" t="s">
        <v>791</v>
      </c>
      <c r="AQ66" s="15" t="s">
        <v>791</v>
      </c>
      <c r="AR66" s="15" t="s">
        <v>791</v>
      </c>
      <c r="AS66" s="15" t="s">
        <v>791</v>
      </c>
      <c r="AT66" s="15" t="s">
        <v>791</v>
      </c>
      <c r="AU66" s="15" t="s">
        <v>791</v>
      </c>
      <c r="AV66" s="15" t="s">
        <v>791</v>
      </c>
      <c r="AW66" s="15" t="s">
        <v>791</v>
      </c>
      <c r="AX66" s="15" t="s">
        <v>791</v>
      </c>
      <c r="AY66" s="15" t="s">
        <v>791</v>
      </c>
      <c r="AZ66" s="15" t="s">
        <v>791</v>
      </c>
      <c r="BA66" s="15" t="s">
        <v>791</v>
      </c>
      <c r="BB66" s="15" t="s">
        <v>791</v>
      </c>
      <c r="BC66" s="15" t="s">
        <v>791</v>
      </c>
      <c r="BD66" s="15" t="s">
        <v>791</v>
      </c>
      <c r="BE66" s="15" t="s">
        <v>791</v>
      </c>
      <c r="BF66" s="15" t="s">
        <v>791</v>
      </c>
      <c r="BG66" s="15" t="s">
        <v>791</v>
      </c>
      <c r="BH66" s="15" t="s">
        <v>791</v>
      </c>
    </row>
    <row r="67" spans="1:60" ht="31.5">
      <c r="A67" s="11" t="str">
        <f>'1(год)'!A68</f>
        <v>1.6.7.</v>
      </c>
      <c r="B67" s="15" t="str">
        <f>'1(год)'!B68</f>
        <v>УАЗ Патриот</v>
      </c>
      <c r="C67" s="11" t="s">
        <v>842</v>
      </c>
      <c r="D67" s="15" t="s">
        <v>791</v>
      </c>
      <c r="E67" s="15" t="s">
        <v>791</v>
      </c>
      <c r="F67" s="15" t="s">
        <v>791</v>
      </c>
      <c r="G67" s="15" t="s">
        <v>791</v>
      </c>
      <c r="H67" s="15" t="s">
        <v>791</v>
      </c>
      <c r="I67" s="15" t="s">
        <v>791</v>
      </c>
      <c r="J67" s="15" t="s">
        <v>791</v>
      </c>
      <c r="K67" s="15" t="s">
        <v>791</v>
      </c>
      <c r="L67" s="15" t="s">
        <v>791</v>
      </c>
      <c r="M67" s="15" t="s">
        <v>791</v>
      </c>
      <c r="N67" s="15" t="s">
        <v>791</v>
      </c>
      <c r="O67" s="15" t="s">
        <v>791</v>
      </c>
      <c r="P67" s="15" t="s">
        <v>791</v>
      </c>
      <c r="Q67" s="15" t="s">
        <v>791</v>
      </c>
      <c r="R67" s="15" t="s">
        <v>791</v>
      </c>
      <c r="S67" s="15" t="s">
        <v>791</v>
      </c>
      <c r="T67" s="15" t="s">
        <v>791</v>
      </c>
      <c r="U67" s="15" t="s">
        <v>791</v>
      </c>
      <c r="V67" s="15" t="s">
        <v>791</v>
      </c>
      <c r="W67" s="15" t="s">
        <v>791</v>
      </c>
      <c r="X67" s="15" t="s">
        <v>791</v>
      </c>
      <c r="Y67" s="15" t="s">
        <v>791</v>
      </c>
      <c r="Z67" s="15" t="s">
        <v>791</v>
      </c>
      <c r="AA67" s="15" t="s">
        <v>791</v>
      </c>
      <c r="AB67" s="15" t="s">
        <v>791</v>
      </c>
      <c r="AC67" s="15" t="s">
        <v>791</v>
      </c>
      <c r="AD67" s="15" t="s">
        <v>791</v>
      </c>
      <c r="AE67" s="15" t="s">
        <v>791</v>
      </c>
      <c r="AF67" s="15" t="s">
        <v>791</v>
      </c>
      <c r="AG67" s="15" t="s">
        <v>791</v>
      </c>
      <c r="AH67" s="15" t="s">
        <v>791</v>
      </c>
      <c r="AI67" s="15" t="s">
        <v>791</v>
      </c>
      <c r="AJ67" s="15" t="s">
        <v>791</v>
      </c>
      <c r="AK67" s="15" t="s">
        <v>791</v>
      </c>
      <c r="AL67" s="15" t="s">
        <v>791</v>
      </c>
      <c r="AM67" s="15" t="s">
        <v>791</v>
      </c>
      <c r="AN67" s="15" t="s">
        <v>791</v>
      </c>
      <c r="AO67" s="15" t="s">
        <v>791</v>
      </c>
      <c r="AP67" s="15" t="s">
        <v>791</v>
      </c>
      <c r="AQ67" s="15" t="s">
        <v>791</v>
      </c>
      <c r="AR67" s="15" t="s">
        <v>791</v>
      </c>
      <c r="AS67" s="15" t="s">
        <v>791</v>
      </c>
      <c r="AT67" s="15" t="s">
        <v>791</v>
      </c>
      <c r="AU67" s="15" t="s">
        <v>791</v>
      </c>
      <c r="AV67" s="15" t="s">
        <v>791</v>
      </c>
      <c r="AW67" s="15" t="s">
        <v>791</v>
      </c>
      <c r="AX67" s="15" t="s">
        <v>791</v>
      </c>
      <c r="AY67" s="15" t="s">
        <v>791</v>
      </c>
      <c r="AZ67" s="15" t="s">
        <v>791</v>
      </c>
      <c r="BA67" s="15" t="s">
        <v>791</v>
      </c>
      <c r="BB67" s="15" t="s">
        <v>791</v>
      </c>
      <c r="BC67" s="15" t="s">
        <v>791</v>
      </c>
      <c r="BD67" s="15" t="s">
        <v>791</v>
      </c>
      <c r="BE67" s="15" t="s">
        <v>791</v>
      </c>
      <c r="BF67" s="15" t="s">
        <v>791</v>
      </c>
      <c r="BG67" s="15" t="s">
        <v>791</v>
      </c>
      <c r="BH67" s="15" t="s">
        <v>791</v>
      </c>
    </row>
    <row r="68" spans="1:60" ht="31.5">
      <c r="A68" s="11" t="str">
        <f>'1(год)'!A69</f>
        <v>1.6.8.</v>
      </c>
      <c r="B68" s="15" t="str">
        <f>'1(год)'!B69</f>
        <v>Автогидроподъемник АГП на базе ГАЗ-33086</v>
      </c>
      <c r="C68" s="11" t="s">
        <v>869</v>
      </c>
      <c r="D68" s="15" t="s">
        <v>791</v>
      </c>
      <c r="E68" s="15" t="s">
        <v>791</v>
      </c>
      <c r="F68" s="15" t="s">
        <v>791</v>
      </c>
      <c r="G68" s="15" t="s">
        <v>791</v>
      </c>
      <c r="H68" s="15" t="s">
        <v>791</v>
      </c>
      <c r="I68" s="15" t="s">
        <v>791</v>
      </c>
      <c r="J68" s="15" t="s">
        <v>791</v>
      </c>
      <c r="K68" s="15" t="s">
        <v>791</v>
      </c>
      <c r="L68" s="15" t="s">
        <v>791</v>
      </c>
      <c r="M68" s="15" t="s">
        <v>791</v>
      </c>
      <c r="N68" s="15" t="s">
        <v>791</v>
      </c>
      <c r="O68" s="15" t="s">
        <v>791</v>
      </c>
      <c r="P68" s="15" t="s">
        <v>791</v>
      </c>
      <c r="Q68" s="15" t="s">
        <v>791</v>
      </c>
      <c r="R68" s="15" t="s">
        <v>791</v>
      </c>
      <c r="S68" s="15" t="s">
        <v>791</v>
      </c>
      <c r="T68" s="15" t="s">
        <v>791</v>
      </c>
      <c r="U68" s="15" t="s">
        <v>791</v>
      </c>
      <c r="V68" s="15" t="s">
        <v>791</v>
      </c>
      <c r="W68" s="15" t="s">
        <v>791</v>
      </c>
      <c r="X68" s="15" t="s">
        <v>791</v>
      </c>
      <c r="Y68" s="15" t="s">
        <v>791</v>
      </c>
      <c r="Z68" s="15" t="s">
        <v>791</v>
      </c>
      <c r="AA68" s="15" t="s">
        <v>791</v>
      </c>
      <c r="AB68" s="15" t="s">
        <v>791</v>
      </c>
      <c r="AC68" s="15" t="s">
        <v>791</v>
      </c>
      <c r="AD68" s="15" t="s">
        <v>791</v>
      </c>
      <c r="AE68" s="15" t="s">
        <v>791</v>
      </c>
      <c r="AF68" s="15" t="s">
        <v>791</v>
      </c>
      <c r="AG68" s="15" t="s">
        <v>791</v>
      </c>
      <c r="AH68" s="15" t="s">
        <v>791</v>
      </c>
      <c r="AI68" s="15" t="s">
        <v>791</v>
      </c>
      <c r="AJ68" s="15" t="s">
        <v>791</v>
      </c>
      <c r="AK68" s="15" t="s">
        <v>791</v>
      </c>
      <c r="AL68" s="15" t="s">
        <v>791</v>
      </c>
      <c r="AM68" s="15" t="s">
        <v>791</v>
      </c>
      <c r="AN68" s="15" t="s">
        <v>791</v>
      </c>
      <c r="AO68" s="15" t="s">
        <v>791</v>
      </c>
      <c r="AP68" s="15" t="s">
        <v>791</v>
      </c>
      <c r="AQ68" s="15" t="s">
        <v>791</v>
      </c>
      <c r="AR68" s="15" t="s">
        <v>791</v>
      </c>
      <c r="AS68" s="15" t="s">
        <v>791</v>
      </c>
      <c r="AT68" s="15" t="s">
        <v>791</v>
      </c>
      <c r="AU68" s="15" t="s">
        <v>791</v>
      </c>
      <c r="AV68" s="15" t="s">
        <v>791</v>
      </c>
      <c r="AW68" s="15" t="s">
        <v>791</v>
      </c>
      <c r="AX68" s="15" t="s">
        <v>791</v>
      </c>
      <c r="AY68" s="15" t="s">
        <v>791</v>
      </c>
      <c r="AZ68" s="15" t="s">
        <v>791</v>
      </c>
      <c r="BA68" s="15" t="s">
        <v>791</v>
      </c>
      <c r="BB68" s="15" t="s">
        <v>791</v>
      </c>
      <c r="BC68" s="15" t="s">
        <v>791</v>
      </c>
      <c r="BD68" s="15" t="s">
        <v>791</v>
      </c>
      <c r="BE68" s="15" t="s">
        <v>791</v>
      </c>
      <c r="BF68" s="15" t="s">
        <v>791</v>
      </c>
      <c r="BG68" s="15" t="s">
        <v>791</v>
      </c>
      <c r="BH68" s="15" t="s">
        <v>791</v>
      </c>
    </row>
    <row r="69" spans="1:60" ht="31.5">
      <c r="A69" s="11" t="str">
        <f>'1(год)'!A70</f>
        <v>1.6.9.</v>
      </c>
      <c r="B69" s="15" t="str">
        <f>'1(год)'!B70</f>
        <v>ПРМ на базе ГАЗ-33086</v>
      </c>
      <c r="C69" s="11" t="s">
        <v>870</v>
      </c>
      <c r="D69" s="15" t="s">
        <v>791</v>
      </c>
      <c r="E69" s="15" t="s">
        <v>791</v>
      </c>
      <c r="F69" s="15" t="s">
        <v>791</v>
      </c>
      <c r="G69" s="15" t="s">
        <v>791</v>
      </c>
      <c r="H69" s="15" t="s">
        <v>791</v>
      </c>
      <c r="I69" s="15" t="s">
        <v>791</v>
      </c>
      <c r="J69" s="15" t="s">
        <v>791</v>
      </c>
      <c r="K69" s="15" t="s">
        <v>791</v>
      </c>
      <c r="L69" s="15" t="s">
        <v>791</v>
      </c>
      <c r="M69" s="15" t="s">
        <v>791</v>
      </c>
      <c r="N69" s="15" t="s">
        <v>791</v>
      </c>
      <c r="O69" s="15" t="s">
        <v>791</v>
      </c>
      <c r="P69" s="15" t="s">
        <v>791</v>
      </c>
      <c r="Q69" s="15" t="s">
        <v>791</v>
      </c>
      <c r="R69" s="15" t="s">
        <v>791</v>
      </c>
      <c r="S69" s="15" t="s">
        <v>791</v>
      </c>
      <c r="T69" s="15" t="s">
        <v>791</v>
      </c>
      <c r="U69" s="15" t="s">
        <v>791</v>
      </c>
      <c r="V69" s="15" t="s">
        <v>791</v>
      </c>
      <c r="W69" s="15" t="s">
        <v>791</v>
      </c>
      <c r="X69" s="15" t="s">
        <v>791</v>
      </c>
      <c r="Y69" s="15" t="s">
        <v>791</v>
      </c>
      <c r="Z69" s="15" t="s">
        <v>791</v>
      </c>
      <c r="AA69" s="15" t="s">
        <v>791</v>
      </c>
      <c r="AB69" s="15" t="s">
        <v>791</v>
      </c>
      <c r="AC69" s="15" t="s">
        <v>791</v>
      </c>
      <c r="AD69" s="15" t="s">
        <v>791</v>
      </c>
      <c r="AE69" s="15" t="s">
        <v>791</v>
      </c>
      <c r="AF69" s="15" t="s">
        <v>791</v>
      </c>
      <c r="AG69" s="15" t="s">
        <v>791</v>
      </c>
      <c r="AH69" s="15" t="s">
        <v>791</v>
      </c>
      <c r="AI69" s="15" t="s">
        <v>791</v>
      </c>
      <c r="AJ69" s="15" t="s">
        <v>791</v>
      </c>
      <c r="AK69" s="15" t="s">
        <v>791</v>
      </c>
      <c r="AL69" s="15" t="s">
        <v>791</v>
      </c>
      <c r="AM69" s="15" t="s">
        <v>791</v>
      </c>
      <c r="AN69" s="15" t="s">
        <v>791</v>
      </c>
      <c r="AO69" s="15" t="s">
        <v>791</v>
      </c>
      <c r="AP69" s="15" t="s">
        <v>791</v>
      </c>
      <c r="AQ69" s="15" t="s">
        <v>791</v>
      </c>
      <c r="AR69" s="15" t="s">
        <v>791</v>
      </c>
      <c r="AS69" s="15" t="s">
        <v>791</v>
      </c>
      <c r="AT69" s="15" t="s">
        <v>791</v>
      </c>
      <c r="AU69" s="15" t="s">
        <v>791</v>
      </c>
      <c r="AV69" s="15" t="s">
        <v>791</v>
      </c>
      <c r="AW69" s="15" t="s">
        <v>791</v>
      </c>
      <c r="AX69" s="15" t="s">
        <v>791</v>
      </c>
      <c r="AY69" s="15" t="s">
        <v>791</v>
      </c>
      <c r="AZ69" s="15" t="s">
        <v>791</v>
      </c>
      <c r="BA69" s="15" t="s">
        <v>791</v>
      </c>
      <c r="BB69" s="15" t="s">
        <v>791</v>
      </c>
      <c r="BC69" s="15" t="s">
        <v>791</v>
      </c>
      <c r="BD69" s="15" t="s">
        <v>791</v>
      </c>
      <c r="BE69" s="15" t="s">
        <v>791</v>
      </c>
      <c r="BF69" s="15" t="s">
        <v>791</v>
      </c>
      <c r="BG69" s="15" t="s">
        <v>791</v>
      </c>
      <c r="BH69" s="15" t="s">
        <v>791</v>
      </c>
    </row>
    <row r="70" spans="1:60" ht="31.5">
      <c r="A70" s="11" t="str">
        <f>'1(год)'!A71</f>
        <v>1.6.10.</v>
      </c>
      <c r="B70" s="15" t="str">
        <f>'1(год)'!B71</f>
        <v>тракторный -тягач на базе МТЗ-82</v>
      </c>
      <c r="C70" s="11" t="s">
        <v>871</v>
      </c>
      <c r="D70" s="15" t="s">
        <v>791</v>
      </c>
      <c r="E70" s="15" t="s">
        <v>791</v>
      </c>
      <c r="F70" s="15" t="s">
        <v>791</v>
      </c>
      <c r="G70" s="15" t="s">
        <v>791</v>
      </c>
      <c r="H70" s="15" t="s">
        <v>791</v>
      </c>
      <c r="I70" s="15" t="s">
        <v>791</v>
      </c>
      <c r="J70" s="15" t="s">
        <v>791</v>
      </c>
      <c r="K70" s="15" t="s">
        <v>791</v>
      </c>
      <c r="L70" s="15" t="s">
        <v>791</v>
      </c>
      <c r="M70" s="15" t="s">
        <v>791</v>
      </c>
      <c r="N70" s="15" t="s">
        <v>791</v>
      </c>
      <c r="O70" s="15" t="s">
        <v>791</v>
      </c>
      <c r="P70" s="15" t="s">
        <v>791</v>
      </c>
      <c r="Q70" s="15" t="s">
        <v>791</v>
      </c>
      <c r="R70" s="15" t="s">
        <v>791</v>
      </c>
      <c r="S70" s="15" t="s">
        <v>791</v>
      </c>
      <c r="T70" s="15" t="s">
        <v>791</v>
      </c>
      <c r="U70" s="15" t="s">
        <v>791</v>
      </c>
      <c r="V70" s="15" t="s">
        <v>791</v>
      </c>
      <c r="W70" s="15" t="s">
        <v>791</v>
      </c>
      <c r="X70" s="15" t="s">
        <v>791</v>
      </c>
      <c r="Y70" s="15" t="s">
        <v>791</v>
      </c>
      <c r="Z70" s="15" t="s">
        <v>791</v>
      </c>
      <c r="AA70" s="15" t="s">
        <v>791</v>
      </c>
      <c r="AB70" s="15" t="s">
        <v>791</v>
      </c>
      <c r="AC70" s="15" t="s">
        <v>791</v>
      </c>
      <c r="AD70" s="15" t="s">
        <v>791</v>
      </c>
      <c r="AE70" s="15" t="s">
        <v>791</v>
      </c>
      <c r="AF70" s="15" t="s">
        <v>791</v>
      </c>
      <c r="AG70" s="15" t="s">
        <v>791</v>
      </c>
      <c r="AH70" s="15" t="s">
        <v>791</v>
      </c>
      <c r="AI70" s="15" t="s">
        <v>791</v>
      </c>
      <c r="AJ70" s="15" t="s">
        <v>791</v>
      </c>
      <c r="AK70" s="15" t="s">
        <v>791</v>
      </c>
      <c r="AL70" s="15" t="s">
        <v>791</v>
      </c>
      <c r="AM70" s="15" t="s">
        <v>791</v>
      </c>
      <c r="AN70" s="15" t="s">
        <v>791</v>
      </c>
      <c r="AO70" s="15" t="s">
        <v>791</v>
      </c>
      <c r="AP70" s="15" t="s">
        <v>791</v>
      </c>
      <c r="AQ70" s="15" t="s">
        <v>791</v>
      </c>
      <c r="AR70" s="15" t="s">
        <v>791</v>
      </c>
      <c r="AS70" s="15" t="s">
        <v>791</v>
      </c>
      <c r="AT70" s="15" t="s">
        <v>791</v>
      </c>
      <c r="AU70" s="15" t="s">
        <v>791</v>
      </c>
      <c r="AV70" s="15" t="s">
        <v>791</v>
      </c>
      <c r="AW70" s="15" t="s">
        <v>791</v>
      </c>
      <c r="AX70" s="15" t="s">
        <v>791</v>
      </c>
      <c r="AY70" s="15" t="s">
        <v>791</v>
      </c>
      <c r="AZ70" s="15" t="s">
        <v>791</v>
      </c>
      <c r="BA70" s="15" t="s">
        <v>791</v>
      </c>
      <c r="BB70" s="15" t="s">
        <v>791</v>
      </c>
      <c r="BC70" s="15" t="s">
        <v>791</v>
      </c>
      <c r="BD70" s="15" t="s">
        <v>791</v>
      </c>
      <c r="BE70" s="15" t="s">
        <v>791</v>
      </c>
      <c r="BF70" s="15" t="s">
        <v>791</v>
      </c>
      <c r="BG70" s="15" t="s">
        <v>791</v>
      </c>
      <c r="BH70" s="15" t="s">
        <v>791</v>
      </c>
    </row>
    <row r="71" spans="1:60" ht="31.5">
      <c r="A71" s="11" t="str">
        <f>'1(год)'!A72</f>
        <v>1.6.11.</v>
      </c>
      <c r="B71" s="15" t="str">
        <f>'1(год)'!B72</f>
        <v>самосвал Хёндай HP-65</v>
      </c>
      <c r="C71" s="11" t="s">
        <v>872</v>
      </c>
      <c r="D71" s="15" t="s">
        <v>791</v>
      </c>
      <c r="E71" s="15" t="s">
        <v>791</v>
      </c>
      <c r="F71" s="15" t="s">
        <v>791</v>
      </c>
      <c r="G71" s="15" t="s">
        <v>791</v>
      </c>
      <c r="H71" s="15" t="s">
        <v>791</v>
      </c>
      <c r="I71" s="15" t="s">
        <v>791</v>
      </c>
      <c r="J71" s="15" t="s">
        <v>791</v>
      </c>
      <c r="K71" s="15" t="s">
        <v>791</v>
      </c>
      <c r="L71" s="15" t="s">
        <v>791</v>
      </c>
      <c r="M71" s="15" t="s">
        <v>791</v>
      </c>
      <c r="N71" s="15" t="s">
        <v>791</v>
      </c>
      <c r="O71" s="15" t="s">
        <v>791</v>
      </c>
      <c r="P71" s="15" t="s">
        <v>791</v>
      </c>
      <c r="Q71" s="15" t="s">
        <v>791</v>
      </c>
      <c r="R71" s="15" t="s">
        <v>791</v>
      </c>
      <c r="S71" s="15" t="s">
        <v>791</v>
      </c>
      <c r="T71" s="15" t="s">
        <v>791</v>
      </c>
      <c r="U71" s="15" t="s">
        <v>791</v>
      </c>
      <c r="V71" s="15" t="s">
        <v>791</v>
      </c>
      <c r="W71" s="15" t="s">
        <v>791</v>
      </c>
      <c r="X71" s="15" t="s">
        <v>791</v>
      </c>
      <c r="Y71" s="15" t="s">
        <v>791</v>
      </c>
      <c r="Z71" s="15" t="s">
        <v>791</v>
      </c>
      <c r="AA71" s="15" t="s">
        <v>791</v>
      </c>
      <c r="AB71" s="15" t="s">
        <v>791</v>
      </c>
      <c r="AC71" s="15" t="s">
        <v>791</v>
      </c>
      <c r="AD71" s="15" t="s">
        <v>791</v>
      </c>
      <c r="AE71" s="15" t="s">
        <v>791</v>
      </c>
      <c r="AF71" s="15" t="s">
        <v>791</v>
      </c>
      <c r="AG71" s="15" t="s">
        <v>791</v>
      </c>
      <c r="AH71" s="15" t="s">
        <v>791</v>
      </c>
      <c r="AI71" s="15" t="s">
        <v>791</v>
      </c>
      <c r="AJ71" s="15" t="s">
        <v>791</v>
      </c>
      <c r="AK71" s="15" t="s">
        <v>791</v>
      </c>
      <c r="AL71" s="15" t="s">
        <v>791</v>
      </c>
      <c r="AM71" s="15" t="s">
        <v>791</v>
      </c>
      <c r="AN71" s="15" t="s">
        <v>791</v>
      </c>
      <c r="AO71" s="15" t="s">
        <v>791</v>
      </c>
      <c r="AP71" s="15" t="s">
        <v>791</v>
      </c>
      <c r="AQ71" s="15" t="s">
        <v>791</v>
      </c>
      <c r="AR71" s="15" t="s">
        <v>791</v>
      </c>
      <c r="AS71" s="15" t="s">
        <v>791</v>
      </c>
      <c r="AT71" s="15" t="s">
        <v>791</v>
      </c>
      <c r="AU71" s="15" t="s">
        <v>791</v>
      </c>
      <c r="AV71" s="15" t="s">
        <v>791</v>
      </c>
      <c r="AW71" s="15" t="s">
        <v>791</v>
      </c>
      <c r="AX71" s="15" t="s">
        <v>791</v>
      </c>
      <c r="AY71" s="15" t="s">
        <v>791</v>
      </c>
      <c r="AZ71" s="15" t="s">
        <v>791</v>
      </c>
      <c r="BA71" s="15" t="s">
        <v>791</v>
      </c>
      <c r="BB71" s="15" t="s">
        <v>791</v>
      </c>
      <c r="BC71" s="15" t="s">
        <v>791</v>
      </c>
      <c r="BD71" s="15" t="s">
        <v>791</v>
      </c>
      <c r="BE71" s="15" t="s">
        <v>791</v>
      </c>
      <c r="BF71" s="15" t="s">
        <v>791</v>
      </c>
      <c r="BG71" s="15" t="s">
        <v>791</v>
      </c>
      <c r="BH71" s="15" t="s">
        <v>791</v>
      </c>
    </row>
    <row r="72" spans="1:60" ht="31.5">
      <c r="A72" s="11" t="str">
        <f>'1(год)'!A73</f>
        <v>1.6.12.</v>
      </c>
      <c r="B72" s="15" t="str">
        <f>'1(год)'!B73</f>
        <v>УАЗ -390995 (буханка)</v>
      </c>
      <c r="C72" s="11" t="s">
        <v>873</v>
      </c>
      <c r="D72" s="15" t="s">
        <v>791</v>
      </c>
      <c r="E72" s="15" t="s">
        <v>791</v>
      </c>
      <c r="F72" s="15" t="s">
        <v>791</v>
      </c>
      <c r="G72" s="15" t="s">
        <v>791</v>
      </c>
      <c r="H72" s="15" t="s">
        <v>791</v>
      </c>
      <c r="I72" s="15" t="s">
        <v>791</v>
      </c>
      <c r="J72" s="15" t="s">
        <v>791</v>
      </c>
      <c r="K72" s="15" t="s">
        <v>791</v>
      </c>
      <c r="L72" s="15" t="s">
        <v>791</v>
      </c>
      <c r="M72" s="15" t="s">
        <v>791</v>
      </c>
      <c r="N72" s="15" t="s">
        <v>791</v>
      </c>
      <c r="O72" s="15" t="s">
        <v>791</v>
      </c>
      <c r="P72" s="15" t="s">
        <v>791</v>
      </c>
      <c r="Q72" s="15" t="s">
        <v>791</v>
      </c>
      <c r="R72" s="15" t="s">
        <v>791</v>
      </c>
      <c r="S72" s="15" t="s">
        <v>791</v>
      </c>
      <c r="T72" s="15" t="s">
        <v>791</v>
      </c>
      <c r="U72" s="15" t="s">
        <v>791</v>
      </c>
      <c r="V72" s="15" t="s">
        <v>791</v>
      </c>
      <c r="W72" s="15" t="s">
        <v>791</v>
      </c>
      <c r="X72" s="15" t="s">
        <v>791</v>
      </c>
      <c r="Y72" s="15" t="s">
        <v>791</v>
      </c>
      <c r="Z72" s="15" t="s">
        <v>791</v>
      </c>
      <c r="AA72" s="15" t="s">
        <v>791</v>
      </c>
      <c r="AB72" s="15" t="s">
        <v>791</v>
      </c>
      <c r="AC72" s="15" t="s">
        <v>791</v>
      </c>
      <c r="AD72" s="15" t="s">
        <v>791</v>
      </c>
      <c r="AE72" s="15" t="s">
        <v>791</v>
      </c>
      <c r="AF72" s="15" t="s">
        <v>791</v>
      </c>
      <c r="AG72" s="15" t="s">
        <v>791</v>
      </c>
      <c r="AH72" s="15" t="s">
        <v>791</v>
      </c>
      <c r="AI72" s="15" t="s">
        <v>791</v>
      </c>
      <c r="AJ72" s="15" t="s">
        <v>791</v>
      </c>
      <c r="AK72" s="15" t="s">
        <v>791</v>
      </c>
      <c r="AL72" s="15" t="s">
        <v>791</v>
      </c>
      <c r="AM72" s="15" t="s">
        <v>791</v>
      </c>
      <c r="AN72" s="15" t="s">
        <v>791</v>
      </c>
      <c r="AO72" s="15" t="s">
        <v>791</v>
      </c>
      <c r="AP72" s="15" t="s">
        <v>791</v>
      </c>
      <c r="AQ72" s="15" t="s">
        <v>791</v>
      </c>
      <c r="AR72" s="15" t="s">
        <v>791</v>
      </c>
      <c r="AS72" s="15" t="s">
        <v>791</v>
      </c>
      <c r="AT72" s="15" t="s">
        <v>791</v>
      </c>
      <c r="AU72" s="15" t="s">
        <v>791</v>
      </c>
      <c r="AV72" s="15" t="s">
        <v>791</v>
      </c>
      <c r="AW72" s="15" t="s">
        <v>791</v>
      </c>
      <c r="AX72" s="15" t="s">
        <v>791</v>
      </c>
      <c r="AY72" s="15" t="s">
        <v>791</v>
      </c>
      <c r="AZ72" s="15" t="s">
        <v>791</v>
      </c>
      <c r="BA72" s="15" t="s">
        <v>791</v>
      </c>
      <c r="BB72" s="15" t="s">
        <v>791</v>
      </c>
      <c r="BC72" s="15" t="s">
        <v>791</v>
      </c>
      <c r="BD72" s="15" t="s">
        <v>791</v>
      </c>
      <c r="BE72" s="15" t="s">
        <v>791</v>
      </c>
      <c r="BF72" s="15" t="s">
        <v>791</v>
      </c>
      <c r="BG72" s="15" t="s">
        <v>791</v>
      </c>
      <c r="BH72" s="15" t="s">
        <v>791</v>
      </c>
    </row>
    <row r="73" spans="1:60" ht="31.5">
      <c r="A73" s="11" t="str">
        <f>'1(год)'!A74</f>
        <v>1.6.13.</v>
      </c>
      <c r="B73" s="15" t="str">
        <f>'1(год)'!B74</f>
        <v>БКМ-205Д-01 на базе МТЗ-82 (ямобур)</v>
      </c>
      <c r="C73" s="11" t="s">
        <v>874</v>
      </c>
      <c r="D73" s="15" t="s">
        <v>791</v>
      </c>
      <c r="E73" s="15" t="s">
        <v>791</v>
      </c>
      <c r="F73" s="15" t="s">
        <v>791</v>
      </c>
      <c r="G73" s="15" t="s">
        <v>791</v>
      </c>
      <c r="H73" s="15" t="s">
        <v>791</v>
      </c>
      <c r="I73" s="15" t="s">
        <v>791</v>
      </c>
      <c r="J73" s="15" t="s">
        <v>791</v>
      </c>
      <c r="K73" s="15" t="s">
        <v>791</v>
      </c>
      <c r="L73" s="15" t="s">
        <v>791</v>
      </c>
      <c r="M73" s="15" t="s">
        <v>791</v>
      </c>
      <c r="N73" s="15" t="s">
        <v>791</v>
      </c>
      <c r="O73" s="15" t="s">
        <v>791</v>
      </c>
      <c r="P73" s="15" t="s">
        <v>791</v>
      </c>
      <c r="Q73" s="15" t="s">
        <v>791</v>
      </c>
      <c r="R73" s="15" t="s">
        <v>791</v>
      </c>
      <c r="S73" s="15" t="s">
        <v>791</v>
      </c>
      <c r="T73" s="15" t="s">
        <v>791</v>
      </c>
      <c r="U73" s="15" t="s">
        <v>791</v>
      </c>
      <c r="V73" s="15" t="s">
        <v>791</v>
      </c>
      <c r="W73" s="15" t="s">
        <v>791</v>
      </c>
      <c r="X73" s="15" t="s">
        <v>791</v>
      </c>
      <c r="Y73" s="15" t="s">
        <v>791</v>
      </c>
      <c r="Z73" s="15" t="s">
        <v>791</v>
      </c>
      <c r="AA73" s="15" t="s">
        <v>791</v>
      </c>
      <c r="AB73" s="15" t="s">
        <v>791</v>
      </c>
      <c r="AC73" s="15" t="s">
        <v>791</v>
      </c>
      <c r="AD73" s="15" t="s">
        <v>791</v>
      </c>
      <c r="AE73" s="15" t="s">
        <v>791</v>
      </c>
      <c r="AF73" s="15" t="s">
        <v>791</v>
      </c>
      <c r="AG73" s="15" t="s">
        <v>791</v>
      </c>
      <c r="AH73" s="15" t="s">
        <v>791</v>
      </c>
      <c r="AI73" s="15" t="s">
        <v>791</v>
      </c>
      <c r="AJ73" s="15" t="s">
        <v>791</v>
      </c>
      <c r="AK73" s="15" t="s">
        <v>791</v>
      </c>
      <c r="AL73" s="15" t="s">
        <v>791</v>
      </c>
      <c r="AM73" s="15" t="s">
        <v>791</v>
      </c>
      <c r="AN73" s="15" t="s">
        <v>791</v>
      </c>
      <c r="AO73" s="15" t="s">
        <v>791</v>
      </c>
      <c r="AP73" s="15" t="s">
        <v>791</v>
      </c>
      <c r="AQ73" s="15" t="s">
        <v>791</v>
      </c>
      <c r="AR73" s="15" t="s">
        <v>791</v>
      </c>
      <c r="AS73" s="15" t="s">
        <v>791</v>
      </c>
      <c r="AT73" s="15" t="s">
        <v>791</v>
      </c>
      <c r="AU73" s="15" t="s">
        <v>791</v>
      </c>
      <c r="AV73" s="15" t="s">
        <v>791</v>
      </c>
      <c r="AW73" s="15" t="s">
        <v>791</v>
      </c>
      <c r="AX73" s="15" t="s">
        <v>791</v>
      </c>
      <c r="AY73" s="15" t="s">
        <v>791</v>
      </c>
      <c r="AZ73" s="15" t="s">
        <v>791</v>
      </c>
      <c r="BA73" s="15" t="s">
        <v>791</v>
      </c>
      <c r="BB73" s="15" t="s">
        <v>791</v>
      </c>
      <c r="BC73" s="15" t="s">
        <v>791</v>
      </c>
      <c r="BD73" s="15" t="s">
        <v>791</v>
      </c>
      <c r="BE73" s="15" t="s">
        <v>791</v>
      </c>
      <c r="BF73" s="15" t="s">
        <v>791</v>
      </c>
      <c r="BG73" s="15" t="s">
        <v>791</v>
      </c>
      <c r="BH73" s="15" t="s">
        <v>791</v>
      </c>
    </row>
    <row r="74" spans="1:60" ht="47.25">
      <c r="A74" s="11" t="str">
        <f>'1(год)'!A75</f>
        <v>1.6.14.</v>
      </c>
      <c r="B74" s="15" t="str">
        <f>'1(год)'!B75</f>
        <v>измеритель параметров силовых трансформаторов К 540-3 </v>
      </c>
      <c r="C74" s="11" t="s">
        <v>875</v>
      </c>
      <c r="D74" s="15" t="s">
        <v>791</v>
      </c>
      <c r="E74" s="15" t="s">
        <v>791</v>
      </c>
      <c r="F74" s="15" t="s">
        <v>791</v>
      </c>
      <c r="G74" s="15" t="s">
        <v>791</v>
      </c>
      <c r="H74" s="15" t="s">
        <v>791</v>
      </c>
      <c r="I74" s="15" t="s">
        <v>791</v>
      </c>
      <c r="J74" s="15" t="s">
        <v>791</v>
      </c>
      <c r="K74" s="15" t="s">
        <v>791</v>
      </c>
      <c r="L74" s="15" t="s">
        <v>791</v>
      </c>
      <c r="M74" s="15" t="s">
        <v>791</v>
      </c>
      <c r="N74" s="15" t="s">
        <v>791</v>
      </c>
      <c r="O74" s="15" t="s">
        <v>791</v>
      </c>
      <c r="P74" s="15" t="s">
        <v>791</v>
      </c>
      <c r="Q74" s="15" t="s">
        <v>791</v>
      </c>
      <c r="R74" s="15" t="s">
        <v>791</v>
      </c>
      <c r="S74" s="15" t="s">
        <v>791</v>
      </c>
      <c r="T74" s="15" t="s">
        <v>791</v>
      </c>
      <c r="U74" s="15" t="s">
        <v>791</v>
      </c>
      <c r="V74" s="15" t="s">
        <v>791</v>
      </c>
      <c r="W74" s="15" t="s">
        <v>791</v>
      </c>
      <c r="X74" s="15" t="s">
        <v>791</v>
      </c>
      <c r="Y74" s="15" t="s">
        <v>791</v>
      </c>
      <c r="Z74" s="15" t="s">
        <v>791</v>
      </c>
      <c r="AA74" s="15" t="s">
        <v>791</v>
      </c>
      <c r="AB74" s="15" t="s">
        <v>791</v>
      </c>
      <c r="AC74" s="15" t="s">
        <v>791</v>
      </c>
      <c r="AD74" s="15" t="s">
        <v>791</v>
      </c>
      <c r="AE74" s="15" t="s">
        <v>791</v>
      </c>
      <c r="AF74" s="15" t="s">
        <v>791</v>
      </c>
      <c r="AG74" s="15" t="s">
        <v>791</v>
      </c>
      <c r="AH74" s="15" t="s">
        <v>791</v>
      </c>
      <c r="AI74" s="15" t="s">
        <v>791</v>
      </c>
      <c r="AJ74" s="15" t="s">
        <v>791</v>
      </c>
      <c r="AK74" s="15" t="s">
        <v>791</v>
      </c>
      <c r="AL74" s="15" t="s">
        <v>791</v>
      </c>
      <c r="AM74" s="15" t="s">
        <v>791</v>
      </c>
      <c r="AN74" s="15" t="s">
        <v>791</v>
      </c>
      <c r="AO74" s="15" t="s">
        <v>791</v>
      </c>
      <c r="AP74" s="15" t="s">
        <v>791</v>
      </c>
      <c r="AQ74" s="15" t="s">
        <v>791</v>
      </c>
      <c r="AR74" s="15" t="s">
        <v>791</v>
      </c>
      <c r="AS74" s="15" t="s">
        <v>791</v>
      </c>
      <c r="AT74" s="15" t="s">
        <v>791</v>
      </c>
      <c r="AU74" s="15" t="s">
        <v>791</v>
      </c>
      <c r="AV74" s="15" t="s">
        <v>791</v>
      </c>
      <c r="AW74" s="15" t="s">
        <v>791</v>
      </c>
      <c r="AX74" s="15" t="s">
        <v>791</v>
      </c>
      <c r="AY74" s="15" t="s">
        <v>791</v>
      </c>
      <c r="AZ74" s="15" t="s">
        <v>791</v>
      </c>
      <c r="BA74" s="15" t="s">
        <v>791</v>
      </c>
      <c r="BB74" s="15" t="s">
        <v>791</v>
      </c>
      <c r="BC74" s="15" t="s">
        <v>791</v>
      </c>
      <c r="BD74" s="15" t="s">
        <v>791</v>
      </c>
      <c r="BE74" s="15" t="s">
        <v>791</v>
      </c>
      <c r="BF74" s="15" t="s">
        <v>791</v>
      </c>
      <c r="BG74" s="15" t="s">
        <v>791</v>
      </c>
      <c r="BH74" s="15" t="s">
        <v>791</v>
      </c>
    </row>
    <row r="75" spans="1:60" ht="31.5">
      <c r="A75" s="11" t="str">
        <f>'1(год)'!A76</f>
        <v>1.6.15.</v>
      </c>
      <c r="B75" s="15" t="str">
        <f>'1(год)'!B76</f>
        <v>СКАТ -70П</v>
      </c>
      <c r="C75" s="11" t="s">
        <v>876</v>
      </c>
      <c r="D75" s="15" t="s">
        <v>791</v>
      </c>
      <c r="E75" s="15" t="s">
        <v>791</v>
      </c>
      <c r="F75" s="15" t="s">
        <v>791</v>
      </c>
      <c r="G75" s="15" t="s">
        <v>791</v>
      </c>
      <c r="H75" s="15" t="s">
        <v>791</v>
      </c>
      <c r="I75" s="15" t="s">
        <v>791</v>
      </c>
      <c r="J75" s="15" t="s">
        <v>791</v>
      </c>
      <c r="K75" s="15" t="s">
        <v>791</v>
      </c>
      <c r="L75" s="15" t="s">
        <v>791</v>
      </c>
      <c r="M75" s="15" t="s">
        <v>791</v>
      </c>
      <c r="N75" s="15" t="s">
        <v>791</v>
      </c>
      <c r="O75" s="15" t="s">
        <v>791</v>
      </c>
      <c r="P75" s="15" t="s">
        <v>791</v>
      </c>
      <c r="Q75" s="15" t="s">
        <v>791</v>
      </c>
      <c r="R75" s="15" t="s">
        <v>791</v>
      </c>
      <c r="S75" s="15" t="s">
        <v>791</v>
      </c>
      <c r="T75" s="15" t="s">
        <v>791</v>
      </c>
      <c r="U75" s="15" t="s">
        <v>791</v>
      </c>
      <c r="V75" s="15" t="s">
        <v>791</v>
      </c>
      <c r="W75" s="15" t="s">
        <v>791</v>
      </c>
      <c r="X75" s="15" t="s">
        <v>791</v>
      </c>
      <c r="Y75" s="15" t="s">
        <v>791</v>
      </c>
      <c r="Z75" s="15" t="s">
        <v>791</v>
      </c>
      <c r="AA75" s="15" t="s">
        <v>791</v>
      </c>
      <c r="AB75" s="15" t="s">
        <v>791</v>
      </c>
      <c r="AC75" s="15" t="s">
        <v>791</v>
      </c>
      <c r="AD75" s="15" t="s">
        <v>791</v>
      </c>
      <c r="AE75" s="15" t="s">
        <v>791</v>
      </c>
      <c r="AF75" s="15" t="s">
        <v>791</v>
      </c>
      <c r="AG75" s="15" t="s">
        <v>791</v>
      </c>
      <c r="AH75" s="15" t="s">
        <v>791</v>
      </c>
      <c r="AI75" s="15" t="s">
        <v>791</v>
      </c>
      <c r="AJ75" s="15" t="s">
        <v>791</v>
      </c>
      <c r="AK75" s="15" t="s">
        <v>791</v>
      </c>
      <c r="AL75" s="15" t="s">
        <v>791</v>
      </c>
      <c r="AM75" s="15" t="s">
        <v>791</v>
      </c>
      <c r="AN75" s="15" t="s">
        <v>791</v>
      </c>
      <c r="AO75" s="15" t="s">
        <v>791</v>
      </c>
      <c r="AP75" s="15" t="s">
        <v>791</v>
      </c>
      <c r="AQ75" s="15" t="s">
        <v>791</v>
      </c>
      <c r="AR75" s="15" t="s">
        <v>791</v>
      </c>
      <c r="AS75" s="15" t="s">
        <v>791</v>
      </c>
      <c r="AT75" s="15" t="s">
        <v>791</v>
      </c>
      <c r="AU75" s="15" t="s">
        <v>791</v>
      </c>
      <c r="AV75" s="15" t="s">
        <v>791</v>
      </c>
      <c r="AW75" s="15" t="s">
        <v>791</v>
      </c>
      <c r="AX75" s="15" t="s">
        <v>791</v>
      </c>
      <c r="AY75" s="15" t="s">
        <v>791</v>
      </c>
      <c r="AZ75" s="15" t="s">
        <v>791</v>
      </c>
      <c r="BA75" s="15" t="s">
        <v>791</v>
      </c>
      <c r="BB75" s="15" t="s">
        <v>791</v>
      </c>
      <c r="BC75" s="15" t="s">
        <v>791</v>
      </c>
      <c r="BD75" s="15" t="s">
        <v>791</v>
      </c>
      <c r="BE75" s="15" t="s">
        <v>791</v>
      </c>
      <c r="BF75" s="15" t="s">
        <v>791</v>
      </c>
      <c r="BG75" s="15" t="s">
        <v>791</v>
      </c>
      <c r="BH75" s="15" t="s">
        <v>791</v>
      </c>
    </row>
    <row r="76" spans="1:60" ht="31.5">
      <c r="A76" s="11" t="str">
        <f>'1(год)'!A77</f>
        <v>1.6.16.</v>
      </c>
      <c r="B76" s="15" t="str">
        <f>'1(год)'!B77</f>
        <v>СКАТ М100В</v>
      </c>
      <c r="C76" s="11" t="s">
        <v>877</v>
      </c>
      <c r="D76" s="15" t="s">
        <v>791</v>
      </c>
      <c r="E76" s="15" t="s">
        <v>791</v>
      </c>
      <c r="F76" s="15" t="s">
        <v>791</v>
      </c>
      <c r="G76" s="15" t="s">
        <v>791</v>
      </c>
      <c r="H76" s="15" t="s">
        <v>791</v>
      </c>
      <c r="I76" s="15" t="s">
        <v>791</v>
      </c>
      <c r="J76" s="15" t="s">
        <v>791</v>
      </c>
      <c r="K76" s="15" t="s">
        <v>791</v>
      </c>
      <c r="L76" s="15" t="s">
        <v>791</v>
      </c>
      <c r="M76" s="15" t="s">
        <v>791</v>
      </c>
      <c r="N76" s="15" t="s">
        <v>791</v>
      </c>
      <c r="O76" s="15" t="s">
        <v>791</v>
      </c>
      <c r="P76" s="15" t="s">
        <v>791</v>
      </c>
      <c r="Q76" s="15" t="s">
        <v>791</v>
      </c>
      <c r="R76" s="15" t="s">
        <v>791</v>
      </c>
      <c r="S76" s="15" t="s">
        <v>791</v>
      </c>
      <c r="T76" s="15" t="s">
        <v>791</v>
      </c>
      <c r="U76" s="15" t="s">
        <v>791</v>
      </c>
      <c r="V76" s="15" t="s">
        <v>791</v>
      </c>
      <c r="W76" s="15" t="s">
        <v>791</v>
      </c>
      <c r="X76" s="15" t="s">
        <v>791</v>
      </c>
      <c r="Y76" s="15" t="s">
        <v>791</v>
      </c>
      <c r="Z76" s="15" t="s">
        <v>791</v>
      </c>
      <c r="AA76" s="15" t="s">
        <v>791</v>
      </c>
      <c r="AB76" s="15" t="s">
        <v>791</v>
      </c>
      <c r="AC76" s="15" t="s">
        <v>791</v>
      </c>
      <c r="AD76" s="15" t="s">
        <v>791</v>
      </c>
      <c r="AE76" s="15" t="s">
        <v>791</v>
      </c>
      <c r="AF76" s="15" t="s">
        <v>791</v>
      </c>
      <c r="AG76" s="15" t="s">
        <v>791</v>
      </c>
      <c r="AH76" s="15" t="s">
        <v>791</v>
      </c>
      <c r="AI76" s="15" t="s">
        <v>791</v>
      </c>
      <c r="AJ76" s="15" t="s">
        <v>791</v>
      </c>
      <c r="AK76" s="15" t="s">
        <v>791</v>
      </c>
      <c r="AL76" s="15" t="s">
        <v>791</v>
      </c>
      <c r="AM76" s="15" t="s">
        <v>791</v>
      </c>
      <c r="AN76" s="15" t="s">
        <v>791</v>
      </c>
      <c r="AO76" s="15" t="s">
        <v>791</v>
      </c>
      <c r="AP76" s="15" t="s">
        <v>791</v>
      </c>
      <c r="AQ76" s="15" t="s">
        <v>791</v>
      </c>
      <c r="AR76" s="15" t="s">
        <v>791</v>
      </c>
      <c r="AS76" s="15" t="s">
        <v>791</v>
      </c>
      <c r="AT76" s="15" t="s">
        <v>791</v>
      </c>
      <c r="AU76" s="15" t="s">
        <v>791</v>
      </c>
      <c r="AV76" s="15" t="s">
        <v>791</v>
      </c>
      <c r="AW76" s="15" t="s">
        <v>791</v>
      </c>
      <c r="AX76" s="15" t="s">
        <v>791</v>
      </c>
      <c r="AY76" s="15" t="s">
        <v>791</v>
      </c>
      <c r="AZ76" s="15" t="s">
        <v>791</v>
      </c>
      <c r="BA76" s="15" t="s">
        <v>791</v>
      </c>
      <c r="BB76" s="15" t="s">
        <v>791</v>
      </c>
      <c r="BC76" s="15" t="s">
        <v>791</v>
      </c>
      <c r="BD76" s="15" t="s">
        <v>791</v>
      </c>
      <c r="BE76" s="15" t="s">
        <v>791</v>
      </c>
      <c r="BF76" s="15" t="s">
        <v>791</v>
      </c>
      <c r="BG76" s="15" t="s">
        <v>791</v>
      </c>
      <c r="BH76" s="15" t="s">
        <v>791</v>
      </c>
    </row>
    <row r="77" spans="1:60" ht="63">
      <c r="A77" s="11" t="str">
        <f>'1(год)'!A78</f>
        <v>1.6.17.</v>
      </c>
      <c r="B77" s="15" t="str">
        <f>'1(год)'!B78</f>
        <v>СВП-10 стенд механических испытаний повреждений для ведения работ на высоте</v>
      </c>
      <c r="C77" s="11" t="s">
        <v>878</v>
      </c>
      <c r="D77" s="15" t="s">
        <v>791</v>
      </c>
      <c r="E77" s="15" t="s">
        <v>791</v>
      </c>
      <c r="F77" s="15" t="s">
        <v>791</v>
      </c>
      <c r="G77" s="15" t="s">
        <v>791</v>
      </c>
      <c r="H77" s="15" t="s">
        <v>791</v>
      </c>
      <c r="I77" s="15" t="s">
        <v>791</v>
      </c>
      <c r="J77" s="15" t="s">
        <v>791</v>
      </c>
      <c r="K77" s="15" t="s">
        <v>791</v>
      </c>
      <c r="L77" s="15" t="s">
        <v>791</v>
      </c>
      <c r="M77" s="15" t="s">
        <v>791</v>
      </c>
      <c r="N77" s="15" t="s">
        <v>791</v>
      </c>
      <c r="O77" s="15" t="s">
        <v>791</v>
      </c>
      <c r="P77" s="15" t="s">
        <v>791</v>
      </c>
      <c r="Q77" s="15" t="s">
        <v>791</v>
      </c>
      <c r="R77" s="15" t="s">
        <v>791</v>
      </c>
      <c r="S77" s="15" t="s">
        <v>791</v>
      </c>
      <c r="T77" s="15" t="s">
        <v>791</v>
      </c>
      <c r="U77" s="15" t="s">
        <v>791</v>
      </c>
      <c r="V77" s="15" t="s">
        <v>791</v>
      </c>
      <c r="W77" s="15" t="s">
        <v>791</v>
      </c>
      <c r="X77" s="15" t="s">
        <v>791</v>
      </c>
      <c r="Y77" s="15" t="s">
        <v>791</v>
      </c>
      <c r="Z77" s="15" t="s">
        <v>791</v>
      </c>
      <c r="AA77" s="15" t="s">
        <v>791</v>
      </c>
      <c r="AB77" s="15" t="s">
        <v>791</v>
      </c>
      <c r="AC77" s="15" t="s">
        <v>791</v>
      </c>
      <c r="AD77" s="15" t="s">
        <v>791</v>
      </c>
      <c r="AE77" s="15" t="s">
        <v>791</v>
      </c>
      <c r="AF77" s="15" t="s">
        <v>791</v>
      </c>
      <c r="AG77" s="15" t="s">
        <v>791</v>
      </c>
      <c r="AH77" s="15" t="s">
        <v>791</v>
      </c>
      <c r="AI77" s="15" t="s">
        <v>791</v>
      </c>
      <c r="AJ77" s="15" t="s">
        <v>791</v>
      </c>
      <c r="AK77" s="15" t="s">
        <v>791</v>
      </c>
      <c r="AL77" s="15" t="s">
        <v>791</v>
      </c>
      <c r="AM77" s="15" t="s">
        <v>791</v>
      </c>
      <c r="AN77" s="15" t="s">
        <v>791</v>
      </c>
      <c r="AO77" s="15" t="s">
        <v>791</v>
      </c>
      <c r="AP77" s="15" t="s">
        <v>791</v>
      </c>
      <c r="AQ77" s="15" t="s">
        <v>791</v>
      </c>
      <c r="AR77" s="15" t="s">
        <v>791</v>
      </c>
      <c r="AS77" s="15" t="s">
        <v>791</v>
      </c>
      <c r="AT77" s="15" t="s">
        <v>791</v>
      </c>
      <c r="AU77" s="15" t="s">
        <v>791</v>
      </c>
      <c r="AV77" s="15" t="s">
        <v>791</v>
      </c>
      <c r="AW77" s="15" t="s">
        <v>791</v>
      </c>
      <c r="AX77" s="15" t="s">
        <v>791</v>
      </c>
      <c r="AY77" s="15" t="s">
        <v>791</v>
      </c>
      <c r="AZ77" s="15" t="s">
        <v>791</v>
      </c>
      <c r="BA77" s="15" t="s">
        <v>791</v>
      </c>
      <c r="BB77" s="15" t="s">
        <v>791</v>
      </c>
      <c r="BC77" s="15" t="s">
        <v>791</v>
      </c>
      <c r="BD77" s="15" t="s">
        <v>791</v>
      </c>
      <c r="BE77" s="15" t="s">
        <v>791</v>
      </c>
      <c r="BF77" s="15" t="s">
        <v>791</v>
      </c>
      <c r="BG77" s="15" t="s">
        <v>791</v>
      </c>
      <c r="BH77" s="15" t="s">
        <v>791</v>
      </c>
    </row>
  </sheetData>
  <sheetProtection/>
  <mergeCells count="20">
    <mergeCell ref="A5:T5"/>
    <mergeCell ref="B13:B16"/>
    <mergeCell ref="AI15:AM15"/>
    <mergeCell ref="D13:D16"/>
    <mergeCell ref="A13:A16"/>
    <mergeCell ref="O15:S15"/>
    <mergeCell ref="T15:X15"/>
    <mergeCell ref="C13:C16"/>
    <mergeCell ref="AD15:AH15"/>
    <mergeCell ref="E13:BB13"/>
    <mergeCell ref="BH13:BH16"/>
    <mergeCell ref="E14:AC14"/>
    <mergeCell ref="AD14:BB14"/>
    <mergeCell ref="E15:I15"/>
    <mergeCell ref="J15:N15"/>
    <mergeCell ref="BC13:BG15"/>
    <mergeCell ref="AN15:AR15"/>
    <mergeCell ref="AS15:AW15"/>
    <mergeCell ref="AX15:BB15"/>
    <mergeCell ref="Y15:AC15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BC76"/>
  <sheetViews>
    <sheetView tabSelected="1" zoomScale="98" zoomScaleNormal="98" zoomScalePageLayoutView="0" workbookViewId="0" topLeftCell="A4">
      <pane xSplit="2" ySplit="13" topLeftCell="C17" activePane="bottomRight" state="frozen"/>
      <selection pane="topLeft" activeCell="A4" sqref="A4"/>
      <selection pane="topRight" activeCell="C4" sqref="C4"/>
      <selection pane="bottomLeft" activeCell="A17" sqref="A17"/>
      <selection pane="bottomRight" activeCell="C18" sqref="C18:C76"/>
    </sheetView>
  </sheetViews>
  <sheetFormatPr defaultColWidth="9.140625" defaultRowHeight="15"/>
  <cols>
    <col min="1" max="1" width="9.140625" style="16" customWidth="1"/>
    <col min="2" max="2" width="34.140625" style="16" customWidth="1"/>
    <col min="3" max="3" width="9.140625" style="16" customWidth="1"/>
    <col min="4" max="4" width="10.7109375" style="16" bestFit="1" customWidth="1"/>
    <col min="5" max="5" width="12.140625" style="16" bestFit="1" customWidth="1"/>
    <col min="6" max="6" width="9.140625" style="16" customWidth="1"/>
    <col min="7" max="7" width="11.00390625" style="16" bestFit="1" customWidth="1"/>
    <col min="8" max="8" width="12.140625" style="16" bestFit="1" customWidth="1"/>
    <col min="9" max="24" width="9.140625" style="16" customWidth="1"/>
    <col min="25" max="25" width="13.421875" style="16" bestFit="1" customWidth="1"/>
    <col min="26" max="26" width="9.140625" style="16" customWidth="1"/>
    <col min="27" max="29" width="14.28125" style="16" bestFit="1" customWidth="1"/>
    <col min="30" max="31" width="13.421875" style="16" bestFit="1" customWidth="1"/>
    <col min="32" max="32" width="9.140625" style="16" customWidth="1"/>
    <col min="33" max="35" width="12.140625" style="16" bestFit="1" customWidth="1"/>
    <col min="36" max="50" width="9.140625" style="16" customWidth="1"/>
    <col min="51" max="51" width="13.421875" style="16" bestFit="1" customWidth="1"/>
    <col min="52" max="52" width="9.140625" style="16" customWidth="1"/>
    <col min="53" max="55" width="14.28125" style="16" bestFit="1" customWidth="1"/>
    <col min="56" max="16384" width="9.140625" style="16" customWidth="1"/>
  </cols>
  <sheetData>
    <row r="1" s="48" customFormat="1" ht="15.75">
      <c r="A1" s="77" t="s">
        <v>564</v>
      </c>
    </row>
    <row r="2" s="48" customFormat="1" ht="15.75">
      <c r="A2" s="77" t="s">
        <v>565</v>
      </c>
    </row>
    <row r="3" s="48" customFormat="1" ht="15.75">
      <c r="A3" s="77" t="s">
        <v>826</v>
      </c>
    </row>
    <row r="5" spans="1:30" ht="19.5" customHeight="1">
      <c r="A5" s="96" t="s">
        <v>692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68"/>
      <c r="V5" s="68"/>
      <c r="W5" s="68"/>
      <c r="X5" s="68"/>
      <c r="Y5" s="68"/>
      <c r="Z5" s="68"/>
      <c r="AA5" s="68"/>
      <c r="AB5" s="68"/>
      <c r="AC5" s="68"/>
      <c r="AD5" s="68"/>
    </row>
    <row r="7" ht="15.75">
      <c r="A7" s="29" t="s">
        <v>793</v>
      </c>
    </row>
    <row r="9" ht="15.75">
      <c r="A9" s="29" t="s">
        <v>9</v>
      </c>
    </row>
    <row r="10" spans="1:30" ht="15.75">
      <c r="A10" s="29" t="s">
        <v>794</v>
      </c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</row>
    <row r="11" spans="1:30" ht="15.75">
      <c r="A11" s="29" t="s">
        <v>795</v>
      </c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</row>
    <row r="12" ht="15.75">
      <c r="A12" s="29"/>
    </row>
    <row r="13" spans="1:55" ht="15" customHeight="1">
      <c r="A13" s="99" t="s">
        <v>13</v>
      </c>
      <c r="B13" s="99" t="s">
        <v>14</v>
      </c>
      <c r="C13" s="99" t="s">
        <v>15</v>
      </c>
      <c r="D13" s="100" t="s">
        <v>824</v>
      </c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0"/>
      <c r="AB13" s="100"/>
      <c r="AC13" s="100"/>
      <c r="AD13" s="99" t="s">
        <v>825</v>
      </c>
      <c r="AE13" s="99"/>
      <c r="AF13" s="99"/>
      <c r="AG13" s="99"/>
      <c r="AH13" s="99"/>
      <c r="AI13" s="99"/>
      <c r="AJ13" s="99"/>
      <c r="AK13" s="99"/>
      <c r="AL13" s="99"/>
      <c r="AM13" s="99"/>
      <c r="AN13" s="99"/>
      <c r="AO13" s="99"/>
      <c r="AP13" s="99"/>
      <c r="AQ13" s="99"/>
      <c r="AR13" s="99"/>
      <c r="AS13" s="99"/>
      <c r="AT13" s="99"/>
      <c r="AU13" s="99"/>
      <c r="AV13" s="99"/>
      <c r="AW13" s="99"/>
      <c r="AX13" s="99"/>
      <c r="AY13" s="99"/>
      <c r="AZ13" s="99"/>
      <c r="BA13" s="99"/>
      <c r="BB13" s="99"/>
      <c r="BC13" s="99"/>
    </row>
    <row r="14" spans="1:55" ht="15" customHeight="1">
      <c r="A14" s="99"/>
      <c r="B14" s="99"/>
      <c r="C14" s="99"/>
      <c r="D14" s="89" t="s">
        <v>19</v>
      </c>
      <c r="E14" s="133" t="s">
        <v>20</v>
      </c>
      <c r="F14" s="134"/>
      <c r="G14" s="134"/>
      <c r="H14" s="134"/>
      <c r="I14" s="134"/>
      <c r="J14" s="134"/>
      <c r="K14" s="134"/>
      <c r="L14" s="134"/>
      <c r="M14" s="134"/>
      <c r="N14" s="134"/>
      <c r="O14" s="134"/>
      <c r="P14" s="134"/>
      <c r="Q14" s="134"/>
      <c r="R14" s="134"/>
      <c r="S14" s="134"/>
      <c r="T14" s="134"/>
      <c r="U14" s="134"/>
      <c r="V14" s="134"/>
      <c r="W14" s="134"/>
      <c r="X14" s="134"/>
      <c r="Y14" s="134"/>
      <c r="Z14" s="134"/>
      <c r="AA14" s="134"/>
      <c r="AB14" s="134"/>
      <c r="AC14" s="135"/>
      <c r="AD14" s="89" t="s">
        <v>19</v>
      </c>
      <c r="AE14" s="133" t="s">
        <v>20</v>
      </c>
      <c r="AF14" s="134"/>
      <c r="AG14" s="134"/>
      <c r="AH14" s="134"/>
      <c r="AI14" s="134"/>
      <c r="AJ14" s="134"/>
      <c r="AK14" s="134"/>
      <c r="AL14" s="134"/>
      <c r="AM14" s="134"/>
      <c r="AN14" s="134"/>
      <c r="AO14" s="134"/>
      <c r="AP14" s="134"/>
      <c r="AQ14" s="134"/>
      <c r="AR14" s="134"/>
      <c r="AS14" s="134"/>
      <c r="AT14" s="134"/>
      <c r="AU14" s="134"/>
      <c r="AV14" s="134"/>
      <c r="AW14" s="134"/>
      <c r="AX14" s="134"/>
      <c r="AY14" s="134"/>
      <c r="AZ14" s="134"/>
      <c r="BA14" s="134"/>
      <c r="BB14" s="134"/>
      <c r="BC14" s="135"/>
    </row>
    <row r="15" spans="1:55" ht="15" customHeight="1">
      <c r="A15" s="99"/>
      <c r="B15" s="99"/>
      <c r="C15" s="99"/>
      <c r="D15" s="99" t="s">
        <v>447</v>
      </c>
      <c r="E15" s="100" t="s">
        <v>447</v>
      </c>
      <c r="F15" s="100"/>
      <c r="G15" s="100"/>
      <c r="H15" s="100"/>
      <c r="I15" s="100"/>
      <c r="J15" s="100" t="s">
        <v>448</v>
      </c>
      <c r="K15" s="100"/>
      <c r="L15" s="100"/>
      <c r="M15" s="100"/>
      <c r="N15" s="100"/>
      <c r="O15" s="100" t="s">
        <v>449</v>
      </c>
      <c r="P15" s="100"/>
      <c r="Q15" s="100"/>
      <c r="R15" s="100"/>
      <c r="S15" s="100"/>
      <c r="T15" s="100" t="s">
        <v>450</v>
      </c>
      <c r="U15" s="100"/>
      <c r="V15" s="100"/>
      <c r="W15" s="100"/>
      <c r="X15" s="100"/>
      <c r="Y15" s="100" t="s">
        <v>451</v>
      </c>
      <c r="Z15" s="100"/>
      <c r="AA15" s="100"/>
      <c r="AB15" s="100"/>
      <c r="AC15" s="100"/>
      <c r="AD15" s="99" t="s">
        <v>447</v>
      </c>
      <c r="AE15" s="133" t="s">
        <v>447</v>
      </c>
      <c r="AF15" s="134"/>
      <c r="AG15" s="134"/>
      <c r="AH15" s="134"/>
      <c r="AI15" s="135"/>
      <c r="AJ15" s="99" t="s">
        <v>448</v>
      </c>
      <c r="AK15" s="99"/>
      <c r="AL15" s="99"/>
      <c r="AM15" s="99"/>
      <c r="AN15" s="99"/>
      <c r="AO15" s="99" t="s">
        <v>449</v>
      </c>
      <c r="AP15" s="99"/>
      <c r="AQ15" s="99"/>
      <c r="AR15" s="99"/>
      <c r="AS15" s="99"/>
      <c r="AT15" s="100" t="s">
        <v>450</v>
      </c>
      <c r="AU15" s="100"/>
      <c r="AV15" s="100"/>
      <c r="AW15" s="100"/>
      <c r="AX15" s="100"/>
      <c r="AY15" s="100" t="s">
        <v>451</v>
      </c>
      <c r="AZ15" s="100"/>
      <c r="BA15" s="100"/>
      <c r="BB15" s="100"/>
      <c r="BC15" s="100"/>
    </row>
    <row r="16" spans="1:55" ht="120">
      <c r="A16" s="99"/>
      <c r="B16" s="99"/>
      <c r="C16" s="99"/>
      <c r="D16" s="99"/>
      <c r="E16" s="89" t="s">
        <v>566</v>
      </c>
      <c r="F16" s="89" t="s">
        <v>567</v>
      </c>
      <c r="G16" s="89" t="s">
        <v>568</v>
      </c>
      <c r="H16" s="89" t="s">
        <v>569</v>
      </c>
      <c r="I16" s="89" t="s">
        <v>570</v>
      </c>
      <c r="J16" s="89" t="s">
        <v>566</v>
      </c>
      <c r="K16" s="89" t="s">
        <v>567</v>
      </c>
      <c r="L16" s="89" t="s">
        <v>568</v>
      </c>
      <c r="M16" s="89" t="s">
        <v>569</v>
      </c>
      <c r="N16" s="89" t="s">
        <v>570</v>
      </c>
      <c r="O16" s="89" t="s">
        <v>566</v>
      </c>
      <c r="P16" s="89" t="s">
        <v>567</v>
      </c>
      <c r="Q16" s="89" t="s">
        <v>568</v>
      </c>
      <c r="R16" s="89" t="s">
        <v>569</v>
      </c>
      <c r="S16" s="89" t="s">
        <v>570</v>
      </c>
      <c r="T16" s="89" t="s">
        <v>566</v>
      </c>
      <c r="U16" s="89" t="s">
        <v>567</v>
      </c>
      <c r="V16" s="89" t="s">
        <v>568</v>
      </c>
      <c r="W16" s="89" t="s">
        <v>569</v>
      </c>
      <c r="X16" s="89" t="s">
        <v>570</v>
      </c>
      <c r="Y16" s="89" t="s">
        <v>566</v>
      </c>
      <c r="Z16" s="89" t="s">
        <v>567</v>
      </c>
      <c r="AA16" s="89" t="s">
        <v>568</v>
      </c>
      <c r="AB16" s="89" t="s">
        <v>569</v>
      </c>
      <c r="AC16" s="89" t="s">
        <v>570</v>
      </c>
      <c r="AD16" s="99"/>
      <c r="AE16" s="89" t="s">
        <v>566</v>
      </c>
      <c r="AF16" s="89" t="s">
        <v>567</v>
      </c>
      <c r="AG16" s="89" t="s">
        <v>568</v>
      </c>
      <c r="AH16" s="89" t="s">
        <v>569</v>
      </c>
      <c r="AI16" s="89" t="s">
        <v>570</v>
      </c>
      <c r="AJ16" s="89" t="s">
        <v>566</v>
      </c>
      <c r="AK16" s="89" t="s">
        <v>567</v>
      </c>
      <c r="AL16" s="89" t="s">
        <v>568</v>
      </c>
      <c r="AM16" s="89" t="s">
        <v>569</v>
      </c>
      <c r="AN16" s="89" t="s">
        <v>570</v>
      </c>
      <c r="AO16" s="89" t="s">
        <v>566</v>
      </c>
      <c r="AP16" s="89" t="s">
        <v>567</v>
      </c>
      <c r="AQ16" s="89" t="s">
        <v>568</v>
      </c>
      <c r="AR16" s="89" t="s">
        <v>569</v>
      </c>
      <c r="AS16" s="89" t="s">
        <v>570</v>
      </c>
      <c r="AT16" s="89" t="s">
        <v>566</v>
      </c>
      <c r="AU16" s="89" t="s">
        <v>567</v>
      </c>
      <c r="AV16" s="89" t="s">
        <v>568</v>
      </c>
      <c r="AW16" s="89" t="s">
        <v>569</v>
      </c>
      <c r="AX16" s="89" t="s">
        <v>570</v>
      </c>
      <c r="AY16" s="89" t="s">
        <v>566</v>
      </c>
      <c r="AZ16" s="89" t="s">
        <v>567</v>
      </c>
      <c r="BA16" s="89" t="s">
        <v>568</v>
      </c>
      <c r="BB16" s="89" t="s">
        <v>569</v>
      </c>
      <c r="BC16" s="89" t="s">
        <v>570</v>
      </c>
    </row>
    <row r="17" spans="1:55" ht="15">
      <c r="A17" s="89">
        <v>1</v>
      </c>
      <c r="B17" s="89">
        <v>2</v>
      </c>
      <c r="C17" s="89">
        <v>3</v>
      </c>
      <c r="D17" s="89">
        <v>4</v>
      </c>
      <c r="E17" s="89" t="s">
        <v>463</v>
      </c>
      <c r="F17" s="89" t="s">
        <v>464</v>
      </c>
      <c r="G17" s="89" t="s">
        <v>465</v>
      </c>
      <c r="H17" s="89" t="s">
        <v>466</v>
      </c>
      <c r="I17" s="89" t="s">
        <v>467</v>
      </c>
      <c r="J17" s="89" t="s">
        <v>470</v>
      </c>
      <c r="K17" s="89" t="s">
        <v>471</v>
      </c>
      <c r="L17" s="89" t="s">
        <v>472</v>
      </c>
      <c r="M17" s="89" t="s">
        <v>473</v>
      </c>
      <c r="N17" s="89" t="s">
        <v>474</v>
      </c>
      <c r="O17" s="89" t="s">
        <v>477</v>
      </c>
      <c r="P17" s="89" t="s">
        <v>478</v>
      </c>
      <c r="Q17" s="89" t="s">
        <v>479</v>
      </c>
      <c r="R17" s="89" t="s">
        <v>480</v>
      </c>
      <c r="S17" s="89" t="s">
        <v>481</v>
      </c>
      <c r="T17" s="89" t="s">
        <v>484</v>
      </c>
      <c r="U17" s="89" t="s">
        <v>485</v>
      </c>
      <c r="V17" s="89" t="s">
        <v>486</v>
      </c>
      <c r="W17" s="89" t="s">
        <v>487</v>
      </c>
      <c r="X17" s="89" t="s">
        <v>488</v>
      </c>
      <c r="Y17" s="89" t="s">
        <v>491</v>
      </c>
      <c r="Z17" s="89" t="s">
        <v>492</v>
      </c>
      <c r="AA17" s="89" t="s">
        <v>493</v>
      </c>
      <c r="AB17" s="89" t="s">
        <v>494</v>
      </c>
      <c r="AC17" s="89" t="s">
        <v>495</v>
      </c>
      <c r="AD17" s="89">
        <v>6</v>
      </c>
      <c r="AE17" s="89" t="s">
        <v>535</v>
      </c>
      <c r="AF17" s="89" t="s">
        <v>536</v>
      </c>
      <c r="AG17" s="89" t="s">
        <v>537</v>
      </c>
      <c r="AH17" s="89" t="s">
        <v>538</v>
      </c>
      <c r="AI17" s="89" t="s">
        <v>539</v>
      </c>
      <c r="AJ17" s="89" t="s">
        <v>571</v>
      </c>
      <c r="AK17" s="89" t="s">
        <v>572</v>
      </c>
      <c r="AL17" s="89" t="s">
        <v>573</v>
      </c>
      <c r="AM17" s="89" t="s">
        <v>574</v>
      </c>
      <c r="AN17" s="89" t="s">
        <v>575</v>
      </c>
      <c r="AO17" s="89" t="s">
        <v>576</v>
      </c>
      <c r="AP17" s="89" t="s">
        <v>577</v>
      </c>
      <c r="AQ17" s="89" t="s">
        <v>578</v>
      </c>
      <c r="AR17" s="89" t="s">
        <v>579</v>
      </c>
      <c r="AS17" s="89" t="s">
        <v>580</v>
      </c>
      <c r="AT17" s="89" t="s">
        <v>786</v>
      </c>
      <c r="AU17" s="89" t="s">
        <v>581</v>
      </c>
      <c r="AV17" s="89" t="s">
        <v>582</v>
      </c>
      <c r="AW17" s="89" t="s">
        <v>583</v>
      </c>
      <c r="AX17" s="89" t="s">
        <v>584</v>
      </c>
      <c r="AY17" s="89" t="s">
        <v>585</v>
      </c>
      <c r="AZ17" s="89" t="s">
        <v>586</v>
      </c>
      <c r="BA17" s="89" t="s">
        <v>587</v>
      </c>
      <c r="BB17" s="89" t="s">
        <v>588</v>
      </c>
      <c r="BC17" s="89" t="s">
        <v>589</v>
      </c>
    </row>
    <row r="18" spans="1:55" ht="31.5">
      <c r="A18" s="86">
        <f>'1(год)'!A20</f>
        <v>0</v>
      </c>
      <c r="B18" s="46" t="str">
        <f>'1(год)'!B20</f>
        <v>ВСЕГО по инвестиционной программе, в том числе:</v>
      </c>
      <c r="C18" s="139" t="str">
        <f>'1(год)'!E20</f>
        <v>нд</v>
      </c>
      <c r="D18" s="46">
        <f>'1(год)'!J20</f>
        <v>23.1271186</v>
      </c>
      <c r="E18" s="86">
        <f aca="true" t="shared" si="0" ref="E18:E24">Y18</f>
        <v>23.127118596</v>
      </c>
      <c r="F18" s="46" t="s">
        <v>791</v>
      </c>
      <c r="G18" s="86">
        <f>AA18</f>
        <v>4.7429268</v>
      </c>
      <c r="H18" s="46">
        <f>AB18</f>
        <v>10.756681795999999</v>
      </c>
      <c r="I18" s="86">
        <f>AC18</f>
        <v>7.62751</v>
      </c>
      <c r="J18" s="46" t="s">
        <v>791</v>
      </c>
      <c r="K18" s="46" t="s">
        <v>791</v>
      </c>
      <c r="L18" s="46" t="s">
        <v>791</v>
      </c>
      <c r="M18" s="46" t="s">
        <v>791</v>
      </c>
      <c r="N18" s="46" t="s">
        <v>791</v>
      </c>
      <c r="O18" s="46" t="s">
        <v>791</v>
      </c>
      <c r="P18" s="46" t="s">
        <v>791</v>
      </c>
      <c r="Q18" s="46" t="s">
        <v>791</v>
      </c>
      <c r="R18" s="46" t="s">
        <v>791</v>
      </c>
      <c r="S18" s="46" t="s">
        <v>791</v>
      </c>
      <c r="T18" s="46" t="s">
        <v>791</v>
      </c>
      <c r="U18" s="46" t="s">
        <v>791</v>
      </c>
      <c r="V18" s="46" t="s">
        <v>791</v>
      </c>
      <c r="W18" s="46" t="s">
        <v>791</v>
      </c>
      <c r="X18" s="46" t="s">
        <v>791</v>
      </c>
      <c r="Y18" s="86">
        <v>23.127118596</v>
      </c>
      <c r="Z18" s="46" t="s">
        <v>791</v>
      </c>
      <c r="AA18" s="46">
        <v>4.7429268</v>
      </c>
      <c r="AB18" s="46">
        <v>10.756681795999999</v>
      </c>
      <c r="AC18" s="46">
        <v>7.62751</v>
      </c>
      <c r="AD18" s="46">
        <f>'1(год)'!O20/1.2</f>
        <v>19.83471576</v>
      </c>
      <c r="AE18" s="86">
        <f aca="true" t="shared" si="1" ref="AE18:AE24">AY18</f>
        <v>19.834715759999998</v>
      </c>
      <c r="AF18" s="86" t="s">
        <v>791</v>
      </c>
      <c r="AG18" s="86">
        <f>BA18</f>
        <v>4.608574909999999</v>
      </c>
      <c r="AH18" s="86">
        <f>BB18</f>
        <v>8.89672452</v>
      </c>
      <c r="AI18" s="86">
        <f>BC18</f>
        <v>6.32941633</v>
      </c>
      <c r="AJ18" s="86" t="s">
        <v>791</v>
      </c>
      <c r="AK18" s="86" t="s">
        <v>791</v>
      </c>
      <c r="AL18" s="86" t="s">
        <v>791</v>
      </c>
      <c r="AM18" s="86" t="s">
        <v>791</v>
      </c>
      <c r="AN18" s="86" t="s">
        <v>791</v>
      </c>
      <c r="AO18" s="86" t="s">
        <v>791</v>
      </c>
      <c r="AP18" s="86" t="s">
        <v>791</v>
      </c>
      <c r="AQ18" s="86" t="s">
        <v>791</v>
      </c>
      <c r="AR18" s="86" t="s">
        <v>791</v>
      </c>
      <c r="AS18" s="86" t="s">
        <v>791</v>
      </c>
      <c r="AT18" s="86" t="s">
        <v>791</v>
      </c>
      <c r="AU18" s="86" t="s">
        <v>791</v>
      </c>
      <c r="AV18" s="86" t="s">
        <v>791</v>
      </c>
      <c r="AW18" s="86" t="s">
        <v>791</v>
      </c>
      <c r="AX18" s="86" t="s">
        <v>791</v>
      </c>
      <c r="AY18" s="46">
        <v>19.834715759999998</v>
      </c>
      <c r="AZ18" s="86" t="s">
        <v>791</v>
      </c>
      <c r="BA18" s="86">
        <v>4.608574909999999</v>
      </c>
      <c r="BB18" s="86">
        <v>8.89672452</v>
      </c>
      <c r="BC18" s="86">
        <v>6.32941633</v>
      </c>
    </row>
    <row r="19" spans="1:55" ht="47.25">
      <c r="A19" s="86" t="str">
        <f>'1(год)'!A21</f>
        <v>0.2</v>
      </c>
      <c r="B19" s="46" t="str">
        <f>'1(год)'!B21</f>
        <v>Реконструкция, модернизация, техническое перевооружение, всего</v>
      </c>
      <c r="C19" s="139" t="str">
        <f>'1(год)'!E21</f>
        <v>нд</v>
      </c>
      <c r="D19" s="46">
        <f>'1(год)'!J21</f>
        <v>10.756681799999999</v>
      </c>
      <c r="E19" s="86">
        <f t="shared" si="0"/>
        <v>10.756681795999999</v>
      </c>
      <c r="F19" s="46" t="s">
        <v>791</v>
      </c>
      <c r="G19" s="86" t="s">
        <v>791</v>
      </c>
      <c r="H19" s="46">
        <f>AB19</f>
        <v>10.756681795999999</v>
      </c>
      <c r="I19" s="46" t="s">
        <v>791</v>
      </c>
      <c r="J19" s="46" t="s">
        <v>791</v>
      </c>
      <c r="K19" s="46" t="s">
        <v>791</v>
      </c>
      <c r="L19" s="46" t="s">
        <v>791</v>
      </c>
      <c r="M19" s="46" t="s">
        <v>791</v>
      </c>
      <c r="N19" s="46" t="s">
        <v>791</v>
      </c>
      <c r="O19" s="46" t="s">
        <v>791</v>
      </c>
      <c r="P19" s="46" t="s">
        <v>791</v>
      </c>
      <c r="Q19" s="46" t="s">
        <v>791</v>
      </c>
      <c r="R19" s="46" t="s">
        <v>791</v>
      </c>
      <c r="S19" s="46" t="s">
        <v>791</v>
      </c>
      <c r="T19" s="46" t="s">
        <v>791</v>
      </c>
      <c r="U19" s="46" t="s">
        <v>791</v>
      </c>
      <c r="V19" s="46" t="s">
        <v>791</v>
      </c>
      <c r="W19" s="46" t="s">
        <v>791</v>
      </c>
      <c r="X19" s="46" t="s">
        <v>791</v>
      </c>
      <c r="Y19" s="86">
        <v>10.756681795999999</v>
      </c>
      <c r="Z19" s="46" t="s">
        <v>791</v>
      </c>
      <c r="AA19" s="46" t="s">
        <v>791</v>
      </c>
      <c r="AB19" s="46">
        <v>10.756681795999999</v>
      </c>
      <c r="AC19" s="46" t="s">
        <v>791</v>
      </c>
      <c r="AD19" s="46">
        <f>'1(год)'!O21/1.2</f>
        <v>8.896724520000001</v>
      </c>
      <c r="AE19" s="86">
        <f t="shared" si="1"/>
        <v>8.89672452</v>
      </c>
      <c r="AF19" s="86" t="s">
        <v>791</v>
      </c>
      <c r="AG19" s="86" t="s">
        <v>791</v>
      </c>
      <c r="AH19" s="86">
        <f>BB19</f>
        <v>8.89672452</v>
      </c>
      <c r="AI19" s="86" t="s">
        <v>791</v>
      </c>
      <c r="AJ19" s="86" t="s">
        <v>791</v>
      </c>
      <c r="AK19" s="86" t="s">
        <v>791</v>
      </c>
      <c r="AL19" s="86" t="s">
        <v>791</v>
      </c>
      <c r="AM19" s="86" t="s">
        <v>791</v>
      </c>
      <c r="AN19" s="86" t="s">
        <v>791</v>
      </c>
      <c r="AO19" s="86" t="s">
        <v>791</v>
      </c>
      <c r="AP19" s="86" t="s">
        <v>791</v>
      </c>
      <c r="AQ19" s="86" t="s">
        <v>791</v>
      </c>
      <c r="AR19" s="86" t="s">
        <v>791</v>
      </c>
      <c r="AS19" s="86" t="s">
        <v>791</v>
      </c>
      <c r="AT19" s="86" t="s">
        <v>791</v>
      </c>
      <c r="AU19" s="86" t="s">
        <v>791</v>
      </c>
      <c r="AV19" s="86" t="s">
        <v>791</v>
      </c>
      <c r="AW19" s="86" t="s">
        <v>791</v>
      </c>
      <c r="AX19" s="86" t="s">
        <v>791</v>
      </c>
      <c r="AY19" s="46">
        <v>8.89672452</v>
      </c>
      <c r="AZ19" s="86" t="s">
        <v>791</v>
      </c>
      <c r="BA19" s="86" t="s">
        <v>791</v>
      </c>
      <c r="BB19" s="86">
        <v>8.89672452</v>
      </c>
      <c r="BC19" s="86" t="s">
        <v>791</v>
      </c>
    </row>
    <row r="20" spans="1:55" ht="47.25">
      <c r="A20" s="86" t="str">
        <f>'1(год)'!A22</f>
        <v>0.4</v>
      </c>
      <c r="B20" s="46" t="str">
        <f>'1(год)'!B22</f>
        <v>Прочее новое строительство объектов электросетевого хозяйства, всего</v>
      </c>
      <c r="C20" s="139" t="str">
        <f>'1(год)'!E22</f>
        <v>нд</v>
      </c>
      <c r="D20" s="46">
        <f>'1(год)'!J22</f>
        <v>4.7429268</v>
      </c>
      <c r="E20" s="86">
        <f t="shared" si="0"/>
        <v>4.7429268</v>
      </c>
      <c r="F20" s="46" t="s">
        <v>791</v>
      </c>
      <c r="G20" s="86">
        <f>AA20</f>
        <v>4.7429268</v>
      </c>
      <c r="H20" s="46" t="s">
        <v>791</v>
      </c>
      <c r="I20" s="46" t="s">
        <v>791</v>
      </c>
      <c r="J20" s="46" t="s">
        <v>791</v>
      </c>
      <c r="K20" s="46" t="s">
        <v>791</v>
      </c>
      <c r="L20" s="46" t="s">
        <v>791</v>
      </c>
      <c r="M20" s="46" t="s">
        <v>791</v>
      </c>
      <c r="N20" s="46" t="s">
        <v>791</v>
      </c>
      <c r="O20" s="46" t="s">
        <v>791</v>
      </c>
      <c r="P20" s="46" t="s">
        <v>791</v>
      </c>
      <c r="Q20" s="46" t="s">
        <v>791</v>
      </c>
      <c r="R20" s="46" t="s">
        <v>791</v>
      </c>
      <c r="S20" s="46" t="s">
        <v>791</v>
      </c>
      <c r="T20" s="46" t="s">
        <v>791</v>
      </c>
      <c r="U20" s="46" t="s">
        <v>791</v>
      </c>
      <c r="V20" s="46" t="s">
        <v>791</v>
      </c>
      <c r="W20" s="46" t="s">
        <v>791</v>
      </c>
      <c r="X20" s="46" t="s">
        <v>791</v>
      </c>
      <c r="Y20" s="86">
        <v>4.7429268</v>
      </c>
      <c r="Z20" s="46" t="s">
        <v>791</v>
      </c>
      <c r="AA20" s="46">
        <v>4.7429268</v>
      </c>
      <c r="AB20" s="46" t="s">
        <v>791</v>
      </c>
      <c r="AC20" s="46" t="s">
        <v>791</v>
      </c>
      <c r="AD20" s="46">
        <f>'1(год)'!O22/1.2</f>
        <v>4.60857491</v>
      </c>
      <c r="AE20" s="86">
        <f t="shared" si="1"/>
        <v>4.608574909999999</v>
      </c>
      <c r="AF20" s="86" t="s">
        <v>791</v>
      </c>
      <c r="AG20" s="86">
        <f>BA20</f>
        <v>4.608574909999999</v>
      </c>
      <c r="AH20" s="86" t="s">
        <v>791</v>
      </c>
      <c r="AI20" s="86" t="s">
        <v>791</v>
      </c>
      <c r="AJ20" s="86" t="s">
        <v>791</v>
      </c>
      <c r="AK20" s="86" t="s">
        <v>791</v>
      </c>
      <c r="AL20" s="86" t="s">
        <v>791</v>
      </c>
      <c r="AM20" s="86" t="s">
        <v>791</v>
      </c>
      <c r="AN20" s="86" t="s">
        <v>791</v>
      </c>
      <c r="AO20" s="86" t="s">
        <v>791</v>
      </c>
      <c r="AP20" s="86" t="s">
        <v>791</v>
      </c>
      <c r="AQ20" s="86" t="s">
        <v>791</v>
      </c>
      <c r="AR20" s="86" t="s">
        <v>791</v>
      </c>
      <c r="AS20" s="86" t="s">
        <v>791</v>
      </c>
      <c r="AT20" s="86" t="s">
        <v>791</v>
      </c>
      <c r="AU20" s="86" t="s">
        <v>791</v>
      </c>
      <c r="AV20" s="86" t="s">
        <v>791</v>
      </c>
      <c r="AW20" s="86" t="s">
        <v>791</v>
      </c>
      <c r="AX20" s="86" t="s">
        <v>791</v>
      </c>
      <c r="AY20" s="46">
        <v>4.608574909999999</v>
      </c>
      <c r="AZ20" s="86" t="s">
        <v>791</v>
      </c>
      <c r="BA20" s="86">
        <v>4.608574909999999</v>
      </c>
      <c r="BB20" s="86" t="s">
        <v>791</v>
      </c>
      <c r="BC20" s="86" t="s">
        <v>791</v>
      </c>
    </row>
    <row r="21" spans="1:55" ht="31.5">
      <c r="A21" s="86" t="str">
        <f>'1(год)'!A23</f>
        <v>0.6</v>
      </c>
      <c r="B21" s="46" t="str">
        <f>'1(год)'!B23</f>
        <v>Прочие инвестиционные проекты, всего</v>
      </c>
      <c r="C21" s="139" t="str">
        <f>'1(год)'!E23</f>
        <v>нд</v>
      </c>
      <c r="D21" s="46">
        <f>'1(год)'!J23</f>
        <v>7.62751</v>
      </c>
      <c r="E21" s="86">
        <f t="shared" si="0"/>
        <v>7.62751</v>
      </c>
      <c r="F21" s="46" t="s">
        <v>791</v>
      </c>
      <c r="G21" s="86" t="s">
        <v>791</v>
      </c>
      <c r="H21" s="46" t="s">
        <v>791</v>
      </c>
      <c r="I21" s="86">
        <f>AC21</f>
        <v>7.62751</v>
      </c>
      <c r="J21" s="46" t="s">
        <v>791</v>
      </c>
      <c r="K21" s="46" t="s">
        <v>791</v>
      </c>
      <c r="L21" s="46" t="s">
        <v>791</v>
      </c>
      <c r="M21" s="46" t="s">
        <v>791</v>
      </c>
      <c r="N21" s="46" t="s">
        <v>791</v>
      </c>
      <c r="O21" s="46" t="s">
        <v>791</v>
      </c>
      <c r="P21" s="46" t="s">
        <v>791</v>
      </c>
      <c r="Q21" s="46" t="s">
        <v>791</v>
      </c>
      <c r="R21" s="46" t="s">
        <v>791</v>
      </c>
      <c r="S21" s="46" t="s">
        <v>791</v>
      </c>
      <c r="T21" s="46" t="s">
        <v>791</v>
      </c>
      <c r="U21" s="46" t="s">
        <v>791</v>
      </c>
      <c r="V21" s="46" t="s">
        <v>791</v>
      </c>
      <c r="W21" s="46" t="s">
        <v>791</v>
      </c>
      <c r="X21" s="46" t="s">
        <v>791</v>
      </c>
      <c r="Y21" s="86">
        <v>7.62751</v>
      </c>
      <c r="Z21" s="46" t="s">
        <v>791</v>
      </c>
      <c r="AA21" s="46" t="s">
        <v>791</v>
      </c>
      <c r="AB21" s="46" t="s">
        <v>791</v>
      </c>
      <c r="AC21" s="46">
        <v>7.62751</v>
      </c>
      <c r="AD21" s="46">
        <f>'1(год)'!O23/1.2</f>
        <v>6.329416330000001</v>
      </c>
      <c r="AE21" s="86">
        <f t="shared" si="1"/>
        <v>6.32941633</v>
      </c>
      <c r="AF21" s="86" t="s">
        <v>791</v>
      </c>
      <c r="AG21" s="86" t="s">
        <v>791</v>
      </c>
      <c r="AH21" s="86" t="s">
        <v>791</v>
      </c>
      <c r="AI21" s="86">
        <f>BC21</f>
        <v>6.32941633</v>
      </c>
      <c r="AJ21" s="86" t="s">
        <v>791</v>
      </c>
      <c r="AK21" s="86" t="s">
        <v>791</v>
      </c>
      <c r="AL21" s="86" t="s">
        <v>791</v>
      </c>
      <c r="AM21" s="86" t="s">
        <v>791</v>
      </c>
      <c r="AN21" s="86" t="s">
        <v>791</v>
      </c>
      <c r="AO21" s="86" t="s">
        <v>791</v>
      </c>
      <c r="AP21" s="86" t="s">
        <v>791</v>
      </c>
      <c r="AQ21" s="86" t="s">
        <v>791</v>
      </c>
      <c r="AR21" s="86" t="s">
        <v>791</v>
      </c>
      <c r="AS21" s="86" t="s">
        <v>791</v>
      </c>
      <c r="AT21" s="86" t="s">
        <v>791</v>
      </c>
      <c r="AU21" s="86" t="s">
        <v>791</v>
      </c>
      <c r="AV21" s="86" t="s">
        <v>791</v>
      </c>
      <c r="AW21" s="86" t="s">
        <v>791</v>
      </c>
      <c r="AX21" s="86" t="s">
        <v>791</v>
      </c>
      <c r="AY21" s="46">
        <v>6.32941633</v>
      </c>
      <c r="AZ21" s="86" t="s">
        <v>791</v>
      </c>
      <c r="BA21" s="86" t="s">
        <v>791</v>
      </c>
      <c r="BB21" s="86" t="s">
        <v>791</v>
      </c>
      <c r="BC21" s="86">
        <v>6.32941633</v>
      </c>
    </row>
    <row r="22" spans="1:55" ht="15.75">
      <c r="A22" s="86">
        <f>'1(год)'!A24</f>
        <v>1</v>
      </c>
      <c r="B22" s="46" t="str">
        <f>'1(год)'!B24</f>
        <v>Приморский край</v>
      </c>
      <c r="C22" s="139" t="str">
        <f>'1(год)'!E24</f>
        <v>нд</v>
      </c>
      <c r="D22" s="46">
        <f>'1(год)'!J24</f>
        <v>23.1271186</v>
      </c>
      <c r="E22" s="86">
        <f t="shared" si="0"/>
        <v>23.127118596</v>
      </c>
      <c r="F22" s="46" t="s">
        <v>791</v>
      </c>
      <c r="G22" s="86">
        <f>AA22</f>
        <v>4.7429268</v>
      </c>
      <c r="H22" s="46">
        <f>AB22</f>
        <v>10.756681795999999</v>
      </c>
      <c r="I22" s="86">
        <f>AC22</f>
        <v>7.62751</v>
      </c>
      <c r="J22" s="46" t="s">
        <v>791</v>
      </c>
      <c r="K22" s="46" t="s">
        <v>791</v>
      </c>
      <c r="L22" s="46" t="s">
        <v>791</v>
      </c>
      <c r="M22" s="46" t="s">
        <v>791</v>
      </c>
      <c r="N22" s="46" t="s">
        <v>791</v>
      </c>
      <c r="O22" s="46" t="s">
        <v>791</v>
      </c>
      <c r="P22" s="46" t="s">
        <v>791</v>
      </c>
      <c r="Q22" s="46" t="s">
        <v>791</v>
      </c>
      <c r="R22" s="46" t="s">
        <v>791</v>
      </c>
      <c r="S22" s="46" t="s">
        <v>791</v>
      </c>
      <c r="T22" s="46" t="s">
        <v>791</v>
      </c>
      <c r="U22" s="46" t="s">
        <v>791</v>
      </c>
      <c r="V22" s="46" t="s">
        <v>791</v>
      </c>
      <c r="W22" s="46" t="s">
        <v>791</v>
      </c>
      <c r="X22" s="46" t="s">
        <v>791</v>
      </c>
      <c r="Y22" s="86">
        <v>23.127118596</v>
      </c>
      <c r="Z22" s="46" t="s">
        <v>791</v>
      </c>
      <c r="AA22" s="46">
        <v>4.7429268</v>
      </c>
      <c r="AB22" s="46">
        <v>10.756681795999999</v>
      </c>
      <c r="AC22" s="46">
        <v>7.62751</v>
      </c>
      <c r="AD22" s="46">
        <f>'1(год)'!O24/1.2</f>
        <v>19.83471576</v>
      </c>
      <c r="AE22" s="86">
        <f t="shared" si="1"/>
        <v>19.834715759999998</v>
      </c>
      <c r="AF22" s="86" t="s">
        <v>791</v>
      </c>
      <c r="AG22" s="86">
        <f>BA22</f>
        <v>4.608574909999999</v>
      </c>
      <c r="AH22" s="86">
        <f>BB22</f>
        <v>8.89672452</v>
      </c>
      <c r="AI22" s="86">
        <f>BC22</f>
        <v>6.32941633</v>
      </c>
      <c r="AJ22" s="86" t="s">
        <v>791</v>
      </c>
      <c r="AK22" s="86" t="s">
        <v>791</v>
      </c>
      <c r="AL22" s="86" t="s">
        <v>791</v>
      </c>
      <c r="AM22" s="86" t="s">
        <v>791</v>
      </c>
      <c r="AN22" s="86" t="s">
        <v>791</v>
      </c>
      <c r="AO22" s="86" t="s">
        <v>791</v>
      </c>
      <c r="AP22" s="86" t="s">
        <v>791</v>
      </c>
      <c r="AQ22" s="86" t="s">
        <v>791</v>
      </c>
      <c r="AR22" s="86" t="s">
        <v>791</v>
      </c>
      <c r="AS22" s="86" t="s">
        <v>791</v>
      </c>
      <c r="AT22" s="86" t="s">
        <v>791</v>
      </c>
      <c r="AU22" s="86" t="s">
        <v>791</v>
      </c>
      <c r="AV22" s="86" t="s">
        <v>791</v>
      </c>
      <c r="AW22" s="86" t="s">
        <v>791</v>
      </c>
      <c r="AX22" s="86" t="s">
        <v>791</v>
      </c>
      <c r="AY22" s="46">
        <v>19.834715759999998</v>
      </c>
      <c r="AZ22" s="86" t="s">
        <v>791</v>
      </c>
      <c r="BA22" s="86">
        <v>4.608574909999999</v>
      </c>
      <c r="BB22" s="86">
        <v>8.89672452</v>
      </c>
      <c r="BC22" s="86">
        <v>6.32941633</v>
      </c>
    </row>
    <row r="23" spans="1:55" ht="47.25">
      <c r="A23" s="86" t="str">
        <f>'1(год)'!A25</f>
        <v>1.2</v>
      </c>
      <c r="B23" s="46" t="str">
        <f>'1(год)'!B25</f>
        <v>Реконструкция, модернизация, техническое перевооружение всего, в том числе:</v>
      </c>
      <c r="C23" s="139" t="str">
        <f>'1(год)'!E25</f>
        <v>нд</v>
      </c>
      <c r="D23" s="46">
        <f>'1(год)'!J25</f>
        <v>10.756681799999999</v>
      </c>
      <c r="E23" s="86">
        <f t="shared" si="0"/>
        <v>10.756681795999999</v>
      </c>
      <c r="F23" s="46" t="s">
        <v>791</v>
      </c>
      <c r="G23" s="86" t="s">
        <v>791</v>
      </c>
      <c r="H23" s="46">
        <f>AB23</f>
        <v>10.756681795999999</v>
      </c>
      <c r="I23" s="86" t="s">
        <v>791</v>
      </c>
      <c r="J23" s="46" t="s">
        <v>791</v>
      </c>
      <c r="K23" s="46" t="s">
        <v>791</v>
      </c>
      <c r="L23" s="46" t="s">
        <v>791</v>
      </c>
      <c r="M23" s="46" t="s">
        <v>791</v>
      </c>
      <c r="N23" s="46" t="s">
        <v>791</v>
      </c>
      <c r="O23" s="46" t="s">
        <v>791</v>
      </c>
      <c r="P23" s="46" t="s">
        <v>791</v>
      </c>
      <c r="Q23" s="46" t="s">
        <v>791</v>
      </c>
      <c r="R23" s="46" t="s">
        <v>791</v>
      </c>
      <c r="S23" s="46" t="s">
        <v>791</v>
      </c>
      <c r="T23" s="46" t="s">
        <v>791</v>
      </c>
      <c r="U23" s="46" t="s">
        <v>791</v>
      </c>
      <c r="V23" s="46" t="s">
        <v>791</v>
      </c>
      <c r="W23" s="46" t="s">
        <v>791</v>
      </c>
      <c r="X23" s="46" t="s">
        <v>791</v>
      </c>
      <c r="Y23" s="86">
        <v>10.756681795999999</v>
      </c>
      <c r="Z23" s="46" t="s">
        <v>791</v>
      </c>
      <c r="AA23" s="46" t="s">
        <v>791</v>
      </c>
      <c r="AB23" s="46">
        <v>10.756681795999999</v>
      </c>
      <c r="AC23" s="46" t="s">
        <v>791</v>
      </c>
      <c r="AD23" s="46">
        <f>'1(год)'!O25/1.2</f>
        <v>8.896724520000001</v>
      </c>
      <c r="AE23" s="86">
        <f t="shared" si="1"/>
        <v>8.89672452</v>
      </c>
      <c r="AF23" s="86" t="s">
        <v>791</v>
      </c>
      <c r="AG23" s="86" t="s">
        <v>791</v>
      </c>
      <c r="AH23" s="86">
        <f>BB23</f>
        <v>8.89672452</v>
      </c>
      <c r="AI23" s="86" t="s">
        <v>791</v>
      </c>
      <c r="AJ23" s="86" t="s">
        <v>791</v>
      </c>
      <c r="AK23" s="86" t="s">
        <v>791</v>
      </c>
      <c r="AL23" s="86" t="s">
        <v>791</v>
      </c>
      <c r="AM23" s="86" t="s">
        <v>791</v>
      </c>
      <c r="AN23" s="86" t="s">
        <v>791</v>
      </c>
      <c r="AO23" s="86" t="s">
        <v>791</v>
      </c>
      <c r="AP23" s="86" t="s">
        <v>791</v>
      </c>
      <c r="AQ23" s="86" t="s">
        <v>791</v>
      </c>
      <c r="AR23" s="86" t="s">
        <v>791</v>
      </c>
      <c r="AS23" s="86" t="s">
        <v>791</v>
      </c>
      <c r="AT23" s="86" t="s">
        <v>791</v>
      </c>
      <c r="AU23" s="86" t="s">
        <v>791</v>
      </c>
      <c r="AV23" s="86" t="s">
        <v>791</v>
      </c>
      <c r="AW23" s="86" t="s">
        <v>791</v>
      </c>
      <c r="AX23" s="86" t="s">
        <v>791</v>
      </c>
      <c r="AY23" s="46">
        <v>8.89672452</v>
      </c>
      <c r="AZ23" s="86" t="s">
        <v>791</v>
      </c>
      <c r="BA23" s="86" t="s">
        <v>791</v>
      </c>
      <c r="BB23" s="86">
        <v>8.89672452</v>
      </c>
      <c r="BC23" s="86" t="s">
        <v>791</v>
      </c>
    </row>
    <row r="24" spans="1:55" ht="94.5">
      <c r="A24" s="92" t="str">
        <f>'1(год)'!A26</f>
        <v>1.2.1.2</v>
      </c>
      <c r="B24" s="61" t="str">
        <f>'1(год)'!B26</f>
        <v>Модернизация, техническое перевооружение трансформаторных и иных подстанций, распределительных пунктов, всего, в том числе:</v>
      </c>
      <c r="C24" s="140" t="str">
        <f>'1(год)'!E26</f>
        <v>нд</v>
      </c>
      <c r="D24" s="61">
        <f>'1(год)'!J26</f>
        <v>6.7880258</v>
      </c>
      <c r="E24" s="86">
        <f t="shared" si="0"/>
        <v>6.7880258</v>
      </c>
      <c r="F24" s="46" t="s">
        <v>791</v>
      </c>
      <c r="G24" s="86" t="s">
        <v>791</v>
      </c>
      <c r="H24" s="46">
        <f>AB24</f>
        <v>6.7880258</v>
      </c>
      <c r="I24" s="86" t="s">
        <v>791</v>
      </c>
      <c r="J24" s="46" t="s">
        <v>791</v>
      </c>
      <c r="K24" s="46" t="s">
        <v>791</v>
      </c>
      <c r="L24" s="46" t="s">
        <v>791</v>
      </c>
      <c r="M24" s="46" t="s">
        <v>791</v>
      </c>
      <c r="N24" s="46" t="s">
        <v>791</v>
      </c>
      <c r="O24" s="46" t="s">
        <v>791</v>
      </c>
      <c r="P24" s="46" t="s">
        <v>791</v>
      </c>
      <c r="Q24" s="46" t="s">
        <v>791</v>
      </c>
      <c r="R24" s="46" t="s">
        <v>791</v>
      </c>
      <c r="S24" s="46" t="s">
        <v>791</v>
      </c>
      <c r="T24" s="46" t="s">
        <v>791</v>
      </c>
      <c r="U24" s="46" t="s">
        <v>791</v>
      </c>
      <c r="V24" s="46" t="s">
        <v>791</v>
      </c>
      <c r="W24" s="46" t="s">
        <v>791</v>
      </c>
      <c r="X24" s="46" t="s">
        <v>791</v>
      </c>
      <c r="Y24" s="92">
        <v>6.7880258</v>
      </c>
      <c r="Z24" s="46" t="s">
        <v>791</v>
      </c>
      <c r="AA24" s="61" t="s">
        <v>791</v>
      </c>
      <c r="AB24" s="61">
        <v>6.7880258</v>
      </c>
      <c r="AC24" s="92" t="s">
        <v>791</v>
      </c>
      <c r="AD24" s="61">
        <f>'1(год)'!O26/1.2</f>
        <v>5.125141310000001</v>
      </c>
      <c r="AE24" s="86">
        <f t="shared" si="1"/>
        <v>5.12514131</v>
      </c>
      <c r="AF24" s="86" t="s">
        <v>791</v>
      </c>
      <c r="AG24" s="86" t="s">
        <v>791</v>
      </c>
      <c r="AH24" s="86">
        <f>BB24</f>
        <v>5.12514131</v>
      </c>
      <c r="AI24" s="86" t="s">
        <v>791</v>
      </c>
      <c r="AJ24" s="86" t="s">
        <v>791</v>
      </c>
      <c r="AK24" s="86" t="s">
        <v>791</v>
      </c>
      <c r="AL24" s="86" t="s">
        <v>791</v>
      </c>
      <c r="AM24" s="86" t="s">
        <v>791</v>
      </c>
      <c r="AN24" s="86" t="s">
        <v>791</v>
      </c>
      <c r="AO24" s="86" t="s">
        <v>791</v>
      </c>
      <c r="AP24" s="86" t="s">
        <v>791</v>
      </c>
      <c r="AQ24" s="86" t="s">
        <v>791</v>
      </c>
      <c r="AR24" s="86" t="s">
        <v>791</v>
      </c>
      <c r="AS24" s="86" t="s">
        <v>791</v>
      </c>
      <c r="AT24" s="86" t="s">
        <v>791</v>
      </c>
      <c r="AU24" s="86" t="s">
        <v>791</v>
      </c>
      <c r="AV24" s="86" t="s">
        <v>791</v>
      </c>
      <c r="AW24" s="86" t="s">
        <v>791</v>
      </c>
      <c r="AX24" s="86" t="s">
        <v>791</v>
      </c>
      <c r="AY24" s="46">
        <v>5.12514131</v>
      </c>
      <c r="AZ24" s="86" t="s">
        <v>791</v>
      </c>
      <c r="BA24" s="92" t="s">
        <v>791</v>
      </c>
      <c r="BB24" s="92">
        <v>5.12514131</v>
      </c>
      <c r="BC24" s="92" t="s">
        <v>791</v>
      </c>
    </row>
    <row r="25" spans="1:55" ht="47.25">
      <c r="A25" s="11" t="str">
        <f>'1(год)'!A27</f>
        <v>1.2.1.2.1</v>
      </c>
      <c r="B25" s="15" t="str">
        <f>'1(год)'!B27</f>
        <v>ТМ-63 кВА ТП-122 ул.Хабаровская; ТП-133 ул. Мельничная АЗС</v>
      </c>
      <c r="C25" s="141" t="str">
        <f>'1(год)'!E27</f>
        <v>J_1.2.1.2.1.M</v>
      </c>
      <c r="D25" s="15" t="s">
        <v>791</v>
      </c>
      <c r="E25" s="86" t="s">
        <v>791</v>
      </c>
      <c r="F25" s="46" t="s">
        <v>791</v>
      </c>
      <c r="G25" s="86" t="s">
        <v>791</v>
      </c>
      <c r="H25" s="46" t="s">
        <v>791</v>
      </c>
      <c r="I25" s="86" t="s">
        <v>791</v>
      </c>
      <c r="J25" s="46" t="s">
        <v>791</v>
      </c>
      <c r="K25" s="46" t="s">
        <v>791</v>
      </c>
      <c r="L25" s="46" t="s">
        <v>791</v>
      </c>
      <c r="M25" s="46" t="s">
        <v>791</v>
      </c>
      <c r="N25" s="46" t="s">
        <v>791</v>
      </c>
      <c r="O25" s="46" t="s">
        <v>791</v>
      </c>
      <c r="P25" s="46" t="s">
        <v>791</v>
      </c>
      <c r="Q25" s="46" t="s">
        <v>791</v>
      </c>
      <c r="R25" s="46" t="s">
        <v>791</v>
      </c>
      <c r="S25" s="46" t="s">
        <v>791</v>
      </c>
      <c r="T25" s="46" t="s">
        <v>791</v>
      </c>
      <c r="U25" s="46" t="s">
        <v>791</v>
      </c>
      <c r="V25" s="46" t="s">
        <v>791</v>
      </c>
      <c r="W25" s="46" t="s">
        <v>791</v>
      </c>
      <c r="X25" s="46" t="s">
        <v>791</v>
      </c>
      <c r="Y25" s="11" t="s">
        <v>791</v>
      </c>
      <c r="Z25" s="46" t="s">
        <v>791</v>
      </c>
      <c r="AA25" s="11" t="s">
        <v>791</v>
      </c>
      <c r="AB25" s="11" t="s">
        <v>791</v>
      </c>
      <c r="AC25" s="11" t="s">
        <v>791</v>
      </c>
      <c r="AD25" s="11" t="s">
        <v>791</v>
      </c>
      <c r="AE25" s="86" t="s">
        <v>791</v>
      </c>
      <c r="AF25" s="86" t="s">
        <v>791</v>
      </c>
      <c r="AG25" s="86" t="s">
        <v>791</v>
      </c>
      <c r="AH25" s="86" t="s">
        <v>791</v>
      </c>
      <c r="AI25" s="86" t="s">
        <v>791</v>
      </c>
      <c r="AJ25" s="86" t="s">
        <v>791</v>
      </c>
      <c r="AK25" s="86" t="s">
        <v>791</v>
      </c>
      <c r="AL25" s="86" t="s">
        <v>791</v>
      </c>
      <c r="AM25" s="86" t="s">
        <v>791</v>
      </c>
      <c r="AN25" s="86" t="s">
        <v>791</v>
      </c>
      <c r="AO25" s="86" t="s">
        <v>791</v>
      </c>
      <c r="AP25" s="86" t="s">
        <v>791</v>
      </c>
      <c r="AQ25" s="86" t="s">
        <v>791</v>
      </c>
      <c r="AR25" s="86" t="s">
        <v>791</v>
      </c>
      <c r="AS25" s="86" t="s">
        <v>791</v>
      </c>
      <c r="AT25" s="86" t="s">
        <v>791</v>
      </c>
      <c r="AU25" s="86" t="s">
        <v>791</v>
      </c>
      <c r="AV25" s="86" t="s">
        <v>791</v>
      </c>
      <c r="AW25" s="86" t="s">
        <v>791</v>
      </c>
      <c r="AX25" s="86" t="s">
        <v>791</v>
      </c>
      <c r="AY25" s="46" t="s">
        <v>791</v>
      </c>
      <c r="AZ25" s="86" t="s">
        <v>791</v>
      </c>
      <c r="BA25" s="86" t="s">
        <v>791</v>
      </c>
      <c r="BB25" s="86" t="s">
        <v>791</v>
      </c>
      <c r="BC25" s="86" t="s">
        <v>791</v>
      </c>
    </row>
    <row r="26" spans="1:55" ht="31.5">
      <c r="A26" s="11" t="str">
        <f>'1(год)'!A28</f>
        <v>1.2.1.2.2</v>
      </c>
      <c r="B26" s="15" t="str">
        <f>'1(год)'!B28</f>
        <v>ТМ-100 кВА ТП-22 ул.Приморская  43/7</v>
      </c>
      <c r="C26" s="141" t="str">
        <f>'1(год)'!E28</f>
        <v>J_1.2.1.2.2.K</v>
      </c>
      <c r="D26" s="15">
        <f>'1(год)'!J28</f>
        <v>0.2181386</v>
      </c>
      <c r="E26" s="86">
        <f aca="true" t="shared" si="2" ref="E26:E31">Y26</f>
        <v>0.2181386</v>
      </c>
      <c r="F26" s="46" t="s">
        <v>791</v>
      </c>
      <c r="G26" s="86" t="s">
        <v>791</v>
      </c>
      <c r="H26" s="46">
        <f aca="true" t="shared" si="3" ref="H26:H31">AB26</f>
        <v>0.2181386</v>
      </c>
      <c r="I26" s="86" t="s">
        <v>791</v>
      </c>
      <c r="J26" s="46" t="s">
        <v>791</v>
      </c>
      <c r="K26" s="46" t="s">
        <v>791</v>
      </c>
      <c r="L26" s="46" t="s">
        <v>791</v>
      </c>
      <c r="M26" s="46" t="s">
        <v>791</v>
      </c>
      <c r="N26" s="46" t="s">
        <v>791</v>
      </c>
      <c r="O26" s="46" t="s">
        <v>791</v>
      </c>
      <c r="P26" s="46" t="s">
        <v>791</v>
      </c>
      <c r="Q26" s="46" t="s">
        <v>791</v>
      </c>
      <c r="R26" s="46" t="s">
        <v>791</v>
      </c>
      <c r="S26" s="46" t="s">
        <v>791</v>
      </c>
      <c r="T26" s="46" t="s">
        <v>791</v>
      </c>
      <c r="U26" s="46" t="s">
        <v>791</v>
      </c>
      <c r="V26" s="46" t="s">
        <v>791</v>
      </c>
      <c r="W26" s="46" t="s">
        <v>791</v>
      </c>
      <c r="X26" s="46" t="s">
        <v>791</v>
      </c>
      <c r="Y26" s="11">
        <v>0.2181386</v>
      </c>
      <c r="Z26" s="46" t="s">
        <v>791</v>
      </c>
      <c r="AA26" s="11" t="s">
        <v>791</v>
      </c>
      <c r="AB26" s="15">
        <v>0.2181386</v>
      </c>
      <c r="AC26" s="11" t="s">
        <v>791</v>
      </c>
      <c r="AD26" s="15">
        <f>'1(год)'!O28/1.2</f>
        <v>0.1742699</v>
      </c>
      <c r="AE26" s="86">
        <f aca="true" t="shared" si="4" ref="AE26:AE31">AY26</f>
        <v>0.1742699</v>
      </c>
      <c r="AF26" s="86" t="s">
        <v>791</v>
      </c>
      <c r="AG26" s="86" t="s">
        <v>791</v>
      </c>
      <c r="AH26" s="86">
        <f aca="true" t="shared" si="5" ref="AH26:AH31">BB26</f>
        <v>0.1742699</v>
      </c>
      <c r="AI26" s="86" t="s">
        <v>791</v>
      </c>
      <c r="AJ26" s="86" t="s">
        <v>791</v>
      </c>
      <c r="AK26" s="86" t="s">
        <v>791</v>
      </c>
      <c r="AL26" s="86" t="s">
        <v>791</v>
      </c>
      <c r="AM26" s="86" t="s">
        <v>791</v>
      </c>
      <c r="AN26" s="86" t="s">
        <v>791</v>
      </c>
      <c r="AO26" s="86" t="s">
        <v>791</v>
      </c>
      <c r="AP26" s="86" t="s">
        <v>791</v>
      </c>
      <c r="AQ26" s="86" t="s">
        <v>791</v>
      </c>
      <c r="AR26" s="86" t="s">
        <v>791</v>
      </c>
      <c r="AS26" s="86" t="s">
        <v>791</v>
      </c>
      <c r="AT26" s="86" t="s">
        <v>791</v>
      </c>
      <c r="AU26" s="86" t="s">
        <v>791</v>
      </c>
      <c r="AV26" s="86" t="s">
        <v>791</v>
      </c>
      <c r="AW26" s="86" t="s">
        <v>791</v>
      </c>
      <c r="AX26" s="86" t="s">
        <v>791</v>
      </c>
      <c r="AY26" s="46">
        <v>0.1742699</v>
      </c>
      <c r="AZ26" s="86" t="s">
        <v>791</v>
      </c>
      <c r="BA26" s="86" t="s">
        <v>791</v>
      </c>
      <c r="BB26" s="11">
        <v>0.1742699</v>
      </c>
      <c r="BC26" s="86" t="s">
        <v>791</v>
      </c>
    </row>
    <row r="27" spans="1:55" ht="126">
      <c r="A27" s="11" t="str">
        <f>'1(год)'!A29</f>
        <v>1.2.1.2.3</v>
      </c>
      <c r="B27" s="15" t="str">
        <f>'1(год)'!B29</f>
        <v>ТМ-160 кВА ТП-34 ул. Горького 31а  (203 склад); ТП-53 пер. Студенческий; ТП-81 ул. Горовая( скважина); ТП-88 ул. Мельничная ( АЗС ); ТП-127 ул.Московская; ТП-159 ул.Мельничная; ТП-179 ул. Подгорная; </v>
      </c>
      <c r="C27" s="141" t="str">
        <f>'1(год)'!E29</f>
        <v>J_1.2.1.2.3.O</v>
      </c>
      <c r="D27" s="15">
        <f>'1(год)'!J29</f>
        <v>1.004554</v>
      </c>
      <c r="E27" s="86">
        <f t="shared" si="2"/>
        <v>1.004554</v>
      </c>
      <c r="F27" s="46" t="s">
        <v>791</v>
      </c>
      <c r="G27" s="86" t="s">
        <v>791</v>
      </c>
      <c r="H27" s="46">
        <f t="shared" si="3"/>
        <v>1.004554</v>
      </c>
      <c r="I27" s="86" t="s">
        <v>791</v>
      </c>
      <c r="J27" s="46" t="s">
        <v>791</v>
      </c>
      <c r="K27" s="46" t="s">
        <v>791</v>
      </c>
      <c r="L27" s="46" t="s">
        <v>791</v>
      </c>
      <c r="M27" s="46" t="s">
        <v>791</v>
      </c>
      <c r="N27" s="46" t="s">
        <v>791</v>
      </c>
      <c r="O27" s="46" t="s">
        <v>791</v>
      </c>
      <c r="P27" s="46" t="s">
        <v>791</v>
      </c>
      <c r="Q27" s="46" t="s">
        <v>791</v>
      </c>
      <c r="R27" s="46" t="s">
        <v>791</v>
      </c>
      <c r="S27" s="46" t="s">
        <v>791</v>
      </c>
      <c r="T27" s="46" t="s">
        <v>791</v>
      </c>
      <c r="U27" s="46" t="s">
        <v>791</v>
      </c>
      <c r="V27" s="46" t="s">
        <v>791</v>
      </c>
      <c r="W27" s="46" t="s">
        <v>791</v>
      </c>
      <c r="X27" s="46" t="s">
        <v>791</v>
      </c>
      <c r="Y27" s="11">
        <v>1.004554</v>
      </c>
      <c r="Z27" s="46" t="s">
        <v>791</v>
      </c>
      <c r="AA27" s="11" t="s">
        <v>791</v>
      </c>
      <c r="AB27" s="15">
        <v>1.004554</v>
      </c>
      <c r="AC27" s="11" t="s">
        <v>791</v>
      </c>
      <c r="AD27" s="15">
        <f>'1(год)'!O29/1.2</f>
        <v>0.7958064300000001</v>
      </c>
      <c r="AE27" s="86">
        <f t="shared" si="4"/>
        <v>0.7958064300000001</v>
      </c>
      <c r="AF27" s="86" t="s">
        <v>791</v>
      </c>
      <c r="AG27" s="86" t="s">
        <v>791</v>
      </c>
      <c r="AH27" s="86">
        <f t="shared" si="5"/>
        <v>0.7958064300000001</v>
      </c>
      <c r="AI27" s="86" t="s">
        <v>791</v>
      </c>
      <c r="AJ27" s="86" t="s">
        <v>791</v>
      </c>
      <c r="AK27" s="86" t="s">
        <v>791</v>
      </c>
      <c r="AL27" s="86" t="s">
        <v>791</v>
      </c>
      <c r="AM27" s="86" t="s">
        <v>791</v>
      </c>
      <c r="AN27" s="86" t="s">
        <v>791</v>
      </c>
      <c r="AO27" s="86" t="s">
        <v>791</v>
      </c>
      <c r="AP27" s="86" t="s">
        <v>791</v>
      </c>
      <c r="AQ27" s="86" t="s">
        <v>791</v>
      </c>
      <c r="AR27" s="86" t="s">
        <v>791</v>
      </c>
      <c r="AS27" s="86" t="s">
        <v>791</v>
      </c>
      <c r="AT27" s="86" t="s">
        <v>791</v>
      </c>
      <c r="AU27" s="86" t="s">
        <v>791</v>
      </c>
      <c r="AV27" s="86" t="s">
        <v>791</v>
      </c>
      <c r="AW27" s="86" t="s">
        <v>791</v>
      </c>
      <c r="AX27" s="86" t="s">
        <v>791</v>
      </c>
      <c r="AY27" s="46">
        <v>0.7958064300000001</v>
      </c>
      <c r="AZ27" s="86" t="s">
        <v>791</v>
      </c>
      <c r="BA27" s="15" t="s">
        <v>791</v>
      </c>
      <c r="BB27" s="11">
        <v>0.7958064300000001</v>
      </c>
      <c r="BC27" s="15" t="s">
        <v>791</v>
      </c>
    </row>
    <row r="28" spans="1:55" ht="157.5">
      <c r="A28" s="11" t="str">
        <f>'1(год)'!A30</f>
        <v>1.2.1.2.4</v>
      </c>
      <c r="B28" s="15" t="str">
        <f>'1(год)'!B30</f>
        <v>ТМ-250 кВА ТП-14 ул.Артиллерийская 3;ТП-16 ул.Краснознаменная 2в;ТП-74 Нефтебаза;ТП-77 ул.  Урожайная;ТП-113 ул.Полевая 2а;ТП-117 ул.Красногвардейская 114/4;ТП-120 ул.Хрещатинская-Николаевская.;ТП-121 ул.Парковая  66а;ТП-121 ул.Парковая  66а;ТП-128 ул. Гр</v>
      </c>
      <c r="C28" s="141" t="str">
        <f>'1(год)'!E30</f>
        <v>J_1.2.1.2.4.O</v>
      </c>
      <c r="D28" s="15">
        <f>'1(год)'!J30</f>
        <v>0.5780511</v>
      </c>
      <c r="E28" s="86">
        <f t="shared" si="2"/>
        <v>0.5780511</v>
      </c>
      <c r="F28" s="46" t="s">
        <v>791</v>
      </c>
      <c r="G28" s="86" t="s">
        <v>791</v>
      </c>
      <c r="H28" s="46">
        <f t="shared" si="3"/>
        <v>0.5780511</v>
      </c>
      <c r="I28" s="86" t="s">
        <v>791</v>
      </c>
      <c r="J28" s="46" t="s">
        <v>791</v>
      </c>
      <c r="K28" s="46" t="s">
        <v>791</v>
      </c>
      <c r="L28" s="46" t="s">
        <v>791</v>
      </c>
      <c r="M28" s="46" t="s">
        <v>791</v>
      </c>
      <c r="N28" s="46" t="s">
        <v>791</v>
      </c>
      <c r="O28" s="46" t="s">
        <v>791</v>
      </c>
      <c r="P28" s="46" t="s">
        <v>791</v>
      </c>
      <c r="Q28" s="46" t="s">
        <v>791</v>
      </c>
      <c r="R28" s="46" t="s">
        <v>791</v>
      </c>
      <c r="S28" s="46" t="s">
        <v>791</v>
      </c>
      <c r="T28" s="46" t="s">
        <v>791</v>
      </c>
      <c r="U28" s="46" t="s">
        <v>791</v>
      </c>
      <c r="V28" s="46" t="s">
        <v>791</v>
      </c>
      <c r="W28" s="46" t="s">
        <v>791</v>
      </c>
      <c r="X28" s="46" t="s">
        <v>791</v>
      </c>
      <c r="Y28" s="11">
        <v>0.5780511</v>
      </c>
      <c r="Z28" s="46" t="s">
        <v>791</v>
      </c>
      <c r="AA28" s="11" t="s">
        <v>791</v>
      </c>
      <c r="AB28" s="15">
        <v>0.5780511</v>
      </c>
      <c r="AC28" s="11" t="s">
        <v>791</v>
      </c>
      <c r="AD28" s="15" t="s">
        <v>791</v>
      </c>
      <c r="AE28" s="86">
        <f t="shared" si="4"/>
        <v>0.4564105600000001</v>
      </c>
      <c r="AF28" s="86" t="s">
        <v>791</v>
      </c>
      <c r="AG28" s="86" t="s">
        <v>791</v>
      </c>
      <c r="AH28" s="86">
        <f t="shared" si="5"/>
        <v>0.4564105600000001</v>
      </c>
      <c r="AI28" s="86" t="s">
        <v>791</v>
      </c>
      <c r="AJ28" s="86" t="s">
        <v>791</v>
      </c>
      <c r="AK28" s="86" t="s">
        <v>791</v>
      </c>
      <c r="AL28" s="86" t="s">
        <v>791</v>
      </c>
      <c r="AM28" s="86" t="s">
        <v>791</v>
      </c>
      <c r="AN28" s="86" t="s">
        <v>791</v>
      </c>
      <c r="AO28" s="86" t="s">
        <v>791</v>
      </c>
      <c r="AP28" s="86" t="s">
        <v>791</v>
      </c>
      <c r="AQ28" s="86" t="s">
        <v>791</v>
      </c>
      <c r="AR28" s="86" t="s">
        <v>791</v>
      </c>
      <c r="AS28" s="86" t="s">
        <v>791</v>
      </c>
      <c r="AT28" s="86" t="s">
        <v>791</v>
      </c>
      <c r="AU28" s="86" t="s">
        <v>791</v>
      </c>
      <c r="AV28" s="86" t="s">
        <v>791</v>
      </c>
      <c r="AW28" s="86" t="s">
        <v>791</v>
      </c>
      <c r="AX28" s="86" t="s">
        <v>791</v>
      </c>
      <c r="AY28" s="46">
        <v>0.4564105600000001</v>
      </c>
      <c r="AZ28" s="86" t="s">
        <v>791</v>
      </c>
      <c r="BA28" s="15" t="s">
        <v>791</v>
      </c>
      <c r="BB28" s="11">
        <v>0.4564105600000001</v>
      </c>
      <c r="BC28" s="15" t="s">
        <v>791</v>
      </c>
    </row>
    <row r="29" spans="1:55" ht="157.5">
      <c r="A29" s="11" t="str">
        <f>'1(год)'!A31</f>
        <v>1.2.1.2.5</v>
      </c>
      <c r="B29" s="15" t="str">
        <f>'1(год)'!B31</f>
        <v>ТМ-400кВА ТП-1 ул.Ленинская 116 корп.3 (детский дом); ТП-2 ул.Борисова 41 корп.1; ТП-9 ул.Мельничная; ТП-12 ул.Кустовиновская 1а; ТП-29 Лесхоз; ТП-40 ул. Парковая 17а; ТП-50 ул. Ипподромная 1а.; ТП-52 ул. Ханкайская-Хрещатинская;ТП-64 ул.Красногвардейская</v>
      </c>
      <c r="C29" s="141" t="str">
        <f>'1(год)'!E31</f>
        <v>J_1.2.1.2.5.O</v>
      </c>
      <c r="D29" s="15">
        <f>'1(год)'!J31</f>
        <v>2.920824</v>
      </c>
      <c r="E29" s="86">
        <f t="shared" si="2"/>
        <v>2.920824</v>
      </c>
      <c r="F29" s="46" t="s">
        <v>791</v>
      </c>
      <c r="G29" s="86" t="s">
        <v>791</v>
      </c>
      <c r="H29" s="46">
        <f t="shared" si="3"/>
        <v>2.920824</v>
      </c>
      <c r="I29" s="86" t="s">
        <v>791</v>
      </c>
      <c r="J29" s="46" t="s">
        <v>791</v>
      </c>
      <c r="K29" s="46" t="s">
        <v>791</v>
      </c>
      <c r="L29" s="46" t="s">
        <v>791</v>
      </c>
      <c r="M29" s="46" t="s">
        <v>791</v>
      </c>
      <c r="N29" s="46" t="s">
        <v>791</v>
      </c>
      <c r="O29" s="46" t="s">
        <v>791</v>
      </c>
      <c r="P29" s="46" t="s">
        <v>791</v>
      </c>
      <c r="Q29" s="46" t="s">
        <v>791</v>
      </c>
      <c r="R29" s="46" t="s">
        <v>791</v>
      </c>
      <c r="S29" s="46" t="s">
        <v>791</v>
      </c>
      <c r="T29" s="46" t="s">
        <v>791</v>
      </c>
      <c r="U29" s="46" t="s">
        <v>791</v>
      </c>
      <c r="V29" s="46" t="s">
        <v>791</v>
      </c>
      <c r="W29" s="46" t="s">
        <v>791</v>
      </c>
      <c r="X29" s="46" t="s">
        <v>791</v>
      </c>
      <c r="Y29" s="11">
        <v>2.920824</v>
      </c>
      <c r="Z29" s="46" t="s">
        <v>791</v>
      </c>
      <c r="AA29" s="11" t="s">
        <v>791</v>
      </c>
      <c r="AB29" s="15">
        <v>2.920824</v>
      </c>
      <c r="AC29" s="11" t="s">
        <v>791</v>
      </c>
      <c r="AD29" s="15">
        <f>'1(год)'!O31/1.2</f>
        <v>2.34732744</v>
      </c>
      <c r="AE29" s="86">
        <f t="shared" si="4"/>
        <v>2.34732744</v>
      </c>
      <c r="AF29" s="86" t="s">
        <v>791</v>
      </c>
      <c r="AG29" s="86" t="s">
        <v>791</v>
      </c>
      <c r="AH29" s="86">
        <f t="shared" si="5"/>
        <v>2.34732744</v>
      </c>
      <c r="AI29" s="86" t="s">
        <v>791</v>
      </c>
      <c r="AJ29" s="86" t="s">
        <v>791</v>
      </c>
      <c r="AK29" s="86" t="s">
        <v>791</v>
      </c>
      <c r="AL29" s="86" t="s">
        <v>791</v>
      </c>
      <c r="AM29" s="86" t="s">
        <v>791</v>
      </c>
      <c r="AN29" s="86" t="s">
        <v>791</v>
      </c>
      <c r="AO29" s="86" t="s">
        <v>791</v>
      </c>
      <c r="AP29" s="86" t="s">
        <v>791</v>
      </c>
      <c r="AQ29" s="86" t="s">
        <v>791</v>
      </c>
      <c r="AR29" s="86" t="s">
        <v>791</v>
      </c>
      <c r="AS29" s="86" t="s">
        <v>791</v>
      </c>
      <c r="AT29" s="86" t="s">
        <v>791</v>
      </c>
      <c r="AU29" s="86" t="s">
        <v>791</v>
      </c>
      <c r="AV29" s="86" t="s">
        <v>791</v>
      </c>
      <c r="AW29" s="86" t="s">
        <v>791</v>
      </c>
      <c r="AX29" s="86" t="s">
        <v>791</v>
      </c>
      <c r="AY29" s="46">
        <v>2.34732744</v>
      </c>
      <c r="AZ29" s="86" t="s">
        <v>791</v>
      </c>
      <c r="BA29" s="15" t="s">
        <v>791</v>
      </c>
      <c r="BB29" s="11">
        <v>2.34732744</v>
      </c>
      <c r="BC29" s="15" t="s">
        <v>791</v>
      </c>
    </row>
    <row r="30" spans="1:55" ht="157.5">
      <c r="A30" s="11" t="str">
        <f>'1(год)'!A32</f>
        <v>1.2.1.2.6</v>
      </c>
      <c r="B30" s="15" t="str">
        <f>'1(год)'!B32</f>
        <v>ТМ-630 кВА ТП-100 ул. Советская  70а; ТП-101ул.Красногвардейская 69/3; ТП-113 ул.Полевая 2а.; ТП-125 ул Парковая 31 а;ТП-149 ул.Красногвардейская 128 корп.5;  ТП-165 ул.Мира  3; ТП-166 ул.Мира 2 а; ТП-169 ул.Коммунаров 33а; ТП-63А ул.Красногвардейская 104</v>
      </c>
      <c r="C30" s="141" t="str">
        <f>'1(год)'!E32</f>
        <v>J_1.2.1.2.6.O</v>
      </c>
      <c r="D30" s="15">
        <f>'1(год)'!J32</f>
        <v>0.8598291</v>
      </c>
      <c r="E30" s="86">
        <f t="shared" si="2"/>
        <v>0.8598291</v>
      </c>
      <c r="F30" s="46" t="s">
        <v>791</v>
      </c>
      <c r="G30" s="86" t="s">
        <v>791</v>
      </c>
      <c r="H30" s="46">
        <f t="shared" si="3"/>
        <v>0.8598291</v>
      </c>
      <c r="I30" s="86" t="s">
        <v>791</v>
      </c>
      <c r="J30" s="46" t="s">
        <v>791</v>
      </c>
      <c r="K30" s="46" t="s">
        <v>791</v>
      </c>
      <c r="L30" s="46" t="s">
        <v>791</v>
      </c>
      <c r="M30" s="46" t="s">
        <v>791</v>
      </c>
      <c r="N30" s="46" t="s">
        <v>791</v>
      </c>
      <c r="O30" s="46" t="s">
        <v>791</v>
      </c>
      <c r="P30" s="46" t="s">
        <v>791</v>
      </c>
      <c r="Q30" s="46" t="s">
        <v>791</v>
      </c>
      <c r="R30" s="46" t="s">
        <v>791</v>
      </c>
      <c r="S30" s="46" t="s">
        <v>791</v>
      </c>
      <c r="T30" s="46" t="s">
        <v>791</v>
      </c>
      <c r="U30" s="46" t="s">
        <v>791</v>
      </c>
      <c r="V30" s="46" t="s">
        <v>791</v>
      </c>
      <c r="W30" s="46" t="s">
        <v>791</v>
      </c>
      <c r="X30" s="46" t="s">
        <v>791</v>
      </c>
      <c r="Y30" s="11">
        <v>0.8598291</v>
      </c>
      <c r="Z30" s="46" t="s">
        <v>791</v>
      </c>
      <c r="AA30" s="11" t="s">
        <v>791</v>
      </c>
      <c r="AB30" s="15">
        <v>0.8598291</v>
      </c>
      <c r="AC30" s="11" t="s">
        <v>791</v>
      </c>
      <c r="AD30" s="15">
        <f>'1(год)'!O32/1.2</f>
        <v>0.34890509000000003</v>
      </c>
      <c r="AE30" s="86">
        <f t="shared" si="4"/>
        <v>0.34890509000000003</v>
      </c>
      <c r="AF30" s="86" t="s">
        <v>791</v>
      </c>
      <c r="AG30" s="86" t="s">
        <v>791</v>
      </c>
      <c r="AH30" s="86">
        <f t="shared" si="5"/>
        <v>0.34890509000000003</v>
      </c>
      <c r="AI30" s="86" t="s">
        <v>791</v>
      </c>
      <c r="AJ30" s="86" t="s">
        <v>791</v>
      </c>
      <c r="AK30" s="86" t="s">
        <v>791</v>
      </c>
      <c r="AL30" s="86" t="s">
        <v>791</v>
      </c>
      <c r="AM30" s="86" t="s">
        <v>791</v>
      </c>
      <c r="AN30" s="86" t="s">
        <v>791</v>
      </c>
      <c r="AO30" s="86" t="s">
        <v>791</v>
      </c>
      <c r="AP30" s="86" t="s">
        <v>791</v>
      </c>
      <c r="AQ30" s="86" t="s">
        <v>791</v>
      </c>
      <c r="AR30" s="86" t="s">
        <v>791</v>
      </c>
      <c r="AS30" s="86" t="s">
        <v>791</v>
      </c>
      <c r="AT30" s="86" t="s">
        <v>791</v>
      </c>
      <c r="AU30" s="86" t="s">
        <v>791</v>
      </c>
      <c r="AV30" s="86" t="s">
        <v>791</v>
      </c>
      <c r="AW30" s="86" t="s">
        <v>791</v>
      </c>
      <c r="AX30" s="86" t="s">
        <v>791</v>
      </c>
      <c r="AY30" s="46">
        <v>0.34890509000000003</v>
      </c>
      <c r="AZ30" s="86" t="s">
        <v>791</v>
      </c>
      <c r="BA30" s="15" t="s">
        <v>791</v>
      </c>
      <c r="BB30" s="11">
        <v>0.34890509000000003</v>
      </c>
      <c r="BC30" s="15" t="s">
        <v>791</v>
      </c>
    </row>
    <row r="31" spans="1:55" ht="31.5">
      <c r="A31" s="11" t="str">
        <f>'1(год)'!A33</f>
        <v>1.2.1.2.7</v>
      </c>
      <c r="B31" s="15" t="str">
        <f>'1(год)'!B33</f>
        <v>ТМ-1000 кВА ТП-11 ул.Покуса    1а. </v>
      </c>
      <c r="C31" s="141" t="str">
        <f>'1(год)'!E33</f>
        <v>J_1.2.1.2.7.K</v>
      </c>
      <c r="D31" s="15">
        <f>'1(год)'!J33</f>
        <v>1.206629</v>
      </c>
      <c r="E31" s="86">
        <f t="shared" si="2"/>
        <v>1.206629</v>
      </c>
      <c r="F31" s="46" t="s">
        <v>791</v>
      </c>
      <c r="G31" s="86" t="s">
        <v>791</v>
      </c>
      <c r="H31" s="46">
        <f t="shared" si="3"/>
        <v>1.206629</v>
      </c>
      <c r="I31" s="86" t="s">
        <v>791</v>
      </c>
      <c r="J31" s="46" t="s">
        <v>791</v>
      </c>
      <c r="K31" s="46" t="s">
        <v>791</v>
      </c>
      <c r="L31" s="46" t="s">
        <v>791</v>
      </c>
      <c r="M31" s="46" t="s">
        <v>791</v>
      </c>
      <c r="N31" s="46" t="s">
        <v>791</v>
      </c>
      <c r="O31" s="46" t="s">
        <v>791</v>
      </c>
      <c r="P31" s="46" t="s">
        <v>791</v>
      </c>
      <c r="Q31" s="46" t="s">
        <v>791</v>
      </c>
      <c r="R31" s="46" t="s">
        <v>791</v>
      </c>
      <c r="S31" s="46" t="s">
        <v>791</v>
      </c>
      <c r="T31" s="46" t="s">
        <v>791</v>
      </c>
      <c r="U31" s="46" t="s">
        <v>791</v>
      </c>
      <c r="V31" s="46" t="s">
        <v>791</v>
      </c>
      <c r="W31" s="46" t="s">
        <v>791</v>
      </c>
      <c r="X31" s="46" t="s">
        <v>791</v>
      </c>
      <c r="Y31" s="11">
        <v>1.206629</v>
      </c>
      <c r="Z31" s="46" t="s">
        <v>791</v>
      </c>
      <c r="AA31" s="11" t="s">
        <v>791</v>
      </c>
      <c r="AB31" s="15">
        <v>1.206629</v>
      </c>
      <c r="AC31" s="11" t="s">
        <v>791</v>
      </c>
      <c r="AD31" s="15">
        <f>'1(год)'!O33/1.2</f>
        <v>1.0024218900000001</v>
      </c>
      <c r="AE31" s="86">
        <f t="shared" si="4"/>
        <v>1.0024218900000001</v>
      </c>
      <c r="AF31" s="86" t="s">
        <v>791</v>
      </c>
      <c r="AG31" s="86" t="s">
        <v>791</v>
      </c>
      <c r="AH31" s="86">
        <f t="shared" si="5"/>
        <v>1.0024218900000001</v>
      </c>
      <c r="AI31" s="86" t="s">
        <v>791</v>
      </c>
      <c r="AJ31" s="86" t="s">
        <v>791</v>
      </c>
      <c r="AK31" s="86" t="s">
        <v>791</v>
      </c>
      <c r="AL31" s="86" t="s">
        <v>791</v>
      </c>
      <c r="AM31" s="86" t="s">
        <v>791</v>
      </c>
      <c r="AN31" s="86" t="s">
        <v>791</v>
      </c>
      <c r="AO31" s="86" t="s">
        <v>791</v>
      </c>
      <c r="AP31" s="86" t="s">
        <v>791</v>
      </c>
      <c r="AQ31" s="86" t="s">
        <v>791</v>
      </c>
      <c r="AR31" s="86" t="s">
        <v>791</v>
      </c>
      <c r="AS31" s="86" t="s">
        <v>791</v>
      </c>
      <c r="AT31" s="86" t="s">
        <v>791</v>
      </c>
      <c r="AU31" s="86" t="s">
        <v>791</v>
      </c>
      <c r="AV31" s="86" t="s">
        <v>791</v>
      </c>
      <c r="AW31" s="86" t="s">
        <v>791</v>
      </c>
      <c r="AX31" s="86" t="s">
        <v>791</v>
      </c>
      <c r="AY31" s="46">
        <v>1.0024218900000001</v>
      </c>
      <c r="AZ31" s="86" t="s">
        <v>791</v>
      </c>
      <c r="BA31" s="15" t="s">
        <v>791</v>
      </c>
      <c r="BB31" s="11">
        <v>1.0024218900000001</v>
      </c>
      <c r="BC31" s="15" t="s">
        <v>791</v>
      </c>
    </row>
    <row r="32" spans="1:55" ht="25.5">
      <c r="A32" s="11" t="str">
        <f>'1(год)'!A34</f>
        <v>1.2.1.2.8</v>
      </c>
      <c r="B32" s="15" t="str">
        <f>'1(год)'!B34</f>
        <v>ТМ- 10000кВА ПС ЗСМ</v>
      </c>
      <c r="C32" s="141" t="str">
        <f>'1(год)'!E34</f>
        <v>J_1.2.1.2.8.O</v>
      </c>
      <c r="D32" s="15" t="s">
        <v>791</v>
      </c>
      <c r="E32" s="86" t="s">
        <v>791</v>
      </c>
      <c r="F32" s="46" t="s">
        <v>791</v>
      </c>
      <c r="G32" s="86" t="s">
        <v>791</v>
      </c>
      <c r="H32" s="86" t="s">
        <v>791</v>
      </c>
      <c r="I32" s="86" t="s">
        <v>791</v>
      </c>
      <c r="J32" s="46" t="s">
        <v>791</v>
      </c>
      <c r="K32" s="46" t="s">
        <v>791</v>
      </c>
      <c r="L32" s="46" t="s">
        <v>791</v>
      </c>
      <c r="M32" s="46" t="s">
        <v>791</v>
      </c>
      <c r="N32" s="46" t="s">
        <v>791</v>
      </c>
      <c r="O32" s="46" t="s">
        <v>791</v>
      </c>
      <c r="P32" s="46" t="s">
        <v>791</v>
      </c>
      <c r="Q32" s="46" t="s">
        <v>791</v>
      </c>
      <c r="R32" s="46" t="s">
        <v>791</v>
      </c>
      <c r="S32" s="46" t="s">
        <v>791</v>
      </c>
      <c r="T32" s="46" t="s">
        <v>791</v>
      </c>
      <c r="U32" s="46" t="s">
        <v>791</v>
      </c>
      <c r="V32" s="46" t="s">
        <v>791</v>
      </c>
      <c r="W32" s="46" t="s">
        <v>791</v>
      </c>
      <c r="X32" s="46" t="s">
        <v>791</v>
      </c>
      <c r="Y32" s="11" t="s">
        <v>791</v>
      </c>
      <c r="Z32" s="46" t="s">
        <v>791</v>
      </c>
      <c r="AA32" s="11" t="s">
        <v>791</v>
      </c>
      <c r="AB32" s="15" t="s">
        <v>791</v>
      </c>
      <c r="AC32" s="11" t="s">
        <v>791</v>
      </c>
      <c r="AD32" s="15" t="s">
        <v>791</v>
      </c>
      <c r="AE32" s="86" t="s">
        <v>791</v>
      </c>
      <c r="AF32" s="86" t="s">
        <v>791</v>
      </c>
      <c r="AG32" s="86" t="s">
        <v>791</v>
      </c>
      <c r="AH32" s="86" t="s">
        <v>791</v>
      </c>
      <c r="AI32" s="86" t="s">
        <v>791</v>
      </c>
      <c r="AJ32" s="86" t="s">
        <v>791</v>
      </c>
      <c r="AK32" s="86" t="s">
        <v>791</v>
      </c>
      <c r="AL32" s="86" t="s">
        <v>791</v>
      </c>
      <c r="AM32" s="86" t="s">
        <v>791</v>
      </c>
      <c r="AN32" s="86" t="s">
        <v>791</v>
      </c>
      <c r="AO32" s="86" t="s">
        <v>791</v>
      </c>
      <c r="AP32" s="86" t="s">
        <v>791</v>
      </c>
      <c r="AQ32" s="86" t="s">
        <v>791</v>
      </c>
      <c r="AR32" s="86" t="s">
        <v>791</v>
      </c>
      <c r="AS32" s="86" t="s">
        <v>791</v>
      </c>
      <c r="AT32" s="86" t="s">
        <v>791</v>
      </c>
      <c r="AU32" s="86" t="s">
        <v>791</v>
      </c>
      <c r="AV32" s="86" t="s">
        <v>791</v>
      </c>
      <c r="AW32" s="86" t="s">
        <v>791</v>
      </c>
      <c r="AX32" s="86" t="s">
        <v>791</v>
      </c>
      <c r="AY32" s="46" t="s">
        <v>791</v>
      </c>
      <c r="AZ32" s="86" t="s">
        <v>791</v>
      </c>
      <c r="BA32" s="15" t="s">
        <v>791</v>
      </c>
      <c r="BB32" s="15" t="s">
        <v>791</v>
      </c>
      <c r="BC32" s="15" t="s">
        <v>791</v>
      </c>
    </row>
    <row r="33" spans="1:55" ht="25.5">
      <c r="A33" s="11" t="str">
        <f>'1(год)'!A35</f>
        <v>1.2.1.2.9</v>
      </c>
      <c r="B33" s="15" t="str">
        <f>'1(год)'!B35</f>
        <v>КТПБ -31 ул. Комсомольская 114   </v>
      </c>
      <c r="C33" s="141" t="str">
        <f>'1(год)'!E35</f>
        <v>J_1.2.1.2.9.N</v>
      </c>
      <c r="D33" s="15" t="s">
        <v>791</v>
      </c>
      <c r="E33" s="86" t="s">
        <v>791</v>
      </c>
      <c r="F33" s="46" t="s">
        <v>791</v>
      </c>
      <c r="G33" s="86" t="s">
        <v>791</v>
      </c>
      <c r="H33" s="86" t="s">
        <v>791</v>
      </c>
      <c r="I33" s="86" t="s">
        <v>791</v>
      </c>
      <c r="J33" s="46" t="s">
        <v>791</v>
      </c>
      <c r="K33" s="46" t="s">
        <v>791</v>
      </c>
      <c r="L33" s="46" t="s">
        <v>791</v>
      </c>
      <c r="M33" s="46" t="s">
        <v>791</v>
      </c>
      <c r="N33" s="46" t="s">
        <v>791</v>
      </c>
      <c r="O33" s="46" t="s">
        <v>791</v>
      </c>
      <c r="P33" s="46" t="s">
        <v>791</v>
      </c>
      <c r="Q33" s="46" t="s">
        <v>791</v>
      </c>
      <c r="R33" s="46" t="s">
        <v>791</v>
      </c>
      <c r="S33" s="46" t="s">
        <v>791</v>
      </c>
      <c r="T33" s="46" t="s">
        <v>791</v>
      </c>
      <c r="U33" s="46" t="s">
        <v>791</v>
      </c>
      <c r="V33" s="46" t="s">
        <v>791</v>
      </c>
      <c r="W33" s="46" t="s">
        <v>791</v>
      </c>
      <c r="X33" s="46" t="s">
        <v>791</v>
      </c>
      <c r="Y33" s="11" t="s">
        <v>791</v>
      </c>
      <c r="Z33" s="46" t="s">
        <v>791</v>
      </c>
      <c r="AA33" s="11" t="s">
        <v>791</v>
      </c>
      <c r="AB33" s="15" t="s">
        <v>791</v>
      </c>
      <c r="AC33" s="11" t="s">
        <v>791</v>
      </c>
      <c r="AD33" s="15" t="s">
        <v>791</v>
      </c>
      <c r="AE33" s="86" t="s">
        <v>791</v>
      </c>
      <c r="AF33" s="86" t="s">
        <v>791</v>
      </c>
      <c r="AG33" s="86" t="s">
        <v>791</v>
      </c>
      <c r="AH33" s="86" t="s">
        <v>791</v>
      </c>
      <c r="AI33" s="86" t="s">
        <v>791</v>
      </c>
      <c r="AJ33" s="86" t="s">
        <v>791</v>
      </c>
      <c r="AK33" s="86" t="s">
        <v>791</v>
      </c>
      <c r="AL33" s="86" t="s">
        <v>791</v>
      </c>
      <c r="AM33" s="86" t="s">
        <v>791</v>
      </c>
      <c r="AN33" s="86" t="s">
        <v>791</v>
      </c>
      <c r="AO33" s="86" t="s">
        <v>791</v>
      </c>
      <c r="AP33" s="86" t="s">
        <v>791</v>
      </c>
      <c r="AQ33" s="86" t="s">
        <v>791</v>
      </c>
      <c r="AR33" s="86" t="s">
        <v>791</v>
      </c>
      <c r="AS33" s="86" t="s">
        <v>791</v>
      </c>
      <c r="AT33" s="86" t="s">
        <v>791</v>
      </c>
      <c r="AU33" s="86" t="s">
        <v>791</v>
      </c>
      <c r="AV33" s="86" t="s">
        <v>791</v>
      </c>
      <c r="AW33" s="86" t="s">
        <v>791</v>
      </c>
      <c r="AX33" s="86" t="s">
        <v>791</v>
      </c>
      <c r="AY33" s="46" t="s">
        <v>791</v>
      </c>
      <c r="AZ33" s="86" t="s">
        <v>791</v>
      </c>
      <c r="BA33" s="15" t="s">
        <v>791</v>
      </c>
      <c r="BB33" s="15" t="s">
        <v>791</v>
      </c>
      <c r="BC33" s="15" t="s">
        <v>791</v>
      </c>
    </row>
    <row r="34" spans="1:55" ht="47.25">
      <c r="A34" s="11" t="str">
        <f>'1(год)'!A36</f>
        <v>1.2.1.2.10</v>
      </c>
      <c r="B34" s="15" t="str">
        <f>'1(год)'!B36</f>
        <v>РУ 10кВ замена МВ на ВВ:  РП-8 (5 шт.)-Советская 114А; ТП-149 (2 шт.)-Красногвардейская 128/5</v>
      </c>
      <c r="C34" s="141" t="str">
        <f>'1(год)'!E36</f>
        <v>J_1.2.1.2.10.N</v>
      </c>
      <c r="D34" s="15" t="s">
        <v>791</v>
      </c>
      <c r="E34" s="86" t="s">
        <v>791</v>
      </c>
      <c r="F34" s="46" t="s">
        <v>791</v>
      </c>
      <c r="G34" s="86" t="s">
        <v>791</v>
      </c>
      <c r="H34" s="86" t="s">
        <v>791</v>
      </c>
      <c r="I34" s="86" t="s">
        <v>791</v>
      </c>
      <c r="J34" s="46" t="s">
        <v>791</v>
      </c>
      <c r="K34" s="46" t="s">
        <v>791</v>
      </c>
      <c r="L34" s="46" t="s">
        <v>791</v>
      </c>
      <c r="M34" s="46" t="s">
        <v>791</v>
      </c>
      <c r="N34" s="46" t="s">
        <v>791</v>
      </c>
      <c r="O34" s="46" t="s">
        <v>791</v>
      </c>
      <c r="P34" s="46" t="s">
        <v>791</v>
      </c>
      <c r="Q34" s="46" t="s">
        <v>791</v>
      </c>
      <c r="R34" s="46" t="s">
        <v>791</v>
      </c>
      <c r="S34" s="46" t="s">
        <v>791</v>
      </c>
      <c r="T34" s="46" t="s">
        <v>791</v>
      </c>
      <c r="U34" s="46" t="s">
        <v>791</v>
      </c>
      <c r="V34" s="46" t="s">
        <v>791</v>
      </c>
      <c r="W34" s="46" t="s">
        <v>791</v>
      </c>
      <c r="X34" s="46" t="s">
        <v>791</v>
      </c>
      <c r="Y34" s="11" t="s">
        <v>791</v>
      </c>
      <c r="Z34" s="46" t="s">
        <v>791</v>
      </c>
      <c r="AA34" s="11" t="s">
        <v>791</v>
      </c>
      <c r="AB34" s="15" t="s">
        <v>791</v>
      </c>
      <c r="AC34" s="11" t="s">
        <v>791</v>
      </c>
      <c r="AD34" s="15" t="s">
        <v>791</v>
      </c>
      <c r="AE34" s="86" t="s">
        <v>791</v>
      </c>
      <c r="AF34" s="86" t="s">
        <v>791</v>
      </c>
      <c r="AG34" s="86" t="s">
        <v>791</v>
      </c>
      <c r="AH34" s="86" t="s">
        <v>791</v>
      </c>
      <c r="AI34" s="86" t="s">
        <v>791</v>
      </c>
      <c r="AJ34" s="86" t="s">
        <v>791</v>
      </c>
      <c r="AK34" s="86" t="s">
        <v>791</v>
      </c>
      <c r="AL34" s="86" t="s">
        <v>791</v>
      </c>
      <c r="AM34" s="86" t="s">
        <v>791</v>
      </c>
      <c r="AN34" s="86" t="s">
        <v>791</v>
      </c>
      <c r="AO34" s="86" t="s">
        <v>791</v>
      </c>
      <c r="AP34" s="86" t="s">
        <v>791</v>
      </c>
      <c r="AQ34" s="86" t="s">
        <v>791</v>
      </c>
      <c r="AR34" s="86" t="s">
        <v>791</v>
      </c>
      <c r="AS34" s="86" t="s">
        <v>791</v>
      </c>
      <c r="AT34" s="86" t="s">
        <v>791</v>
      </c>
      <c r="AU34" s="86" t="s">
        <v>791</v>
      </c>
      <c r="AV34" s="86" t="s">
        <v>791</v>
      </c>
      <c r="AW34" s="86" t="s">
        <v>791</v>
      </c>
      <c r="AX34" s="86" t="s">
        <v>791</v>
      </c>
      <c r="AY34" s="46" t="s">
        <v>791</v>
      </c>
      <c r="AZ34" s="86" t="s">
        <v>791</v>
      </c>
      <c r="BA34" s="15" t="s">
        <v>791</v>
      </c>
      <c r="BB34" s="15" t="s">
        <v>791</v>
      </c>
      <c r="BC34" s="15" t="s">
        <v>791</v>
      </c>
    </row>
    <row r="35" spans="1:55" ht="31.5">
      <c r="A35" s="11" t="str">
        <f>'1(год)'!A37</f>
        <v>1.2.1.2.11</v>
      </c>
      <c r="B35" s="15" t="str">
        <f>'1(год)'!B37</f>
        <v> П/С ЗСМ замена МВ на ВВ, ул. Силикатная 5</v>
      </c>
      <c r="C35" s="141" t="str">
        <f>'1(год)'!E37</f>
        <v>J_1.2.1.2.11.L</v>
      </c>
      <c r="D35" s="15" t="s">
        <v>791</v>
      </c>
      <c r="E35" s="86" t="s">
        <v>791</v>
      </c>
      <c r="F35" s="46" t="s">
        <v>791</v>
      </c>
      <c r="G35" s="86" t="s">
        <v>791</v>
      </c>
      <c r="H35" s="86" t="s">
        <v>791</v>
      </c>
      <c r="I35" s="86" t="s">
        <v>791</v>
      </c>
      <c r="J35" s="46" t="s">
        <v>791</v>
      </c>
      <c r="K35" s="46" t="s">
        <v>791</v>
      </c>
      <c r="L35" s="46" t="s">
        <v>791</v>
      </c>
      <c r="M35" s="46" t="s">
        <v>791</v>
      </c>
      <c r="N35" s="46" t="s">
        <v>791</v>
      </c>
      <c r="O35" s="46" t="s">
        <v>791</v>
      </c>
      <c r="P35" s="46" t="s">
        <v>791</v>
      </c>
      <c r="Q35" s="46" t="s">
        <v>791</v>
      </c>
      <c r="R35" s="46" t="s">
        <v>791</v>
      </c>
      <c r="S35" s="46" t="s">
        <v>791</v>
      </c>
      <c r="T35" s="46" t="s">
        <v>791</v>
      </c>
      <c r="U35" s="46" t="s">
        <v>791</v>
      </c>
      <c r="V35" s="46" t="s">
        <v>791</v>
      </c>
      <c r="W35" s="46" t="s">
        <v>791</v>
      </c>
      <c r="X35" s="46" t="s">
        <v>791</v>
      </c>
      <c r="Y35" s="11" t="s">
        <v>791</v>
      </c>
      <c r="Z35" s="46" t="s">
        <v>791</v>
      </c>
      <c r="AA35" s="11" t="s">
        <v>791</v>
      </c>
      <c r="AB35" s="15" t="s">
        <v>791</v>
      </c>
      <c r="AC35" s="11" t="s">
        <v>791</v>
      </c>
      <c r="AD35" s="15" t="s">
        <v>791</v>
      </c>
      <c r="AE35" s="86" t="s">
        <v>791</v>
      </c>
      <c r="AF35" s="86" t="s">
        <v>791</v>
      </c>
      <c r="AG35" s="86" t="s">
        <v>791</v>
      </c>
      <c r="AH35" s="86" t="s">
        <v>791</v>
      </c>
      <c r="AI35" s="86" t="s">
        <v>791</v>
      </c>
      <c r="AJ35" s="86" t="s">
        <v>791</v>
      </c>
      <c r="AK35" s="86" t="s">
        <v>791</v>
      </c>
      <c r="AL35" s="86" t="s">
        <v>791</v>
      </c>
      <c r="AM35" s="86" t="s">
        <v>791</v>
      </c>
      <c r="AN35" s="86" t="s">
        <v>791</v>
      </c>
      <c r="AO35" s="86" t="s">
        <v>791</v>
      </c>
      <c r="AP35" s="86" t="s">
        <v>791</v>
      </c>
      <c r="AQ35" s="86" t="s">
        <v>791</v>
      </c>
      <c r="AR35" s="86" t="s">
        <v>791</v>
      </c>
      <c r="AS35" s="86" t="s">
        <v>791</v>
      </c>
      <c r="AT35" s="86" t="s">
        <v>791</v>
      </c>
      <c r="AU35" s="86" t="s">
        <v>791</v>
      </c>
      <c r="AV35" s="86" t="s">
        <v>791</v>
      </c>
      <c r="AW35" s="86" t="s">
        <v>791</v>
      </c>
      <c r="AX35" s="86" t="s">
        <v>791</v>
      </c>
      <c r="AY35" s="46" t="s">
        <v>791</v>
      </c>
      <c r="AZ35" s="86" t="s">
        <v>791</v>
      </c>
      <c r="BA35" s="15" t="s">
        <v>791</v>
      </c>
      <c r="BB35" s="15" t="s">
        <v>791</v>
      </c>
      <c r="BC35" s="15" t="s">
        <v>791</v>
      </c>
    </row>
    <row r="36" spans="1:55" ht="63">
      <c r="A36" s="92" t="str">
        <f>'1(год)'!A38</f>
        <v>1.2.2.2</v>
      </c>
      <c r="B36" s="61" t="str">
        <f>'1(год)'!B38</f>
        <v>Модернизация, техническое перевооружение линий электропередачи, всего, в том числе:</v>
      </c>
      <c r="C36" s="140" t="str">
        <f>'1(год)'!E38</f>
        <v>нд</v>
      </c>
      <c r="D36" s="15" t="s">
        <v>791</v>
      </c>
      <c r="E36" s="86" t="s">
        <v>791</v>
      </c>
      <c r="F36" s="46" t="s">
        <v>791</v>
      </c>
      <c r="G36" s="86" t="s">
        <v>791</v>
      </c>
      <c r="H36" s="86" t="s">
        <v>791</v>
      </c>
      <c r="I36" s="86" t="s">
        <v>791</v>
      </c>
      <c r="J36" s="46" t="s">
        <v>791</v>
      </c>
      <c r="K36" s="46" t="s">
        <v>791</v>
      </c>
      <c r="L36" s="46" t="s">
        <v>791</v>
      </c>
      <c r="M36" s="46" t="s">
        <v>791</v>
      </c>
      <c r="N36" s="46" t="s">
        <v>791</v>
      </c>
      <c r="O36" s="46" t="s">
        <v>791</v>
      </c>
      <c r="P36" s="46" t="s">
        <v>791</v>
      </c>
      <c r="Q36" s="46" t="s">
        <v>791</v>
      </c>
      <c r="R36" s="46" t="s">
        <v>791</v>
      </c>
      <c r="S36" s="46" t="s">
        <v>791</v>
      </c>
      <c r="T36" s="46" t="s">
        <v>791</v>
      </c>
      <c r="U36" s="46" t="s">
        <v>791</v>
      </c>
      <c r="V36" s="46" t="s">
        <v>791</v>
      </c>
      <c r="W36" s="46" t="s">
        <v>791</v>
      </c>
      <c r="X36" s="46" t="s">
        <v>791</v>
      </c>
      <c r="Y36" s="11" t="s">
        <v>791</v>
      </c>
      <c r="Z36" s="46" t="s">
        <v>791</v>
      </c>
      <c r="AA36" s="11" t="s">
        <v>791</v>
      </c>
      <c r="AB36" s="15" t="s">
        <v>791</v>
      </c>
      <c r="AC36" s="11" t="s">
        <v>791</v>
      </c>
      <c r="AD36" s="15" t="s">
        <v>791</v>
      </c>
      <c r="AE36" s="86" t="s">
        <v>791</v>
      </c>
      <c r="AF36" s="86" t="s">
        <v>791</v>
      </c>
      <c r="AG36" s="86" t="s">
        <v>791</v>
      </c>
      <c r="AH36" s="86" t="s">
        <v>791</v>
      </c>
      <c r="AI36" s="86" t="s">
        <v>791</v>
      </c>
      <c r="AJ36" s="86" t="s">
        <v>791</v>
      </c>
      <c r="AK36" s="86" t="s">
        <v>791</v>
      </c>
      <c r="AL36" s="86" t="s">
        <v>791</v>
      </c>
      <c r="AM36" s="86" t="s">
        <v>791</v>
      </c>
      <c r="AN36" s="86" t="s">
        <v>791</v>
      </c>
      <c r="AO36" s="86" t="s">
        <v>791</v>
      </c>
      <c r="AP36" s="86" t="s">
        <v>791</v>
      </c>
      <c r="AQ36" s="86" t="s">
        <v>791</v>
      </c>
      <c r="AR36" s="86" t="s">
        <v>791</v>
      </c>
      <c r="AS36" s="86" t="s">
        <v>791</v>
      </c>
      <c r="AT36" s="86" t="s">
        <v>791</v>
      </c>
      <c r="AU36" s="86" t="s">
        <v>791</v>
      </c>
      <c r="AV36" s="86" t="s">
        <v>791</v>
      </c>
      <c r="AW36" s="86" t="s">
        <v>791</v>
      </c>
      <c r="AX36" s="86" t="s">
        <v>791</v>
      </c>
      <c r="AY36" s="46" t="s">
        <v>791</v>
      </c>
      <c r="AZ36" s="86" t="s">
        <v>791</v>
      </c>
      <c r="BA36" s="92" t="s">
        <v>791</v>
      </c>
      <c r="BB36" s="92" t="s">
        <v>791</v>
      </c>
      <c r="BC36" s="92" t="s">
        <v>791</v>
      </c>
    </row>
    <row r="37" spans="1:55" ht="157.5">
      <c r="A37" s="11" t="str">
        <f>'1(год)'!A39</f>
        <v>1.2.2.2.1</v>
      </c>
      <c r="B37" s="15" t="str">
        <f>'1(год)'!B39</f>
        <v>Вл-10 кв Ф-3"С" L-8209м (реконструкция участка 4 км), ул. Краснознамённая (№22-№18),ул. Краснознамённая 6а-пер. Пригородный 7, ул. Краснознамённая 2в-ул. Фабричная 3, ул. Складская(2-17), ул. Ключевая(3-11), ул. Калиновская( ул. Лазо 5-ул. Партизанская 50</v>
      </c>
      <c r="C37" s="141" t="str">
        <f>'1(год)'!E39</f>
        <v>J_1.2.2.2.1.M</v>
      </c>
      <c r="D37" s="15" t="s">
        <v>791</v>
      </c>
      <c r="E37" s="86" t="s">
        <v>791</v>
      </c>
      <c r="F37" s="46" t="s">
        <v>791</v>
      </c>
      <c r="G37" s="86" t="s">
        <v>791</v>
      </c>
      <c r="H37" s="86" t="s">
        <v>791</v>
      </c>
      <c r="I37" s="86" t="s">
        <v>791</v>
      </c>
      <c r="J37" s="46" t="s">
        <v>791</v>
      </c>
      <c r="K37" s="46" t="s">
        <v>791</v>
      </c>
      <c r="L37" s="46" t="s">
        <v>791</v>
      </c>
      <c r="M37" s="46" t="s">
        <v>791</v>
      </c>
      <c r="N37" s="46" t="s">
        <v>791</v>
      </c>
      <c r="O37" s="46" t="s">
        <v>791</v>
      </c>
      <c r="P37" s="46" t="s">
        <v>791</v>
      </c>
      <c r="Q37" s="46" t="s">
        <v>791</v>
      </c>
      <c r="R37" s="46" t="s">
        <v>791</v>
      </c>
      <c r="S37" s="46" t="s">
        <v>791</v>
      </c>
      <c r="T37" s="46" t="s">
        <v>791</v>
      </c>
      <c r="U37" s="46" t="s">
        <v>791</v>
      </c>
      <c r="V37" s="46" t="s">
        <v>791</v>
      </c>
      <c r="W37" s="46" t="s">
        <v>791</v>
      </c>
      <c r="X37" s="46" t="s">
        <v>791</v>
      </c>
      <c r="Y37" s="11" t="s">
        <v>791</v>
      </c>
      <c r="Z37" s="46" t="s">
        <v>791</v>
      </c>
      <c r="AA37" s="11" t="s">
        <v>791</v>
      </c>
      <c r="AB37" s="11" t="s">
        <v>791</v>
      </c>
      <c r="AC37" s="11" t="s">
        <v>791</v>
      </c>
      <c r="AD37" s="11" t="s">
        <v>791</v>
      </c>
      <c r="AE37" s="86" t="s">
        <v>791</v>
      </c>
      <c r="AF37" s="86" t="s">
        <v>791</v>
      </c>
      <c r="AG37" s="86" t="s">
        <v>791</v>
      </c>
      <c r="AH37" s="86" t="s">
        <v>791</v>
      </c>
      <c r="AI37" s="86" t="s">
        <v>791</v>
      </c>
      <c r="AJ37" s="86" t="s">
        <v>791</v>
      </c>
      <c r="AK37" s="86" t="s">
        <v>791</v>
      </c>
      <c r="AL37" s="86" t="s">
        <v>791</v>
      </c>
      <c r="AM37" s="86" t="s">
        <v>791</v>
      </c>
      <c r="AN37" s="86" t="s">
        <v>791</v>
      </c>
      <c r="AO37" s="86" t="s">
        <v>791</v>
      </c>
      <c r="AP37" s="86" t="s">
        <v>791</v>
      </c>
      <c r="AQ37" s="86" t="s">
        <v>791</v>
      </c>
      <c r="AR37" s="86" t="s">
        <v>791</v>
      </c>
      <c r="AS37" s="86" t="s">
        <v>791</v>
      </c>
      <c r="AT37" s="86" t="s">
        <v>791</v>
      </c>
      <c r="AU37" s="86" t="s">
        <v>791</v>
      </c>
      <c r="AV37" s="86" t="s">
        <v>791</v>
      </c>
      <c r="AW37" s="86" t="s">
        <v>791</v>
      </c>
      <c r="AX37" s="86" t="s">
        <v>791</v>
      </c>
      <c r="AY37" s="46" t="s">
        <v>791</v>
      </c>
      <c r="AZ37" s="86" t="s">
        <v>791</v>
      </c>
      <c r="BA37" s="15" t="s">
        <v>791</v>
      </c>
      <c r="BB37" s="15" t="s">
        <v>791</v>
      </c>
      <c r="BC37" s="15" t="s">
        <v>791</v>
      </c>
    </row>
    <row r="38" spans="1:55" ht="126">
      <c r="A38" s="11" t="str">
        <f>'1(год)'!A40</f>
        <v>1.2.2.2.2</v>
      </c>
      <c r="B38" s="15" t="str">
        <f>'1(год)'!B40</f>
        <v>Вл-10 кв Ф-9"С" L-2252м  ул Горького(1-60), тер-я в/части(Горького 1-Суворовская 11а), ТП-152 - ТП-6 (ул. Пограничная 31-ул. Госпитальная 10), ТП-152 - ТП-173(ул. Пограничная 31-Приморская 10/1), КЛ-45м</v>
      </c>
      <c r="C38" s="141" t="str">
        <f>'1(год)'!E40</f>
        <v>J_1.2.2.2.2.L</v>
      </c>
      <c r="D38" s="15" t="s">
        <v>791</v>
      </c>
      <c r="E38" s="86" t="s">
        <v>791</v>
      </c>
      <c r="F38" s="46" t="s">
        <v>791</v>
      </c>
      <c r="G38" s="86" t="s">
        <v>791</v>
      </c>
      <c r="H38" s="86" t="s">
        <v>791</v>
      </c>
      <c r="I38" s="86" t="s">
        <v>791</v>
      </c>
      <c r="J38" s="46" t="s">
        <v>791</v>
      </c>
      <c r="K38" s="46" t="s">
        <v>791</v>
      </c>
      <c r="L38" s="46" t="s">
        <v>791</v>
      </c>
      <c r="M38" s="46" t="s">
        <v>791</v>
      </c>
      <c r="N38" s="46" t="s">
        <v>791</v>
      </c>
      <c r="O38" s="46" t="s">
        <v>791</v>
      </c>
      <c r="P38" s="46" t="s">
        <v>791</v>
      </c>
      <c r="Q38" s="46" t="s">
        <v>791</v>
      </c>
      <c r="R38" s="46" t="s">
        <v>791</v>
      </c>
      <c r="S38" s="46" t="s">
        <v>791</v>
      </c>
      <c r="T38" s="46" t="s">
        <v>791</v>
      </c>
      <c r="U38" s="46" t="s">
        <v>791</v>
      </c>
      <c r="V38" s="46" t="s">
        <v>791</v>
      </c>
      <c r="W38" s="46" t="s">
        <v>791</v>
      </c>
      <c r="X38" s="46" t="s">
        <v>791</v>
      </c>
      <c r="Y38" s="11" t="s">
        <v>791</v>
      </c>
      <c r="Z38" s="46" t="s">
        <v>791</v>
      </c>
      <c r="AA38" s="11" t="s">
        <v>791</v>
      </c>
      <c r="AB38" s="15"/>
      <c r="AC38" s="11"/>
      <c r="AD38" s="15" t="s">
        <v>791</v>
      </c>
      <c r="AE38" s="86" t="s">
        <v>791</v>
      </c>
      <c r="AF38" s="86" t="s">
        <v>791</v>
      </c>
      <c r="AG38" s="86" t="s">
        <v>791</v>
      </c>
      <c r="AH38" s="86" t="s">
        <v>791</v>
      </c>
      <c r="AI38" s="86" t="s">
        <v>791</v>
      </c>
      <c r="AJ38" s="86" t="s">
        <v>791</v>
      </c>
      <c r="AK38" s="86" t="s">
        <v>791</v>
      </c>
      <c r="AL38" s="86" t="s">
        <v>791</v>
      </c>
      <c r="AM38" s="86" t="s">
        <v>791</v>
      </c>
      <c r="AN38" s="86" t="s">
        <v>791</v>
      </c>
      <c r="AO38" s="86" t="s">
        <v>791</v>
      </c>
      <c r="AP38" s="86" t="s">
        <v>791</v>
      </c>
      <c r="AQ38" s="86" t="s">
        <v>791</v>
      </c>
      <c r="AR38" s="86" t="s">
        <v>791</v>
      </c>
      <c r="AS38" s="86" t="s">
        <v>791</v>
      </c>
      <c r="AT38" s="86" t="s">
        <v>791</v>
      </c>
      <c r="AU38" s="86" t="s">
        <v>791</v>
      </c>
      <c r="AV38" s="86" t="s">
        <v>791</v>
      </c>
      <c r="AW38" s="86" t="s">
        <v>791</v>
      </c>
      <c r="AX38" s="86" t="s">
        <v>791</v>
      </c>
      <c r="AY38" s="46" t="s">
        <v>791</v>
      </c>
      <c r="AZ38" s="86" t="s">
        <v>791</v>
      </c>
      <c r="BA38" s="15" t="s">
        <v>791</v>
      </c>
      <c r="BB38" s="15" t="s">
        <v>791</v>
      </c>
      <c r="BC38" s="15" t="s">
        <v>791</v>
      </c>
    </row>
    <row r="39" spans="1:55" ht="157.5">
      <c r="A39" s="11" t="str">
        <f>'1(год)'!A41</f>
        <v>1.2.2.2.3</v>
      </c>
      <c r="B39" s="15" t="str">
        <f>'1(год)'!B41</f>
        <v>Вл-10 кв Ф-20"С" L-4111 м, ул. Набережная(30-ориентир 30 м на восток от ж/д ул. 1-я Загордная 55), ул.Тараса Шевченко(ориентир 30 м на восток от ж/д ул. 1-я Загордная 55-т. Шевч. 210-150), пер. Крестьянский (т. Шевч. 150-Мельничн. 120), ул.Мельничная(120-</v>
      </c>
      <c r="C39" s="141" t="str">
        <f>'1(год)'!E41</f>
        <v>J_1.2.2.2.3.N</v>
      </c>
      <c r="D39" s="15" t="s">
        <v>791</v>
      </c>
      <c r="E39" s="86" t="s">
        <v>791</v>
      </c>
      <c r="F39" s="46" t="s">
        <v>791</v>
      </c>
      <c r="G39" s="86" t="s">
        <v>791</v>
      </c>
      <c r="H39" s="86" t="s">
        <v>791</v>
      </c>
      <c r="I39" s="86" t="s">
        <v>791</v>
      </c>
      <c r="J39" s="46" t="s">
        <v>791</v>
      </c>
      <c r="K39" s="46" t="s">
        <v>791</v>
      </c>
      <c r="L39" s="46" t="s">
        <v>791</v>
      </c>
      <c r="M39" s="46" t="s">
        <v>791</v>
      </c>
      <c r="N39" s="46" t="s">
        <v>791</v>
      </c>
      <c r="O39" s="46" t="s">
        <v>791</v>
      </c>
      <c r="P39" s="46" t="s">
        <v>791</v>
      </c>
      <c r="Q39" s="46" t="s">
        <v>791</v>
      </c>
      <c r="R39" s="46" t="s">
        <v>791</v>
      </c>
      <c r="S39" s="46" t="s">
        <v>791</v>
      </c>
      <c r="T39" s="46" t="s">
        <v>791</v>
      </c>
      <c r="U39" s="46" t="s">
        <v>791</v>
      </c>
      <c r="V39" s="46" t="s">
        <v>791</v>
      </c>
      <c r="W39" s="46" t="s">
        <v>791</v>
      </c>
      <c r="X39" s="46" t="s">
        <v>791</v>
      </c>
      <c r="Y39" s="11" t="s">
        <v>791</v>
      </c>
      <c r="Z39" s="46" t="s">
        <v>791</v>
      </c>
      <c r="AA39" s="11" t="s">
        <v>791</v>
      </c>
      <c r="AB39" s="11" t="s">
        <v>791</v>
      </c>
      <c r="AC39" s="11" t="s">
        <v>791</v>
      </c>
      <c r="AD39" s="11" t="s">
        <v>791</v>
      </c>
      <c r="AE39" s="86" t="s">
        <v>791</v>
      </c>
      <c r="AF39" s="86" t="s">
        <v>791</v>
      </c>
      <c r="AG39" s="86" t="s">
        <v>791</v>
      </c>
      <c r="AH39" s="86" t="s">
        <v>791</v>
      </c>
      <c r="AI39" s="86" t="s">
        <v>791</v>
      </c>
      <c r="AJ39" s="86" t="s">
        <v>791</v>
      </c>
      <c r="AK39" s="86" t="s">
        <v>791</v>
      </c>
      <c r="AL39" s="86" t="s">
        <v>791</v>
      </c>
      <c r="AM39" s="86" t="s">
        <v>791</v>
      </c>
      <c r="AN39" s="86" t="s">
        <v>791</v>
      </c>
      <c r="AO39" s="86" t="s">
        <v>791</v>
      </c>
      <c r="AP39" s="86" t="s">
        <v>791</v>
      </c>
      <c r="AQ39" s="86" t="s">
        <v>791</v>
      </c>
      <c r="AR39" s="86" t="s">
        <v>791</v>
      </c>
      <c r="AS39" s="86" t="s">
        <v>791</v>
      </c>
      <c r="AT39" s="86" t="s">
        <v>791</v>
      </c>
      <c r="AU39" s="86" t="s">
        <v>791</v>
      </c>
      <c r="AV39" s="86" t="s">
        <v>791</v>
      </c>
      <c r="AW39" s="86" t="s">
        <v>791</v>
      </c>
      <c r="AX39" s="86" t="s">
        <v>791</v>
      </c>
      <c r="AY39" s="46" t="s">
        <v>791</v>
      </c>
      <c r="AZ39" s="86" t="s">
        <v>791</v>
      </c>
      <c r="BA39" s="15" t="s">
        <v>791</v>
      </c>
      <c r="BB39" s="15" t="s">
        <v>791</v>
      </c>
      <c r="BC39" s="15" t="s">
        <v>791</v>
      </c>
    </row>
    <row r="40" spans="1:55" ht="47.25">
      <c r="A40" s="11" t="str">
        <f>'1(год)'!A42</f>
        <v>1.2.2.2.4</v>
      </c>
      <c r="B40" s="15" t="str">
        <f>'1(год)'!B42</f>
        <v>установка реклоузеров на ВЛ-10кВ фидер №9 п/с "Спасск" в районе ж/д ул. Горького, д. 19</v>
      </c>
      <c r="C40" s="141" t="str">
        <f>'1(год)'!E42</f>
        <v>J_1.2.2.2.4.L</v>
      </c>
      <c r="D40" s="15" t="s">
        <v>791</v>
      </c>
      <c r="E40" s="86" t="s">
        <v>791</v>
      </c>
      <c r="F40" s="46" t="s">
        <v>791</v>
      </c>
      <c r="G40" s="86" t="s">
        <v>791</v>
      </c>
      <c r="H40" s="86" t="s">
        <v>791</v>
      </c>
      <c r="I40" s="86" t="s">
        <v>791</v>
      </c>
      <c r="J40" s="46" t="s">
        <v>791</v>
      </c>
      <c r="K40" s="46" t="s">
        <v>791</v>
      </c>
      <c r="L40" s="46" t="s">
        <v>791</v>
      </c>
      <c r="M40" s="46" t="s">
        <v>791</v>
      </c>
      <c r="N40" s="46" t="s">
        <v>791</v>
      </c>
      <c r="O40" s="46" t="s">
        <v>791</v>
      </c>
      <c r="P40" s="46" t="s">
        <v>791</v>
      </c>
      <c r="Q40" s="46" t="s">
        <v>791</v>
      </c>
      <c r="R40" s="46" t="s">
        <v>791</v>
      </c>
      <c r="S40" s="46" t="s">
        <v>791</v>
      </c>
      <c r="T40" s="46" t="s">
        <v>791</v>
      </c>
      <c r="U40" s="46" t="s">
        <v>791</v>
      </c>
      <c r="V40" s="46" t="s">
        <v>791</v>
      </c>
      <c r="W40" s="46" t="s">
        <v>791</v>
      </c>
      <c r="X40" s="46" t="s">
        <v>791</v>
      </c>
      <c r="Y40" s="11" t="s">
        <v>791</v>
      </c>
      <c r="Z40" s="46" t="s">
        <v>791</v>
      </c>
      <c r="AA40" s="11" t="s">
        <v>791</v>
      </c>
      <c r="AB40" s="11" t="s">
        <v>791</v>
      </c>
      <c r="AC40" s="11" t="s">
        <v>791</v>
      </c>
      <c r="AD40" s="15" t="s">
        <v>791</v>
      </c>
      <c r="AE40" s="86" t="s">
        <v>791</v>
      </c>
      <c r="AF40" s="86" t="s">
        <v>791</v>
      </c>
      <c r="AG40" s="86" t="s">
        <v>791</v>
      </c>
      <c r="AH40" s="86" t="s">
        <v>791</v>
      </c>
      <c r="AI40" s="86" t="s">
        <v>791</v>
      </c>
      <c r="AJ40" s="86" t="s">
        <v>791</v>
      </c>
      <c r="AK40" s="86" t="s">
        <v>791</v>
      </c>
      <c r="AL40" s="86" t="s">
        <v>791</v>
      </c>
      <c r="AM40" s="86" t="s">
        <v>791</v>
      </c>
      <c r="AN40" s="86" t="s">
        <v>791</v>
      </c>
      <c r="AO40" s="86" t="s">
        <v>791</v>
      </c>
      <c r="AP40" s="86" t="s">
        <v>791</v>
      </c>
      <c r="AQ40" s="86" t="s">
        <v>791</v>
      </c>
      <c r="AR40" s="86" t="s">
        <v>791</v>
      </c>
      <c r="AS40" s="86" t="s">
        <v>791</v>
      </c>
      <c r="AT40" s="86" t="s">
        <v>791</v>
      </c>
      <c r="AU40" s="86" t="s">
        <v>791</v>
      </c>
      <c r="AV40" s="86" t="s">
        <v>791</v>
      </c>
      <c r="AW40" s="86" t="s">
        <v>791</v>
      </c>
      <c r="AX40" s="86" t="s">
        <v>791</v>
      </c>
      <c r="AY40" s="46" t="s">
        <v>791</v>
      </c>
      <c r="AZ40" s="86" t="s">
        <v>791</v>
      </c>
      <c r="BA40" s="86" t="s">
        <v>791</v>
      </c>
      <c r="BB40" s="86" t="s">
        <v>791</v>
      </c>
      <c r="BC40" s="86" t="s">
        <v>791</v>
      </c>
    </row>
    <row r="41" spans="1:55" ht="47.25">
      <c r="A41" s="11" t="str">
        <f>'1(год)'!A43</f>
        <v>1.2.2.2.5</v>
      </c>
      <c r="B41" s="15" t="str">
        <f>'1(год)'!B43</f>
        <v>установка реклоузеров на ВЛ-10кВ фидер №17 п/с "Спасск" в районе ж/д ул. Халтурина, д. 7</v>
      </c>
      <c r="C41" s="141" t="str">
        <f>'1(год)'!E43</f>
        <v>J_1.2.2.2.5.L</v>
      </c>
      <c r="D41" s="15" t="s">
        <v>791</v>
      </c>
      <c r="E41" s="86" t="s">
        <v>791</v>
      </c>
      <c r="F41" s="46" t="s">
        <v>791</v>
      </c>
      <c r="G41" s="86" t="s">
        <v>791</v>
      </c>
      <c r="H41" s="86" t="s">
        <v>791</v>
      </c>
      <c r="I41" s="86" t="s">
        <v>791</v>
      </c>
      <c r="J41" s="46" t="s">
        <v>791</v>
      </c>
      <c r="K41" s="46" t="s">
        <v>791</v>
      </c>
      <c r="L41" s="46" t="s">
        <v>791</v>
      </c>
      <c r="M41" s="46" t="s">
        <v>791</v>
      </c>
      <c r="N41" s="46" t="s">
        <v>791</v>
      </c>
      <c r="O41" s="46" t="s">
        <v>791</v>
      </c>
      <c r="P41" s="46" t="s">
        <v>791</v>
      </c>
      <c r="Q41" s="46" t="s">
        <v>791</v>
      </c>
      <c r="R41" s="46" t="s">
        <v>791</v>
      </c>
      <c r="S41" s="46" t="s">
        <v>791</v>
      </c>
      <c r="T41" s="46" t="s">
        <v>791</v>
      </c>
      <c r="U41" s="46" t="s">
        <v>791</v>
      </c>
      <c r="V41" s="46" t="s">
        <v>791</v>
      </c>
      <c r="W41" s="46" t="s">
        <v>791</v>
      </c>
      <c r="X41" s="46" t="s">
        <v>791</v>
      </c>
      <c r="Y41" s="11" t="s">
        <v>791</v>
      </c>
      <c r="Z41" s="11" t="s">
        <v>791</v>
      </c>
      <c r="AA41" s="11" t="s">
        <v>791</v>
      </c>
      <c r="AB41" s="11" t="s">
        <v>791</v>
      </c>
      <c r="AC41" s="11" t="s">
        <v>791</v>
      </c>
      <c r="AD41" s="15" t="s">
        <v>791</v>
      </c>
      <c r="AE41" s="86" t="s">
        <v>791</v>
      </c>
      <c r="AF41" s="86" t="s">
        <v>791</v>
      </c>
      <c r="AG41" s="86" t="s">
        <v>791</v>
      </c>
      <c r="AH41" s="86" t="s">
        <v>791</v>
      </c>
      <c r="AI41" s="86" t="s">
        <v>791</v>
      </c>
      <c r="AJ41" s="86" t="s">
        <v>791</v>
      </c>
      <c r="AK41" s="86" t="s">
        <v>791</v>
      </c>
      <c r="AL41" s="86" t="s">
        <v>791</v>
      </c>
      <c r="AM41" s="86" t="s">
        <v>791</v>
      </c>
      <c r="AN41" s="86" t="s">
        <v>791</v>
      </c>
      <c r="AO41" s="86" t="s">
        <v>791</v>
      </c>
      <c r="AP41" s="86" t="s">
        <v>791</v>
      </c>
      <c r="AQ41" s="86" t="s">
        <v>791</v>
      </c>
      <c r="AR41" s="86" t="s">
        <v>791</v>
      </c>
      <c r="AS41" s="86" t="s">
        <v>791</v>
      </c>
      <c r="AT41" s="86" t="s">
        <v>791</v>
      </c>
      <c r="AU41" s="86" t="s">
        <v>791</v>
      </c>
      <c r="AV41" s="86" t="s">
        <v>791</v>
      </c>
      <c r="AW41" s="86" t="s">
        <v>791</v>
      </c>
      <c r="AX41" s="86" t="s">
        <v>791</v>
      </c>
      <c r="AY41" s="46" t="s">
        <v>791</v>
      </c>
      <c r="AZ41" s="86" t="s">
        <v>791</v>
      </c>
      <c r="BA41" s="86" t="s">
        <v>791</v>
      </c>
      <c r="BB41" s="86" t="s">
        <v>791</v>
      </c>
      <c r="BC41" s="86" t="s">
        <v>791</v>
      </c>
    </row>
    <row r="42" spans="1:55" ht="47.25">
      <c r="A42" s="11" t="str">
        <f>'1(год)'!A44</f>
        <v>1.2.2.2.6</v>
      </c>
      <c r="B42" s="15" t="str">
        <f>'1(год)'!B44</f>
        <v>установка реклоузеров на ВЛ-10кВ фидер №6 п/с "Спасск" в районе ж/д ул. Халтурина, д. 7</v>
      </c>
      <c r="C42" s="141" t="str">
        <f>'1(год)'!E44</f>
        <v>J_1.2.2.2.6.L</v>
      </c>
      <c r="D42" s="15" t="s">
        <v>791</v>
      </c>
      <c r="E42" s="86" t="s">
        <v>791</v>
      </c>
      <c r="F42" s="46" t="s">
        <v>791</v>
      </c>
      <c r="G42" s="86" t="s">
        <v>791</v>
      </c>
      <c r="H42" s="86" t="s">
        <v>791</v>
      </c>
      <c r="I42" s="86" t="s">
        <v>791</v>
      </c>
      <c r="J42" s="46" t="s">
        <v>791</v>
      </c>
      <c r="K42" s="46" t="s">
        <v>791</v>
      </c>
      <c r="L42" s="46" t="s">
        <v>791</v>
      </c>
      <c r="M42" s="46" t="s">
        <v>791</v>
      </c>
      <c r="N42" s="46" t="s">
        <v>791</v>
      </c>
      <c r="O42" s="46" t="s">
        <v>791</v>
      </c>
      <c r="P42" s="46" t="s">
        <v>791</v>
      </c>
      <c r="Q42" s="46" t="s">
        <v>791</v>
      </c>
      <c r="R42" s="46" t="s">
        <v>791</v>
      </c>
      <c r="S42" s="46" t="s">
        <v>791</v>
      </c>
      <c r="T42" s="46" t="s">
        <v>791</v>
      </c>
      <c r="U42" s="46" t="s">
        <v>791</v>
      </c>
      <c r="V42" s="46" t="s">
        <v>791</v>
      </c>
      <c r="W42" s="46" t="s">
        <v>791</v>
      </c>
      <c r="X42" s="46" t="s">
        <v>791</v>
      </c>
      <c r="Y42" s="11" t="s">
        <v>791</v>
      </c>
      <c r="Z42" s="11" t="s">
        <v>791</v>
      </c>
      <c r="AA42" s="11" t="s">
        <v>791</v>
      </c>
      <c r="AB42" s="11" t="s">
        <v>791</v>
      </c>
      <c r="AC42" s="11" t="s">
        <v>791</v>
      </c>
      <c r="AD42" s="15" t="s">
        <v>791</v>
      </c>
      <c r="AE42" s="86" t="s">
        <v>791</v>
      </c>
      <c r="AF42" s="86" t="s">
        <v>791</v>
      </c>
      <c r="AG42" s="86" t="s">
        <v>791</v>
      </c>
      <c r="AH42" s="86" t="s">
        <v>791</v>
      </c>
      <c r="AI42" s="86" t="s">
        <v>791</v>
      </c>
      <c r="AJ42" s="86" t="s">
        <v>791</v>
      </c>
      <c r="AK42" s="86" t="s">
        <v>791</v>
      </c>
      <c r="AL42" s="86" t="s">
        <v>791</v>
      </c>
      <c r="AM42" s="86" t="s">
        <v>791</v>
      </c>
      <c r="AN42" s="86" t="s">
        <v>791</v>
      </c>
      <c r="AO42" s="86" t="s">
        <v>791</v>
      </c>
      <c r="AP42" s="86" t="s">
        <v>791</v>
      </c>
      <c r="AQ42" s="86" t="s">
        <v>791</v>
      </c>
      <c r="AR42" s="86" t="s">
        <v>791</v>
      </c>
      <c r="AS42" s="86" t="s">
        <v>791</v>
      </c>
      <c r="AT42" s="86" t="s">
        <v>791</v>
      </c>
      <c r="AU42" s="86" t="s">
        <v>791</v>
      </c>
      <c r="AV42" s="86" t="s">
        <v>791</v>
      </c>
      <c r="AW42" s="86" t="s">
        <v>791</v>
      </c>
      <c r="AX42" s="86" t="s">
        <v>791</v>
      </c>
      <c r="AY42" s="46" t="s">
        <v>791</v>
      </c>
      <c r="AZ42" s="86" t="s">
        <v>791</v>
      </c>
      <c r="BA42" s="86" t="s">
        <v>791</v>
      </c>
      <c r="BB42" s="86" t="s">
        <v>791</v>
      </c>
      <c r="BC42" s="86" t="s">
        <v>791</v>
      </c>
    </row>
    <row r="43" spans="1:55" ht="47.25">
      <c r="A43" s="11" t="str">
        <f>'1(год)'!A45</f>
        <v>1.2.2.2.7</v>
      </c>
      <c r="B43" s="15" t="str">
        <f>'1(год)'!B45</f>
        <v>установка реклоузеров на ВЛ-10кВ фидер №25 п/с "Спасск" в районе ж/д ул. Ангарская, д. 2б</v>
      </c>
      <c r="C43" s="141" t="str">
        <f>'1(год)'!E45</f>
        <v>J_1.2.2.2.7.L</v>
      </c>
      <c r="D43" s="15" t="s">
        <v>791</v>
      </c>
      <c r="E43" s="86" t="s">
        <v>791</v>
      </c>
      <c r="F43" s="46" t="s">
        <v>791</v>
      </c>
      <c r="G43" s="86" t="s">
        <v>791</v>
      </c>
      <c r="H43" s="86" t="s">
        <v>791</v>
      </c>
      <c r="I43" s="86" t="s">
        <v>791</v>
      </c>
      <c r="J43" s="46" t="s">
        <v>791</v>
      </c>
      <c r="K43" s="46" t="s">
        <v>791</v>
      </c>
      <c r="L43" s="46" t="s">
        <v>791</v>
      </c>
      <c r="M43" s="46" t="s">
        <v>791</v>
      </c>
      <c r="N43" s="46" t="s">
        <v>791</v>
      </c>
      <c r="O43" s="46" t="s">
        <v>791</v>
      </c>
      <c r="P43" s="46" t="s">
        <v>791</v>
      </c>
      <c r="Q43" s="46" t="s">
        <v>791</v>
      </c>
      <c r="R43" s="46" t="s">
        <v>791</v>
      </c>
      <c r="S43" s="46" t="s">
        <v>791</v>
      </c>
      <c r="T43" s="46" t="s">
        <v>791</v>
      </c>
      <c r="U43" s="46" t="s">
        <v>791</v>
      </c>
      <c r="V43" s="46" t="s">
        <v>791</v>
      </c>
      <c r="W43" s="46" t="s">
        <v>791</v>
      </c>
      <c r="X43" s="46" t="s">
        <v>791</v>
      </c>
      <c r="Y43" s="11" t="s">
        <v>791</v>
      </c>
      <c r="Z43" s="11" t="s">
        <v>791</v>
      </c>
      <c r="AA43" s="11" t="s">
        <v>791</v>
      </c>
      <c r="AB43" s="11" t="s">
        <v>791</v>
      </c>
      <c r="AC43" s="11" t="s">
        <v>791</v>
      </c>
      <c r="AD43" s="15" t="s">
        <v>791</v>
      </c>
      <c r="AE43" s="86" t="s">
        <v>791</v>
      </c>
      <c r="AF43" s="86" t="s">
        <v>791</v>
      </c>
      <c r="AG43" s="86" t="s">
        <v>791</v>
      </c>
      <c r="AH43" s="86" t="s">
        <v>791</v>
      </c>
      <c r="AI43" s="86" t="s">
        <v>791</v>
      </c>
      <c r="AJ43" s="86" t="s">
        <v>791</v>
      </c>
      <c r="AK43" s="86" t="s">
        <v>791</v>
      </c>
      <c r="AL43" s="86" t="s">
        <v>791</v>
      </c>
      <c r="AM43" s="86" t="s">
        <v>791</v>
      </c>
      <c r="AN43" s="86" t="s">
        <v>791</v>
      </c>
      <c r="AO43" s="86" t="s">
        <v>791</v>
      </c>
      <c r="AP43" s="86" t="s">
        <v>791</v>
      </c>
      <c r="AQ43" s="86" t="s">
        <v>791</v>
      </c>
      <c r="AR43" s="86" t="s">
        <v>791</v>
      </c>
      <c r="AS43" s="86" t="s">
        <v>791</v>
      </c>
      <c r="AT43" s="86" t="s">
        <v>791</v>
      </c>
      <c r="AU43" s="86" t="s">
        <v>791</v>
      </c>
      <c r="AV43" s="86" t="s">
        <v>791</v>
      </c>
      <c r="AW43" s="86" t="s">
        <v>791</v>
      </c>
      <c r="AX43" s="86" t="s">
        <v>791</v>
      </c>
      <c r="AY43" s="46" t="s">
        <v>791</v>
      </c>
      <c r="AZ43" s="86" t="s">
        <v>791</v>
      </c>
      <c r="BA43" s="86" t="s">
        <v>791</v>
      </c>
      <c r="BB43" s="86" t="s">
        <v>791</v>
      </c>
      <c r="BC43" s="86" t="s">
        <v>791</v>
      </c>
    </row>
    <row r="44" spans="1:55" ht="63">
      <c r="A44" s="11" t="str">
        <f>'1(год)'!A46</f>
        <v>1.2.2.2.8</v>
      </c>
      <c r="B44" s="15" t="str">
        <f>'1(год)'!B46</f>
        <v>установка реклоузеров на ВЛ-10кВ фидер №3 п/с "Евгеньевка" в районе ж/д ул. Хрещатинская, д. 82</v>
      </c>
      <c r="C44" s="141" t="str">
        <f>'1(год)'!E46</f>
        <v>J_1.2.2.2.8.L</v>
      </c>
      <c r="D44" s="15" t="s">
        <v>791</v>
      </c>
      <c r="E44" s="86" t="s">
        <v>791</v>
      </c>
      <c r="F44" s="46" t="s">
        <v>791</v>
      </c>
      <c r="G44" s="86" t="s">
        <v>791</v>
      </c>
      <c r="H44" s="86" t="s">
        <v>791</v>
      </c>
      <c r="I44" s="86" t="s">
        <v>791</v>
      </c>
      <c r="J44" s="46" t="s">
        <v>791</v>
      </c>
      <c r="K44" s="46" t="s">
        <v>791</v>
      </c>
      <c r="L44" s="46" t="s">
        <v>791</v>
      </c>
      <c r="M44" s="46" t="s">
        <v>791</v>
      </c>
      <c r="N44" s="46" t="s">
        <v>791</v>
      </c>
      <c r="O44" s="46" t="s">
        <v>791</v>
      </c>
      <c r="P44" s="46" t="s">
        <v>791</v>
      </c>
      <c r="Q44" s="46" t="s">
        <v>791</v>
      </c>
      <c r="R44" s="46" t="s">
        <v>791</v>
      </c>
      <c r="S44" s="46" t="s">
        <v>791</v>
      </c>
      <c r="T44" s="46" t="s">
        <v>791</v>
      </c>
      <c r="U44" s="46" t="s">
        <v>791</v>
      </c>
      <c r="V44" s="46" t="s">
        <v>791</v>
      </c>
      <c r="W44" s="46" t="s">
        <v>791</v>
      </c>
      <c r="X44" s="46" t="s">
        <v>791</v>
      </c>
      <c r="Y44" s="11" t="s">
        <v>791</v>
      </c>
      <c r="Z44" s="11" t="s">
        <v>791</v>
      </c>
      <c r="AA44" s="11" t="s">
        <v>791</v>
      </c>
      <c r="AB44" s="11" t="s">
        <v>791</v>
      </c>
      <c r="AC44" s="11" t="s">
        <v>791</v>
      </c>
      <c r="AD44" s="15" t="s">
        <v>791</v>
      </c>
      <c r="AE44" s="86" t="s">
        <v>791</v>
      </c>
      <c r="AF44" s="86" t="s">
        <v>791</v>
      </c>
      <c r="AG44" s="86" t="s">
        <v>791</v>
      </c>
      <c r="AH44" s="86" t="s">
        <v>791</v>
      </c>
      <c r="AI44" s="86" t="s">
        <v>791</v>
      </c>
      <c r="AJ44" s="86" t="s">
        <v>791</v>
      </c>
      <c r="AK44" s="86" t="s">
        <v>791</v>
      </c>
      <c r="AL44" s="86" t="s">
        <v>791</v>
      </c>
      <c r="AM44" s="86" t="s">
        <v>791</v>
      </c>
      <c r="AN44" s="86" t="s">
        <v>791</v>
      </c>
      <c r="AO44" s="86" t="s">
        <v>791</v>
      </c>
      <c r="AP44" s="86" t="s">
        <v>791</v>
      </c>
      <c r="AQ44" s="86" t="s">
        <v>791</v>
      </c>
      <c r="AR44" s="86" t="s">
        <v>791</v>
      </c>
      <c r="AS44" s="86" t="s">
        <v>791</v>
      </c>
      <c r="AT44" s="86" t="s">
        <v>791</v>
      </c>
      <c r="AU44" s="86" t="s">
        <v>791</v>
      </c>
      <c r="AV44" s="86" t="s">
        <v>791</v>
      </c>
      <c r="AW44" s="86" t="s">
        <v>791</v>
      </c>
      <c r="AX44" s="86" t="s">
        <v>791</v>
      </c>
      <c r="AY44" s="46" t="s">
        <v>791</v>
      </c>
      <c r="AZ44" s="86" t="s">
        <v>791</v>
      </c>
      <c r="BA44" s="86" t="s">
        <v>791</v>
      </c>
      <c r="BB44" s="86" t="s">
        <v>791</v>
      </c>
      <c r="BC44" s="86" t="s">
        <v>791</v>
      </c>
    </row>
    <row r="45" spans="1:55" ht="47.25">
      <c r="A45" s="11" t="str">
        <f>'1(год)'!A47</f>
        <v>1.2.2.2.9</v>
      </c>
      <c r="B45" s="15" t="str">
        <f>'1(год)'!B47</f>
        <v>установка реклоузеров на ВЛ-10кВ фидер №13 п/с "ЗСМ" в районе ж/д ул. Кировская, д. 8</v>
      </c>
      <c r="C45" s="141" t="str">
        <f>'1(год)'!E47</f>
        <v>J_1.2.2.2.9.L</v>
      </c>
      <c r="D45" s="15" t="s">
        <v>791</v>
      </c>
      <c r="E45" s="86" t="s">
        <v>791</v>
      </c>
      <c r="F45" s="46" t="s">
        <v>791</v>
      </c>
      <c r="G45" s="86" t="s">
        <v>791</v>
      </c>
      <c r="H45" s="86" t="s">
        <v>791</v>
      </c>
      <c r="I45" s="86" t="s">
        <v>791</v>
      </c>
      <c r="J45" s="46" t="s">
        <v>791</v>
      </c>
      <c r="K45" s="46" t="s">
        <v>791</v>
      </c>
      <c r="L45" s="46" t="s">
        <v>791</v>
      </c>
      <c r="M45" s="46" t="s">
        <v>791</v>
      </c>
      <c r="N45" s="46" t="s">
        <v>791</v>
      </c>
      <c r="O45" s="46" t="s">
        <v>791</v>
      </c>
      <c r="P45" s="46" t="s">
        <v>791</v>
      </c>
      <c r="Q45" s="46" t="s">
        <v>791</v>
      </c>
      <c r="R45" s="46" t="s">
        <v>791</v>
      </c>
      <c r="S45" s="46" t="s">
        <v>791</v>
      </c>
      <c r="T45" s="46" t="s">
        <v>791</v>
      </c>
      <c r="U45" s="46" t="s">
        <v>791</v>
      </c>
      <c r="V45" s="46" t="s">
        <v>791</v>
      </c>
      <c r="W45" s="46" t="s">
        <v>791</v>
      </c>
      <c r="X45" s="46" t="s">
        <v>791</v>
      </c>
      <c r="Y45" s="11" t="s">
        <v>791</v>
      </c>
      <c r="Z45" s="11" t="s">
        <v>791</v>
      </c>
      <c r="AA45" s="11" t="s">
        <v>791</v>
      </c>
      <c r="AB45" s="11" t="s">
        <v>791</v>
      </c>
      <c r="AC45" s="11" t="s">
        <v>791</v>
      </c>
      <c r="AD45" s="15" t="s">
        <v>791</v>
      </c>
      <c r="AE45" s="86" t="s">
        <v>791</v>
      </c>
      <c r="AF45" s="86" t="s">
        <v>791</v>
      </c>
      <c r="AG45" s="86" t="s">
        <v>791</v>
      </c>
      <c r="AH45" s="86" t="s">
        <v>791</v>
      </c>
      <c r="AI45" s="86" t="s">
        <v>791</v>
      </c>
      <c r="AJ45" s="86" t="s">
        <v>791</v>
      </c>
      <c r="AK45" s="86" t="s">
        <v>791</v>
      </c>
      <c r="AL45" s="86" t="s">
        <v>791</v>
      </c>
      <c r="AM45" s="86" t="s">
        <v>791</v>
      </c>
      <c r="AN45" s="86" t="s">
        <v>791</v>
      </c>
      <c r="AO45" s="86" t="s">
        <v>791</v>
      </c>
      <c r="AP45" s="86" t="s">
        <v>791</v>
      </c>
      <c r="AQ45" s="86" t="s">
        <v>791</v>
      </c>
      <c r="AR45" s="86" t="s">
        <v>791</v>
      </c>
      <c r="AS45" s="86" t="s">
        <v>791</v>
      </c>
      <c r="AT45" s="86" t="s">
        <v>791</v>
      </c>
      <c r="AU45" s="86" t="s">
        <v>791</v>
      </c>
      <c r="AV45" s="86" t="s">
        <v>791</v>
      </c>
      <c r="AW45" s="86" t="s">
        <v>791</v>
      </c>
      <c r="AX45" s="86" t="s">
        <v>791</v>
      </c>
      <c r="AY45" s="46" t="s">
        <v>791</v>
      </c>
      <c r="AZ45" s="86" t="s">
        <v>791</v>
      </c>
      <c r="BA45" s="86" t="s">
        <v>791</v>
      </c>
      <c r="BB45" s="86" t="s">
        <v>791</v>
      </c>
      <c r="BC45" s="86" t="s">
        <v>791</v>
      </c>
    </row>
    <row r="46" spans="1:55" ht="63">
      <c r="A46" s="92" t="str">
        <f>'1(год)'!A48</f>
        <v>1.2.3</v>
      </c>
      <c r="B46" s="61" t="str">
        <f>'1(год)'!B48</f>
        <v>Развитие и модернизация учета электрической энергии (мощности), всего, в том числе:</v>
      </c>
      <c r="C46" s="140" t="str">
        <f>'1(год)'!E48</f>
        <v>нд</v>
      </c>
      <c r="D46" s="61">
        <f>'1(год)'!J48</f>
        <v>3.968656</v>
      </c>
      <c r="E46" s="86">
        <f>Y46</f>
        <v>3.968655996</v>
      </c>
      <c r="F46" s="46" t="s">
        <v>791</v>
      </c>
      <c r="G46" s="86" t="s">
        <v>791</v>
      </c>
      <c r="H46" s="46">
        <f>AB46</f>
        <v>3.968655996</v>
      </c>
      <c r="I46" s="86" t="str">
        <f>AC46</f>
        <v>нд</v>
      </c>
      <c r="J46" s="46" t="s">
        <v>791</v>
      </c>
      <c r="K46" s="46" t="s">
        <v>791</v>
      </c>
      <c r="L46" s="46" t="s">
        <v>791</v>
      </c>
      <c r="M46" s="46" t="s">
        <v>791</v>
      </c>
      <c r="N46" s="46" t="s">
        <v>791</v>
      </c>
      <c r="O46" s="46" t="s">
        <v>791</v>
      </c>
      <c r="P46" s="46" t="s">
        <v>791</v>
      </c>
      <c r="Q46" s="46" t="s">
        <v>791</v>
      </c>
      <c r="R46" s="46" t="s">
        <v>791</v>
      </c>
      <c r="S46" s="46" t="s">
        <v>791</v>
      </c>
      <c r="T46" s="46" t="s">
        <v>791</v>
      </c>
      <c r="U46" s="46" t="s">
        <v>791</v>
      </c>
      <c r="V46" s="46" t="s">
        <v>791</v>
      </c>
      <c r="W46" s="46" t="s">
        <v>791</v>
      </c>
      <c r="X46" s="46" t="s">
        <v>791</v>
      </c>
      <c r="Y46" s="92">
        <v>3.968655996</v>
      </c>
      <c r="Z46" s="46" t="s">
        <v>791</v>
      </c>
      <c r="AA46" s="11" t="s">
        <v>791</v>
      </c>
      <c r="AB46" s="92">
        <v>3.968655996</v>
      </c>
      <c r="AC46" s="92" t="s">
        <v>791</v>
      </c>
      <c r="AD46" s="92">
        <f>'1(год)'!O48/1.2</f>
        <v>3.77158321</v>
      </c>
      <c r="AE46" s="86">
        <f>AY46</f>
        <v>3.77158321</v>
      </c>
      <c r="AF46" s="86" t="s">
        <v>791</v>
      </c>
      <c r="AG46" s="86" t="s">
        <v>791</v>
      </c>
      <c r="AH46" s="86">
        <f>BB46</f>
        <v>3.77158321</v>
      </c>
      <c r="AI46" s="86" t="s">
        <v>791</v>
      </c>
      <c r="AJ46" s="86" t="s">
        <v>791</v>
      </c>
      <c r="AK46" s="86" t="s">
        <v>791</v>
      </c>
      <c r="AL46" s="86" t="s">
        <v>791</v>
      </c>
      <c r="AM46" s="86" t="s">
        <v>791</v>
      </c>
      <c r="AN46" s="86" t="s">
        <v>791</v>
      </c>
      <c r="AO46" s="86" t="s">
        <v>791</v>
      </c>
      <c r="AP46" s="86" t="s">
        <v>791</v>
      </c>
      <c r="AQ46" s="86" t="s">
        <v>791</v>
      </c>
      <c r="AR46" s="86" t="s">
        <v>791</v>
      </c>
      <c r="AS46" s="86" t="s">
        <v>791</v>
      </c>
      <c r="AT46" s="86" t="s">
        <v>791</v>
      </c>
      <c r="AU46" s="86" t="s">
        <v>791</v>
      </c>
      <c r="AV46" s="86" t="s">
        <v>791</v>
      </c>
      <c r="AW46" s="86" t="s">
        <v>791</v>
      </c>
      <c r="AX46" s="86" t="s">
        <v>791</v>
      </c>
      <c r="AY46" s="46">
        <v>3.77158321</v>
      </c>
      <c r="AZ46" s="86" t="s">
        <v>791</v>
      </c>
      <c r="BA46" s="92" t="s">
        <v>791</v>
      </c>
      <c r="BB46" s="92">
        <v>3.77158321</v>
      </c>
      <c r="BC46" s="92" t="s">
        <v>791</v>
      </c>
    </row>
    <row r="47" spans="1:55" ht="63">
      <c r="A47" s="11" t="str">
        <f>'1(год)'!A49</f>
        <v>1.2.3.5</v>
      </c>
      <c r="B47" s="15" t="str">
        <f>'1(год)'!B49</f>
        <v>"Включение приборов учета в систему сбора и передачи данных, класс напряжения 0,22 (0,4) кВ, всего, в том числе:"</v>
      </c>
      <c r="C47" s="141" t="str">
        <f>'1(год)'!E49</f>
        <v>нд</v>
      </c>
      <c r="D47" s="15">
        <f>'1(год)'!J49</f>
        <v>3.968656</v>
      </c>
      <c r="E47" s="86">
        <f>Y47</f>
        <v>3.968655996</v>
      </c>
      <c r="F47" s="46" t="s">
        <v>791</v>
      </c>
      <c r="G47" s="86" t="s">
        <v>791</v>
      </c>
      <c r="H47" s="46">
        <f>AB47</f>
        <v>3.968655996</v>
      </c>
      <c r="I47" s="86" t="str">
        <f>AC47</f>
        <v>нд</v>
      </c>
      <c r="J47" s="46" t="s">
        <v>791</v>
      </c>
      <c r="K47" s="46" t="s">
        <v>791</v>
      </c>
      <c r="L47" s="46" t="s">
        <v>791</v>
      </c>
      <c r="M47" s="46" t="s">
        <v>791</v>
      </c>
      <c r="N47" s="46" t="s">
        <v>791</v>
      </c>
      <c r="O47" s="46" t="s">
        <v>791</v>
      </c>
      <c r="P47" s="46" t="s">
        <v>791</v>
      </c>
      <c r="Q47" s="46" t="s">
        <v>791</v>
      </c>
      <c r="R47" s="46" t="s">
        <v>791</v>
      </c>
      <c r="S47" s="46" t="s">
        <v>791</v>
      </c>
      <c r="T47" s="46" t="s">
        <v>791</v>
      </c>
      <c r="U47" s="46" t="s">
        <v>791</v>
      </c>
      <c r="V47" s="46" t="s">
        <v>791</v>
      </c>
      <c r="W47" s="46" t="s">
        <v>791</v>
      </c>
      <c r="X47" s="46" t="s">
        <v>791</v>
      </c>
      <c r="Y47" s="11">
        <v>3.968655996</v>
      </c>
      <c r="Z47" s="46" t="s">
        <v>791</v>
      </c>
      <c r="AA47" s="11" t="s">
        <v>791</v>
      </c>
      <c r="AB47" s="15">
        <v>3.968655996</v>
      </c>
      <c r="AC47" s="92" t="s">
        <v>791</v>
      </c>
      <c r="AD47" s="15">
        <f>'1(год)'!O49/1.2</f>
        <v>3.77158321</v>
      </c>
      <c r="AE47" s="86">
        <f>AY47</f>
        <v>3.77158321</v>
      </c>
      <c r="AF47" s="86" t="s">
        <v>791</v>
      </c>
      <c r="AG47" s="86" t="s">
        <v>791</v>
      </c>
      <c r="AH47" s="86">
        <f>BB47</f>
        <v>3.77158321</v>
      </c>
      <c r="AI47" s="86" t="s">
        <v>791</v>
      </c>
      <c r="AJ47" s="86" t="s">
        <v>791</v>
      </c>
      <c r="AK47" s="86" t="s">
        <v>791</v>
      </c>
      <c r="AL47" s="86" t="s">
        <v>791</v>
      </c>
      <c r="AM47" s="86" t="s">
        <v>791</v>
      </c>
      <c r="AN47" s="86" t="s">
        <v>791</v>
      </c>
      <c r="AO47" s="86" t="s">
        <v>791</v>
      </c>
      <c r="AP47" s="86" t="s">
        <v>791</v>
      </c>
      <c r="AQ47" s="86" t="s">
        <v>791</v>
      </c>
      <c r="AR47" s="86" t="s">
        <v>791</v>
      </c>
      <c r="AS47" s="86" t="s">
        <v>791</v>
      </c>
      <c r="AT47" s="86" t="s">
        <v>791</v>
      </c>
      <c r="AU47" s="86" t="s">
        <v>791</v>
      </c>
      <c r="AV47" s="86" t="s">
        <v>791</v>
      </c>
      <c r="AW47" s="86" t="s">
        <v>791</v>
      </c>
      <c r="AX47" s="86" t="s">
        <v>791</v>
      </c>
      <c r="AY47" s="46">
        <v>3.77158321</v>
      </c>
      <c r="AZ47" s="86" t="s">
        <v>791</v>
      </c>
      <c r="BA47" s="15" t="s">
        <v>791</v>
      </c>
      <c r="BB47" s="11">
        <v>3.77158321</v>
      </c>
      <c r="BC47" s="15" t="s">
        <v>791</v>
      </c>
    </row>
    <row r="48" spans="1:55" ht="141.75">
      <c r="A48" s="11" t="str">
        <f>'1(год)'!A50</f>
        <v>1.2.3.5.1</v>
      </c>
      <c r="B48" s="15" t="str">
        <f>'1(год)'!B50</f>
        <v>Установка АСКУЭ в частном секторе, ул.Горького 14-74д, ул.Советская 77-280-248-278 ул. 1я Загородная 15-55, ул. 1я Набережная 2-38,  ул. 2я Набережная 2-8, ул.Перелетная 12-20, ул. Тараса Шевченко 48-80, ул.Комсомольская 45-138, ул.Мельничная 40-108, ул.Т</v>
      </c>
      <c r="C48" s="141" t="str">
        <f>'1(год)'!E50</f>
        <v>J_1.2.3.5.1.N</v>
      </c>
      <c r="D48" s="15">
        <f>'1(год)'!J50</f>
        <v>3.718461</v>
      </c>
      <c r="E48" s="86">
        <f>Y48</f>
        <v>3.718461</v>
      </c>
      <c r="F48" s="46" t="s">
        <v>791</v>
      </c>
      <c r="G48" s="86" t="s">
        <v>791</v>
      </c>
      <c r="H48" s="46">
        <f>AB48</f>
        <v>3.718461</v>
      </c>
      <c r="I48" s="86" t="s">
        <v>791</v>
      </c>
      <c r="J48" s="46" t="s">
        <v>791</v>
      </c>
      <c r="K48" s="46" t="s">
        <v>791</v>
      </c>
      <c r="L48" s="46" t="s">
        <v>791</v>
      </c>
      <c r="M48" s="46" t="s">
        <v>791</v>
      </c>
      <c r="N48" s="46" t="s">
        <v>791</v>
      </c>
      <c r="O48" s="46" t="s">
        <v>791</v>
      </c>
      <c r="P48" s="46" t="s">
        <v>791</v>
      </c>
      <c r="Q48" s="46" t="s">
        <v>791</v>
      </c>
      <c r="R48" s="46" t="s">
        <v>791</v>
      </c>
      <c r="S48" s="46" t="s">
        <v>791</v>
      </c>
      <c r="T48" s="46" t="s">
        <v>791</v>
      </c>
      <c r="U48" s="46" t="s">
        <v>791</v>
      </c>
      <c r="V48" s="46" t="s">
        <v>791</v>
      </c>
      <c r="W48" s="46" t="s">
        <v>791</v>
      </c>
      <c r="X48" s="46" t="s">
        <v>791</v>
      </c>
      <c r="Y48" s="11">
        <v>3.718461</v>
      </c>
      <c r="Z48" s="46" t="s">
        <v>791</v>
      </c>
      <c r="AA48" s="11" t="s">
        <v>791</v>
      </c>
      <c r="AB48" s="15">
        <v>3.718461</v>
      </c>
      <c r="AC48" s="92" t="s">
        <v>791</v>
      </c>
      <c r="AD48" s="15">
        <f>'1(год)'!O50/1.2</f>
        <v>3.5630873800000002</v>
      </c>
      <c r="AE48" s="86">
        <f>AY48</f>
        <v>3.5630873800000002</v>
      </c>
      <c r="AF48" s="86" t="s">
        <v>791</v>
      </c>
      <c r="AG48" s="86" t="s">
        <v>791</v>
      </c>
      <c r="AH48" s="86">
        <f>BB48</f>
        <v>3.5630873800000002</v>
      </c>
      <c r="AI48" s="86" t="s">
        <v>791</v>
      </c>
      <c r="AJ48" s="86" t="s">
        <v>791</v>
      </c>
      <c r="AK48" s="86" t="s">
        <v>791</v>
      </c>
      <c r="AL48" s="86" t="s">
        <v>791</v>
      </c>
      <c r="AM48" s="86" t="s">
        <v>791</v>
      </c>
      <c r="AN48" s="86" t="s">
        <v>791</v>
      </c>
      <c r="AO48" s="86" t="s">
        <v>791</v>
      </c>
      <c r="AP48" s="86" t="s">
        <v>791</v>
      </c>
      <c r="AQ48" s="86" t="s">
        <v>791</v>
      </c>
      <c r="AR48" s="86" t="s">
        <v>791</v>
      </c>
      <c r="AS48" s="86" t="s">
        <v>791</v>
      </c>
      <c r="AT48" s="86" t="s">
        <v>791</v>
      </c>
      <c r="AU48" s="86" t="s">
        <v>791</v>
      </c>
      <c r="AV48" s="86" t="s">
        <v>791</v>
      </c>
      <c r="AW48" s="86" t="s">
        <v>791</v>
      </c>
      <c r="AX48" s="86" t="s">
        <v>791</v>
      </c>
      <c r="AY48" s="46">
        <v>3.5630873800000002</v>
      </c>
      <c r="AZ48" s="86" t="s">
        <v>791</v>
      </c>
      <c r="BA48" s="15" t="s">
        <v>791</v>
      </c>
      <c r="BB48" s="11">
        <v>3.5630873800000002</v>
      </c>
      <c r="BC48" s="15" t="s">
        <v>791</v>
      </c>
    </row>
    <row r="49" spans="1:55" ht="157.5">
      <c r="A49" s="11" t="str">
        <f>'1(год)'!A51</f>
        <v>1.2.3.5.2</v>
      </c>
      <c r="B49" s="15" t="str">
        <f>'1(год)'!B51</f>
        <v>Установка АСКУЭ физ.лица ул. Цементная 10-19, ул.Советская 2-46, ул. Комсомольская 16-20-30,  ул.Красноармейская 18-25-48, ул. Коммунаров 5-11, ул.Береговая 44-50, ул. Вокзальная 4-18, ул. Советская, ул.Юбилейная, ул.Красногвардейская, ул.Парковая</v>
      </c>
      <c r="C49" s="141" t="str">
        <f>'1(год)'!E51</f>
        <v>J_1.2.3.5.2.O</v>
      </c>
      <c r="D49" s="15">
        <f>'1(год)'!J51</f>
        <v>0.250195</v>
      </c>
      <c r="E49" s="86">
        <f>Y49</f>
        <v>0.250194996</v>
      </c>
      <c r="F49" s="46" t="s">
        <v>791</v>
      </c>
      <c r="G49" s="86" t="s">
        <v>791</v>
      </c>
      <c r="H49" s="46">
        <f>AB49</f>
        <v>0.250194996</v>
      </c>
      <c r="I49" s="86" t="s">
        <v>791</v>
      </c>
      <c r="J49" s="46" t="s">
        <v>791</v>
      </c>
      <c r="K49" s="46" t="s">
        <v>791</v>
      </c>
      <c r="L49" s="46" t="s">
        <v>791</v>
      </c>
      <c r="M49" s="46" t="s">
        <v>791</v>
      </c>
      <c r="N49" s="46" t="s">
        <v>791</v>
      </c>
      <c r="O49" s="46" t="s">
        <v>791</v>
      </c>
      <c r="P49" s="46" t="s">
        <v>791</v>
      </c>
      <c r="Q49" s="46" t="s">
        <v>791</v>
      </c>
      <c r="R49" s="46" t="s">
        <v>791</v>
      </c>
      <c r="S49" s="46" t="s">
        <v>791</v>
      </c>
      <c r="T49" s="46" t="s">
        <v>791</v>
      </c>
      <c r="U49" s="46" t="s">
        <v>791</v>
      </c>
      <c r="V49" s="46" t="s">
        <v>791</v>
      </c>
      <c r="W49" s="46" t="s">
        <v>791</v>
      </c>
      <c r="X49" s="46" t="s">
        <v>791</v>
      </c>
      <c r="Y49" s="11">
        <v>0.250194996</v>
      </c>
      <c r="Z49" s="46" t="s">
        <v>791</v>
      </c>
      <c r="AA49" s="11" t="s">
        <v>791</v>
      </c>
      <c r="AB49" s="15">
        <v>0.250194996</v>
      </c>
      <c r="AC49" s="11" t="s">
        <v>791</v>
      </c>
      <c r="AD49" s="15">
        <f>'1(год)'!O51/1.2</f>
        <v>0.20849583000000002</v>
      </c>
      <c r="AE49" s="86">
        <f>AY49</f>
        <v>0.20849583000000002</v>
      </c>
      <c r="AF49" s="86" t="s">
        <v>791</v>
      </c>
      <c r="AG49" s="86" t="s">
        <v>791</v>
      </c>
      <c r="AH49" s="86">
        <f>BB49</f>
        <v>0.20849583000000002</v>
      </c>
      <c r="AI49" s="86" t="s">
        <v>791</v>
      </c>
      <c r="AJ49" s="86" t="s">
        <v>791</v>
      </c>
      <c r="AK49" s="86" t="s">
        <v>791</v>
      </c>
      <c r="AL49" s="86" t="s">
        <v>791</v>
      </c>
      <c r="AM49" s="86" t="s">
        <v>791</v>
      </c>
      <c r="AN49" s="86" t="s">
        <v>791</v>
      </c>
      <c r="AO49" s="86" t="s">
        <v>791</v>
      </c>
      <c r="AP49" s="86" t="s">
        <v>791</v>
      </c>
      <c r="AQ49" s="86" t="s">
        <v>791</v>
      </c>
      <c r="AR49" s="86" t="s">
        <v>791</v>
      </c>
      <c r="AS49" s="86" t="s">
        <v>791</v>
      </c>
      <c r="AT49" s="86" t="s">
        <v>791</v>
      </c>
      <c r="AU49" s="86" t="s">
        <v>791</v>
      </c>
      <c r="AV49" s="86" t="s">
        <v>791</v>
      </c>
      <c r="AW49" s="86" t="s">
        <v>791</v>
      </c>
      <c r="AX49" s="86" t="s">
        <v>791</v>
      </c>
      <c r="AY49" s="46">
        <v>0.20849583000000002</v>
      </c>
      <c r="AZ49" s="86" t="s">
        <v>791</v>
      </c>
      <c r="BA49" s="15" t="s">
        <v>791</v>
      </c>
      <c r="BB49" s="11">
        <v>0.20849583000000002</v>
      </c>
      <c r="BC49" s="15" t="s">
        <v>791</v>
      </c>
    </row>
    <row r="50" spans="1:55" ht="47.25">
      <c r="A50" s="11" t="str">
        <f>'1(год)'!A52</f>
        <v>1.2.3.5.3</v>
      </c>
      <c r="B50" s="15" t="str">
        <f>'1(год)'!B52</f>
        <v>Установка АСКУЭ в в точках перетока в смежные сети ТП-81, ТП-141, ТП-111, ТП-13, ТП-34</v>
      </c>
      <c r="C50" s="141" t="str">
        <f>'1(год)'!E52</f>
        <v>J_1.2.3.5.3.N</v>
      </c>
      <c r="D50" s="46" t="s">
        <v>791</v>
      </c>
      <c r="E50" s="86" t="s">
        <v>791</v>
      </c>
      <c r="F50" s="46" t="s">
        <v>791</v>
      </c>
      <c r="G50" s="86" t="s">
        <v>791</v>
      </c>
      <c r="H50" s="86" t="s">
        <v>791</v>
      </c>
      <c r="I50" s="86" t="s">
        <v>791</v>
      </c>
      <c r="J50" s="46" t="s">
        <v>791</v>
      </c>
      <c r="K50" s="46" t="s">
        <v>791</v>
      </c>
      <c r="L50" s="46" t="s">
        <v>791</v>
      </c>
      <c r="M50" s="46" t="s">
        <v>791</v>
      </c>
      <c r="N50" s="46" t="s">
        <v>791</v>
      </c>
      <c r="O50" s="46" t="s">
        <v>791</v>
      </c>
      <c r="P50" s="46" t="s">
        <v>791</v>
      </c>
      <c r="Q50" s="46" t="s">
        <v>791</v>
      </c>
      <c r="R50" s="46" t="s">
        <v>791</v>
      </c>
      <c r="S50" s="46" t="s">
        <v>791</v>
      </c>
      <c r="T50" s="46" t="s">
        <v>791</v>
      </c>
      <c r="U50" s="46" t="s">
        <v>791</v>
      </c>
      <c r="V50" s="46" t="s">
        <v>791</v>
      </c>
      <c r="W50" s="46" t="s">
        <v>791</v>
      </c>
      <c r="X50" s="46" t="s">
        <v>791</v>
      </c>
      <c r="Y50" s="46" t="s">
        <v>791</v>
      </c>
      <c r="Z50" s="46" t="s">
        <v>791</v>
      </c>
      <c r="AA50" s="46" t="s">
        <v>791</v>
      </c>
      <c r="AB50" s="46" t="s">
        <v>791</v>
      </c>
      <c r="AC50" s="46" t="s">
        <v>791</v>
      </c>
      <c r="AD50" s="15" t="s">
        <v>791</v>
      </c>
      <c r="AE50" s="15" t="s">
        <v>791</v>
      </c>
      <c r="AF50" s="15" t="s">
        <v>791</v>
      </c>
      <c r="AG50" s="15" t="s">
        <v>791</v>
      </c>
      <c r="AH50" s="15" t="s">
        <v>791</v>
      </c>
      <c r="AI50" s="15" t="s">
        <v>791</v>
      </c>
      <c r="AJ50" s="86" t="s">
        <v>791</v>
      </c>
      <c r="AK50" s="86" t="s">
        <v>791</v>
      </c>
      <c r="AL50" s="86" t="s">
        <v>791</v>
      </c>
      <c r="AM50" s="86" t="s">
        <v>791</v>
      </c>
      <c r="AN50" s="86" t="s">
        <v>791</v>
      </c>
      <c r="AO50" s="86" t="s">
        <v>791</v>
      </c>
      <c r="AP50" s="86" t="s">
        <v>791</v>
      </c>
      <c r="AQ50" s="86" t="s">
        <v>791</v>
      </c>
      <c r="AR50" s="86" t="s">
        <v>791</v>
      </c>
      <c r="AS50" s="86" t="s">
        <v>791</v>
      </c>
      <c r="AT50" s="86" t="s">
        <v>791</v>
      </c>
      <c r="AU50" s="86" t="s">
        <v>791</v>
      </c>
      <c r="AV50" s="86" t="s">
        <v>791</v>
      </c>
      <c r="AW50" s="86" t="s">
        <v>791</v>
      </c>
      <c r="AX50" s="86" t="s">
        <v>791</v>
      </c>
      <c r="AY50" s="46" t="s">
        <v>791</v>
      </c>
      <c r="AZ50" s="86" t="s">
        <v>791</v>
      </c>
      <c r="BA50" s="15" t="s">
        <v>791</v>
      </c>
      <c r="BB50" s="15" t="s">
        <v>791</v>
      </c>
      <c r="BC50" s="15" t="s">
        <v>791</v>
      </c>
    </row>
    <row r="51" spans="1:55" ht="63">
      <c r="A51" s="11" t="str">
        <f>'1(год)'!A53</f>
        <v>1.2.3.6</v>
      </c>
      <c r="B51" s="15" t="str">
        <f>'1(год)'!B53</f>
        <v>"Включение приборов учета в систему сбора и передачи данных, класс напряжения 6 (10) кВ, всего, в том числе:"</v>
      </c>
      <c r="C51" s="141" t="str">
        <f>'1(год)'!E53</f>
        <v>нд</v>
      </c>
      <c r="D51" s="46" t="s">
        <v>791</v>
      </c>
      <c r="E51" s="86" t="s">
        <v>791</v>
      </c>
      <c r="F51" s="46" t="s">
        <v>791</v>
      </c>
      <c r="G51" s="86" t="s">
        <v>791</v>
      </c>
      <c r="H51" s="86" t="s">
        <v>791</v>
      </c>
      <c r="I51" s="86" t="s">
        <v>791</v>
      </c>
      <c r="J51" s="46" t="s">
        <v>791</v>
      </c>
      <c r="K51" s="46" t="s">
        <v>791</v>
      </c>
      <c r="L51" s="46" t="s">
        <v>791</v>
      </c>
      <c r="M51" s="46" t="s">
        <v>791</v>
      </c>
      <c r="N51" s="46" t="s">
        <v>791</v>
      </c>
      <c r="O51" s="46" t="s">
        <v>791</v>
      </c>
      <c r="P51" s="46" t="s">
        <v>791</v>
      </c>
      <c r="Q51" s="46" t="s">
        <v>791</v>
      </c>
      <c r="R51" s="46" t="s">
        <v>791</v>
      </c>
      <c r="S51" s="46" t="s">
        <v>791</v>
      </c>
      <c r="T51" s="46" t="s">
        <v>791</v>
      </c>
      <c r="U51" s="46" t="s">
        <v>791</v>
      </c>
      <c r="V51" s="46" t="s">
        <v>791</v>
      </c>
      <c r="W51" s="46" t="s">
        <v>791</v>
      </c>
      <c r="X51" s="46" t="s">
        <v>791</v>
      </c>
      <c r="Y51" s="46" t="s">
        <v>791</v>
      </c>
      <c r="Z51" s="46" t="s">
        <v>791</v>
      </c>
      <c r="AA51" s="46" t="s">
        <v>791</v>
      </c>
      <c r="AB51" s="46" t="s">
        <v>791</v>
      </c>
      <c r="AC51" s="46" t="s">
        <v>791</v>
      </c>
      <c r="AD51" s="15" t="s">
        <v>791</v>
      </c>
      <c r="AE51" s="15" t="s">
        <v>791</v>
      </c>
      <c r="AF51" s="15" t="s">
        <v>791</v>
      </c>
      <c r="AG51" s="15" t="s">
        <v>791</v>
      </c>
      <c r="AH51" s="15" t="s">
        <v>791</v>
      </c>
      <c r="AI51" s="15" t="s">
        <v>791</v>
      </c>
      <c r="AJ51" s="86" t="s">
        <v>791</v>
      </c>
      <c r="AK51" s="86" t="s">
        <v>791</v>
      </c>
      <c r="AL51" s="86" t="s">
        <v>791</v>
      </c>
      <c r="AM51" s="86" t="s">
        <v>791</v>
      </c>
      <c r="AN51" s="86" t="s">
        <v>791</v>
      </c>
      <c r="AO51" s="86" t="s">
        <v>791</v>
      </c>
      <c r="AP51" s="86" t="s">
        <v>791</v>
      </c>
      <c r="AQ51" s="86" t="s">
        <v>791</v>
      </c>
      <c r="AR51" s="86" t="s">
        <v>791</v>
      </c>
      <c r="AS51" s="86" t="s">
        <v>791</v>
      </c>
      <c r="AT51" s="86" t="s">
        <v>791</v>
      </c>
      <c r="AU51" s="86" t="s">
        <v>791</v>
      </c>
      <c r="AV51" s="86" t="s">
        <v>791</v>
      </c>
      <c r="AW51" s="86" t="s">
        <v>791</v>
      </c>
      <c r="AX51" s="86" t="s">
        <v>791</v>
      </c>
      <c r="AY51" s="46" t="s">
        <v>791</v>
      </c>
      <c r="AZ51" s="86" t="s">
        <v>791</v>
      </c>
      <c r="BA51" s="15" t="s">
        <v>791</v>
      </c>
      <c r="BB51" s="15" t="s">
        <v>791</v>
      </c>
      <c r="BC51" s="15" t="s">
        <v>791</v>
      </c>
    </row>
    <row r="52" spans="1:55" ht="31.5">
      <c r="A52" s="11" t="str">
        <f>'1(год)'!A54</f>
        <v>1.2.3.6.1</v>
      </c>
      <c r="B52" s="15" t="str">
        <f>'1(год)'!B54</f>
        <v>Установка АСКУЭ на п/с 35/10кВ ЗСМ ул.Селикатная</v>
      </c>
      <c r="C52" s="141" t="str">
        <f>'1(год)'!E54</f>
        <v>J_1.2.3.6.1.N</v>
      </c>
      <c r="D52" s="46" t="s">
        <v>791</v>
      </c>
      <c r="E52" s="86" t="s">
        <v>791</v>
      </c>
      <c r="F52" s="46" t="s">
        <v>791</v>
      </c>
      <c r="G52" s="86" t="s">
        <v>791</v>
      </c>
      <c r="H52" s="86" t="s">
        <v>791</v>
      </c>
      <c r="I52" s="86" t="s">
        <v>791</v>
      </c>
      <c r="J52" s="46" t="s">
        <v>791</v>
      </c>
      <c r="K52" s="46" t="s">
        <v>791</v>
      </c>
      <c r="L52" s="46" t="s">
        <v>791</v>
      </c>
      <c r="M52" s="46" t="s">
        <v>791</v>
      </c>
      <c r="N52" s="46" t="s">
        <v>791</v>
      </c>
      <c r="O52" s="46" t="s">
        <v>791</v>
      </c>
      <c r="P52" s="46" t="s">
        <v>791</v>
      </c>
      <c r="Q52" s="46" t="s">
        <v>791</v>
      </c>
      <c r="R52" s="46" t="s">
        <v>791</v>
      </c>
      <c r="S52" s="46" t="s">
        <v>791</v>
      </c>
      <c r="T52" s="46" t="s">
        <v>791</v>
      </c>
      <c r="U52" s="46" t="s">
        <v>791</v>
      </c>
      <c r="V52" s="46" t="s">
        <v>791</v>
      </c>
      <c r="W52" s="46" t="s">
        <v>791</v>
      </c>
      <c r="X52" s="46" t="s">
        <v>791</v>
      </c>
      <c r="Y52" s="11" t="s">
        <v>791</v>
      </c>
      <c r="Z52" s="46" t="s">
        <v>791</v>
      </c>
      <c r="AA52" s="46" t="s">
        <v>791</v>
      </c>
      <c r="AB52" s="46" t="s">
        <v>791</v>
      </c>
      <c r="AC52" s="46" t="s">
        <v>791</v>
      </c>
      <c r="AD52" s="15" t="s">
        <v>791</v>
      </c>
      <c r="AE52" s="15" t="s">
        <v>791</v>
      </c>
      <c r="AF52" s="15" t="s">
        <v>791</v>
      </c>
      <c r="AG52" s="15" t="s">
        <v>791</v>
      </c>
      <c r="AH52" s="15" t="s">
        <v>791</v>
      </c>
      <c r="AI52" s="15" t="s">
        <v>791</v>
      </c>
      <c r="AJ52" s="86" t="s">
        <v>791</v>
      </c>
      <c r="AK52" s="86" t="s">
        <v>791</v>
      </c>
      <c r="AL52" s="86" t="s">
        <v>791</v>
      </c>
      <c r="AM52" s="86" t="s">
        <v>791</v>
      </c>
      <c r="AN52" s="86" t="s">
        <v>791</v>
      </c>
      <c r="AO52" s="86" t="s">
        <v>791</v>
      </c>
      <c r="AP52" s="86" t="s">
        <v>791</v>
      </c>
      <c r="AQ52" s="86" t="s">
        <v>791</v>
      </c>
      <c r="AR52" s="86" t="s">
        <v>791</v>
      </c>
      <c r="AS52" s="86" t="s">
        <v>791</v>
      </c>
      <c r="AT52" s="86" t="s">
        <v>791</v>
      </c>
      <c r="AU52" s="86" t="s">
        <v>791</v>
      </c>
      <c r="AV52" s="86" t="s">
        <v>791</v>
      </c>
      <c r="AW52" s="86" t="s">
        <v>791</v>
      </c>
      <c r="AX52" s="86" t="s">
        <v>791</v>
      </c>
      <c r="AY52" s="46" t="s">
        <v>791</v>
      </c>
      <c r="AZ52" s="86" t="s">
        <v>791</v>
      </c>
      <c r="BA52" s="86" t="s">
        <v>791</v>
      </c>
      <c r="BB52" s="86" t="s">
        <v>791</v>
      </c>
      <c r="BC52" s="86" t="s">
        <v>791</v>
      </c>
    </row>
    <row r="53" spans="1:55" ht="47.25">
      <c r="A53" s="92" t="str">
        <f>'1(год)'!A55</f>
        <v>1.4.</v>
      </c>
      <c r="B53" s="61" t="str">
        <f>'1(год)'!B55</f>
        <v>Прочее новое строительство объектов электросетевого хозяйства, всего, в том числе:</v>
      </c>
      <c r="C53" s="140" t="str">
        <f>'1(год)'!E55</f>
        <v>нд</v>
      </c>
      <c r="D53" s="61">
        <f>'1(год)'!J55</f>
        <v>4.7429268</v>
      </c>
      <c r="E53" s="86">
        <f>Y53</f>
        <v>4.7429268</v>
      </c>
      <c r="F53" s="46" t="s">
        <v>791</v>
      </c>
      <c r="G53" s="86">
        <f>AA53</f>
        <v>4.7429268</v>
      </c>
      <c r="H53" s="86" t="s">
        <v>791</v>
      </c>
      <c r="I53" s="86" t="s">
        <v>791</v>
      </c>
      <c r="J53" s="46" t="s">
        <v>791</v>
      </c>
      <c r="K53" s="46" t="s">
        <v>791</v>
      </c>
      <c r="L53" s="46" t="s">
        <v>791</v>
      </c>
      <c r="M53" s="46" t="s">
        <v>791</v>
      </c>
      <c r="N53" s="46" t="s">
        <v>791</v>
      </c>
      <c r="O53" s="46" t="s">
        <v>791</v>
      </c>
      <c r="P53" s="46" t="s">
        <v>791</v>
      </c>
      <c r="Q53" s="46" t="s">
        <v>791</v>
      </c>
      <c r="R53" s="46" t="s">
        <v>791</v>
      </c>
      <c r="S53" s="46" t="s">
        <v>791</v>
      </c>
      <c r="T53" s="46" t="s">
        <v>791</v>
      </c>
      <c r="U53" s="46" t="s">
        <v>791</v>
      </c>
      <c r="V53" s="46" t="s">
        <v>791</v>
      </c>
      <c r="W53" s="46" t="s">
        <v>791</v>
      </c>
      <c r="X53" s="46" t="s">
        <v>791</v>
      </c>
      <c r="Y53" s="92">
        <v>4.7429268</v>
      </c>
      <c r="Z53" s="46" t="s">
        <v>791</v>
      </c>
      <c r="AA53" s="92">
        <v>4.7429268</v>
      </c>
      <c r="AB53" s="61"/>
      <c r="AC53" s="92"/>
      <c r="AD53" s="61">
        <f>'1(год)'!O55/1.2</f>
        <v>4.60857491</v>
      </c>
      <c r="AE53" s="86">
        <f>AY53</f>
        <v>4.608574909999999</v>
      </c>
      <c r="AF53" s="86" t="s">
        <v>791</v>
      </c>
      <c r="AG53" s="86">
        <f>BA53</f>
        <v>4.608574909999999</v>
      </c>
      <c r="AH53" s="15" t="s">
        <v>791</v>
      </c>
      <c r="AI53" s="15" t="s">
        <v>791</v>
      </c>
      <c r="AJ53" s="86" t="s">
        <v>791</v>
      </c>
      <c r="AK53" s="86" t="s">
        <v>791</v>
      </c>
      <c r="AL53" s="86" t="s">
        <v>791</v>
      </c>
      <c r="AM53" s="86" t="s">
        <v>791</v>
      </c>
      <c r="AN53" s="86" t="s">
        <v>791</v>
      </c>
      <c r="AO53" s="86" t="s">
        <v>791</v>
      </c>
      <c r="AP53" s="86" t="s">
        <v>791</v>
      </c>
      <c r="AQ53" s="86" t="s">
        <v>791</v>
      </c>
      <c r="AR53" s="86" t="s">
        <v>791</v>
      </c>
      <c r="AS53" s="86" t="s">
        <v>791</v>
      </c>
      <c r="AT53" s="86" t="s">
        <v>791</v>
      </c>
      <c r="AU53" s="86" t="s">
        <v>791</v>
      </c>
      <c r="AV53" s="86" t="s">
        <v>791</v>
      </c>
      <c r="AW53" s="86" t="s">
        <v>791</v>
      </c>
      <c r="AX53" s="86" t="s">
        <v>791</v>
      </c>
      <c r="AY53" s="46">
        <v>4.608574909999999</v>
      </c>
      <c r="AZ53" s="86" t="s">
        <v>791</v>
      </c>
      <c r="BA53" s="61">
        <v>4.608574909999999</v>
      </c>
      <c r="BB53" s="61" t="s">
        <v>791</v>
      </c>
      <c r="BC53" s="61" t="s">
        <v>791</v>
      </c>
    </row>
    <row r="54" spans="1:55" ht="94.5">
      <c r="A54" s="11" t="str">
        <f>'1(год)'!A56</f>
        <v>1.4.1.</v>
      </c>
      <c r="B54" s="15" t="str">
        <f>'1(год)'!B56</f>
        <v>ВЛЗ-10кВ Ф-31 оп.262 - ТП 164  Техническая дорога АО "Спасскцемент". Пересечение улиц: Павлика Морозова, 25 лет Октября, Пионерской.  ВЛ L-435м, КЛ L-40м</v>
      </c>
      <c r="C54" s="141" t="str">
        <f>'1(год)'!E56</f>
        <v>J_1.4.1.O</v>
      </c>
      <c r="D54" s="46" t="s">
        <v>791</v>
      </c>
      <c r="E54" s="86" t="s">
        <v>791</v>
      </c>
      <c r="F54" s="46" t="s">
        <v>791</v>
      </c>
      <c r="G54" s="86" t="s">
        <v>791</v>
      </c>
      <c r="H54" s="86" t="s">
        <v>791</v>
      </c>
      <c r="I54" s="86" t="s">
        <v>791</v>
      </c>
      <c r="J54" s="46" t="s">
        <v>791</v>
      </c>
      <c r="K54" s="46" t="s">
        <v>791</v>
      </c>
      <c r="L54" s="46" t="s">
        <v>791</v>
      </c>
      <c r="M54" s="46" t="s">
        <v>791</v>
      </c>
      <c r="N54" s="46" t="s">
        <v>791</v>
      </c>
      <c r="O54" s="46" t="s">
        <v>791</v>
      </c>
      <c r="P54" s="46" t="s">
        <v>791</v>
      </c>
      <c r="Q54" s="46" t="s">
        <v>791</v>
      </c>
      <c r="R54" s="46" t="s">
        <v>791</v>
      </c>
      <c r="S54" s="46" t="s">
        <v>791</v>
      </c>
      <c r="T54" s="46" t="s">
        <v>791</v>
      </c>
      <c r="U54" s="46" t="s">
        <v>791</v>
      </c>
      <c r="V54" s="46" t="s">
        <v>791</v>
      </c>
      <c r="W54" s="46" t="s">
        <v>791</v>
      </c>
      <c r="X54" s="46" t="s">
        <v>791</v>
      </c>
      <c r="Y54" s="46" t="s">
        <v>791</v>
      </c>
      <c r="Z54" s="46" t="s">
        <v>791</v>
      </c>
      <c r="AA54" s="46" t="s">
        <v>791</v>
      </c>
      <c r="AB54" s="46" t="s">
        <v>791</v>
      </c>
      <c r="AC54" s="46" t="s">
        <v>791</v>
      </c>
      <c r="AD54" s="15" t="s">
        <v>791</v>
      </c>
      <c r="AE54" s="15" t="s">
        <v>791</v>
      </c>
      <c r="AF54" s="15" t="s">
        <v>791</v>
      </c>
      <c r="AG54" s="15" t="s">
        <v>791</v>
      </c>
      <c r="AH54" s="15" t="s">
        <v>791</v>
      </c>
      <c r="AI54" s="15" t="s">
        <v>791</v>
      </c>
      <c r="AJ54" s="86" t="s">
        <v>791</v>
      </c>
      <c r="AK54" s="86" t="s">
        <v>791</v>
      </c>
      <c r="AL54" s="86" t="s">
        <v>791</v>
      </c>
      <c r="AM54" s="86" t="s">
        <v>791</v>
      </c>
      <c r="AN54" s="86" t="s">
        <v>791</v>
      </c>
      <c r="AO54" s="86" t="s">
        <v>791</v>
      </c>
      <c r="AP54" s="86" t="s">
        <v>791</v>
      </c>
      <c r="AQ54" s="86" t="s">
        <v>791</v>
      </c>
      <c r="AR54" s="86" t="s">
        <v>791</v>
      </c>
      <c r="AS54" s="86" t="s">
        <v>791</v>
      </c>
      <c r="AT54" s="86" t="s">
        <v>791</v>
      </c>
      <c r="AU54" s="86" t="s">
        <v>791</v>
      </c>
      <c r="AV54" s="86" t="s">
        <v>791</v>
      </c>
      <c r="AW54" s="86" t="s">
        <v>791</v>
      </c>
      <c r="AX54" s="86" t="s">
        <v>791</v>
      </c>
      <c r="AY54" s="46" t="s">
        <v>791</v>
      </c>
      <c r="AZ54" s="86" t="s">
        <v>791</v>
      </c>
      <c r="BA54" s="86" t="s">
        <v>791</v>
      </c>
      <c r="BB54" s="86" t="s">
        <v>791</v>
      </c>
      <c r="BC54" s="86" t="s">
        <v>791</v>
      </c>
    </row>
    <row r="55" spans="1:55" ht="47.25">
      <c r="A55" s="11" t="str">
        <f>'1(год)'!A57</f>
        <v>1.4.2.</v>
      </c>
      <c r="B55" s="15" t="str">
        <f>'1(год)'!B57</f>
        <v>ВЛ-10кВ Ф-10"С" L-470м оп.88-94, оп.95-98, КЛ-10кВ Ф-10"С" L-190м оп.94-95   ул. Арсеньева. </v>
      </c>
      <c r="C55" s="141" t="str">
        <f>'1(год)'!E57</f>
        <v>J_1.4.2.K</v>
      </c>
      <c r="D55" s="15">
        <f>'1(год)'!J57</f>
        <v>0.9621996</v>
      </c>
      <c r="E55" s="86">
        <f>Y55</f>
        <v>0.9621996</v>
      </c>
      <c r="F55" s="46" t="s">
        <v>791</v>
      </c>
      <c r="G55" s="86">
        <f>AA55</f>
        <v>0.9621996</v>
      </c>
      <c r="H55" s="86" t="s">
        <v>791</v>
      </c>
      <c r="I55" s="86" t="s">
        <v>791</v>
      </c>
      <c r="J55" s="46" t="s">
        <v>791</v>
      </c>
      <c r="K55" s="46" t="s">
        <v>791</v>
      </c>
      <c r="L55" s="46" t="s">
        <v>791</v>
      </c>
      <c r="M55" s="46" t="s">
        <v>791</v>
      </c>
      <c r="N55" s="46" t="s">
        <v>791</v>
      </c>
      <c r="O55" s="46" t="s">
        <v>791</v>
      </c>
      <c r="P55" s="46" t="s">
        <v>791</v>
      </c>
      <c r="Q55" s="46" t="s">
        <v>791</v>
      </c>
      <c r="R55" s="46" t="s">
        <v>791</v>
      </c>
      <c r="S55" s="46" t="s">
        <v>791</v>
      </c>
      <c r="T55" s="46" t="s">
        <v>791</v>
      </c>
      <c r="U55" s="46" t="s">
        <v>791</v>
      </c>
      <c r="V55" s="46" t="s">
        <v>791</v>
      </c>
      <c r="W55" s="46" t="s">
        <v>791</v>
      </c>
      <c r="X55" s="46" t="s">
        <v>791</v>
      </c>
      <c r="Y55" s="11">
        <v>0.9621996</v>
      </c>
      <c r="Z55" s="46" t="s">
        <v>791</v>
      </c>
      <c r="AA55" s="11">
        <v>0.9621996</v>
      </c>
      <c r="AB55" s="46" t="s">
        <v>791</v>
      </c>
      <c r="AC55" s="46" t="s">
        <v>791</v>
      </c>
      <c r="AD55" s="15">
        <f>'1(год)'!O57/1.2</f>
        <v>1.0635274</v>
      </c>
      <c r="AE55" s="86">
        <f>AY55</f>
        <v>1.0635274</v>
      </c>
      <c r="AF55" s="86" t="s">
        <v>791</v>
      </c>
      <c r="AG55" s="86">
        <f>BA55</f>
        <v>1.0635274</v>
      </c>
      <c r="AH55" s="15" t="s">
        <v>791</v>
      </c>
      <c r="AI55" s="15" t="s">
        <v>791</v>
      </c>
      <c r="AJ55" s="86" t="s">
        <v>791</v>
      </c>
      <c r="AK55" s="86" t="s">
        <v>791</v>
      </c>
      <c r="AL55" s="86" t="s">
        <v>791</v>
      </c>
      <c r="AM55" s="86" t="s">
        <v>791</v>
      </c>
      <c r="AN55" s="86" t="s">
        <v>791</v>
      </c>
      <c r="AO55" s="86" t="s">
        <v>791</v>
      </c>
      <c r="AP55" s="86" t="s">
        <v>791</v>
      </c>
      <c r="AQ55" s="86" t="s">
        <v>791</v>
      </c>
      <c r="AR55" s="86" t="s">
        <v>791</v>
      </c>
      <c r="AS55" s="86" t="s">
        <v>791</v>
      </c>
      <c r="AT55" s="86" t="s">
        <v>791</v>
      </c>
      <c r="AU55" s="86" t="s">
        <v>791</v>
      </c>
      <c r="AV55" s="86" t="s">
        <v>791</v>
      </c>
      <c r="AW55" s="86" t="s">
        <v>791</v>
      </c>
      <c r="AX55" s="86" t="s">
        <v>791</v>
      </c>
      <c r="AY55" s="46">
        <v>1.0635274</v>
      </c>
      <c r="AZ55" s="86" t="s">
        <v>791</v>
      </c>
      <c r="BA55" s="15">
        <v>1.0635274</v>
      </c>
      <c r="BB55" s="86" t="s">
        <v>791</v>
      </c>
      <c r="BC55" s="86" t="s">
        <v>791</v>
      </c>
    </row>
    <row r="56" spans="1:55" ht="47.25">
      <c r="A56" s="11" t="str">
        <f>'1(год)'!A58</f>
        <v>1.4.3.</v>
      </c>
      <c r="B56" s="15" t="str">
        <f>'1(год)'!B58</f>
        <v>КЛ-10кВ Ф-16"М   L-1170м" п/с "межзаводская"- ТП-119, ул. Красногвардейская</v>
      </c>
      <c r="C56" s="141" t="str">
        <f>'1(год)'!E58</f>
        <v>J_1.4.3.M</v>
      </c>
      <c r="D56" s="46" t="s">
        <v>791</v>
      </c>
      <c r="E56" s="86" t="s">
        <v>791</v>
      </c>
      <c r="F56" s="46" t="s">
        <v>791</v>
      </c>
      <c r="G56" s="86" t="s">
        <v>791</v>
      </c>
      <c r="H56" s="86" t="s">
        <v>791</v>
      </c>
      <c r="I56" s="86" t="s">
        <v>791</v>
      </c>
      <c r="J56" s="46" t="s">
        <v>791</v>
      </c>
      <c r="K56" s="46" t="s">
        <v>791</v>
      </c>
      <c r="L56" s="46" t="s">
        <v>791</v>
      </c>
      <c r="M56" s="46" t="s">
        <v>791</v>
      </c>
      <c r="N56" s="46" t="s">
        <v>791</v>
      </c>
      <c r="O56" s="46" t="s">
        <v>791</v>
      </c>
      <c r="P56" s="46" t="s">
        <v>791</v>
      </c>
      <c r="Q56" s="46" t="s">
        <v>791</v>
      </c>
      <c r="R56" s="46" t="s">
        <v>791</v>
      </c>
      <c r="S56" s="46" t="s">
        <v>791</v>
      </c>
      <c r="T56" s="46" t="s">
        <v>791</v>
      </c>
      <c r="U56" s="46" t="s">
        <v>791</v>
      </c>
      <c r="V56" s="46" t="s">
        <v>791</v>
      </c>
      <c r="W56" s="46" t="s">
        <v>791</v>
      </c>
      <c r="X56" s="46" t="s">
        <v>791</v>
      </c>
      <c r="Y56" s="46" t="s">
        <v>791</v>
      </c>
      <c r="Z56" s="46" t="s">
        <v>791</v>
      </c>
      <c r="AA56" s="46" t="s">
        <v>791</v>
      </c>
      <c r="AB56" s="46" t="s">
        <v>791</v>
      </c>
      <c r="AC56" s="46" t="s">
        <v>791</v>
      </c>
      <c r="AD56" s="15" t="s">
        <v>791</v>
      </c>
      <c r="AE56" s="15" t="s">
        <v>791</v>
      </c>
      <c r="AF56" s="15" t="s">
        <v>791</v>
      </c>
      <c r="AG56" s="15" t="s">
        <v>791</v>
      </c>
      <c r="AH56" s="15" t="s">
        <v>791</v>
      </c>
      <c r="AI56" s="15" t="s">
        <v>791</v>
      </c>
      <c r="AJ56" s="86" t="s">
        <v>791</v>
      </c>
      <c r="AK56" s="86" t="s">
        <v>791</v>
      </c>
      <c r="AL56" s="86" t="s">
        <v>791</v>
      </c>
      <c r="AM56" s="86" t="s">
        <v>791</v>
      </c>
      <c r="AN56" s="86" t="s">
        <v>791</v>
      </c>
      <c r="AO56" s="86" t="s">
        <v>791</v>
      </c>
      <c r="AP56" s="86" t="s">
        <v>791</v>
      </c>
      <c r="AQ56" s="86" t="s">
        <v>791</v>
      </c>
      <c r="AR56" s="86" t="s">
        <v>791</v>
      </c>
      <c r="AS56" s="86" t="s">
        <v>791</v>
      </c>
      <c r="AT56" s="86" t="s">
        <v>791</v>
      </c>
      <c r="AU56" s="86" t="s">
        <v>791</v>
      </c>
      <c r="AV56" s="86" t="s">
        <v>791</v>
      </c>
      <c r="AW56" s="86" t="s">
        <v>791</v>
      </c>
      <c r="AX56" s="86" t="s">
        <v>791</v>
      </c>
      <c r="AY56" s="46" t="s">
        <v>791</v>
      </c>
      <c r="AZ56" s="86" t="s">
        <v>791</v>
      </c>
      <c r="BA56" s="86" t="s">
        <v>791</v>
      </c>
      <c r="BB56" s="86" t="s">
        <v>791</v>
      </c>
      <c r="BC56" s="86" t="s">
        <v>791</v>
      </c>
    </row>
    <row r="57" spans="1:55" ht="157.5">
      <c r="A57" s="11" t="str">
        <f>'1(год)'!A59</f>
        <v>1.4.4.</v>
      </c>
      <c r="B57" s="15" t="str">
        <f>'1(год)'!B59</f>
        <v>КЛ-10кВ Ф-17 "С"  (ТП-163 - ТП-168) ул. Калинина(Калинина 8-Цементная 22а), ул. 1-й Западный(1й Западный 5-Калиниа 8), ул. 25 лет Октября(25 лет октября 20-1й Западный 5), 2-й Западный(ул. Пионерская 19а-ул. 25 лет октября 20) 570м. (новое строительство)</v>
      </c>
      <c r="C57" s="141" t="str">
        <f>'1(год)'!E59</f>
        <v>J_1.4.4.N</v>
      </c>
      <c r="D57" s="46" t="s">
        <v>791</v>
      </c>
      <c r="E57" s="46" t="s">
        <v>791</v>
      </c>
      <c r="F57" s="46" t="s">
        <v>791</v>
      </c>
      <c r="G57" s="86" t="s">
        <v>791</v>
      </c>
      <c r="H57" s="46" t="s">
        <v>791</v>
      </c>
      <c r="I57" s="46" t="s">
        <v>791</v>
      </c>
      <c r="J57" s="46" t="s">
        <v>791</v>
      </c>
      <c r="K57" s="46" t="s">
        <v>791</v>
      </c>
      <c r="L57" s="46" t="s">
        <v>791</v>
      </c>
      <c r="M57" s="46" t="s">
        <v>791</v>
      </c>
      <c r="N57" s="46" t="s">
        <v>791</v>
      </c>
      <c r="O57" s="46" t="s">
        <v>791</v>
      </c>
      <c r="P57" s="46" t="s">
        <v>791</v>
      </c>
      <c r="Q57" s="46" t="s">
        <v>791</v>
      </c>
      <c r="R57" s="46" t="s">
        <v>791</v>
      </c>
      <c r="S57" s="46" t="s">
        <v>791</v>
      </c>
      <c r="T57" s="46" t="s">
        <v>791</v>
      </c>
      <c r="U57" s="46" t="s">
        <v>791</v>
      </c>
      <c r="V57" s="46" t="s">
        <v>791</v>
      </c>
      <c r="W57" s="46" t="s">
        <v>791</v>
      </c>
      <c r="X57" s="46" t="s">
        <v>791</v>
      </c>
      <c r="Y57" s="46" t="s">
        <v>791</v>
      </c>
      <c r="Z57" s="46" t="s">
        <v>791</v>
      </c>
      <c r="AA57" s="46" t="s">
        <v>791</v>
      </c>
      <c r="AB57" s="46" t="s">
        <v>791</v>
      </c>
      <c r="AC57" s="46" t="s">
        <v>791</v>
      </c>
      <c r="AD57" s="15" t="s">
        <v>791</v>
      </c>
      <c r="AE57" s="15" t="s">
        <v>791</v>
      </c>
      <c r="AF57" s="15" t="s">
        <v>791</v>
      </c>
      <c r="AG57" s="15" t="s">
        <v>791</v>
      </c>
      <c r="AH57" s="15" t="s">
        <v>791</v>
      </c>
      <c r="AI57" s="15" t="s">
        <v>791</v>
      </c>
      <c r="AJ57" s="86" t="s">
        <v>791</v>
      </c>
      <c r="AK57" s="86" t="s">
        <v>791</v>
      </c>
      <c r="AL57" s="86" t="s">
        <v>791</v>
      </c>
      <c r="AM57" s="86" t="s">
        <v>791</v>
      </c>
      <c r="AN57" s="86" t="s">
        <v>791</v>
      </c>
      <c r="AO57" s="86" t="s">
        <v>791</v>
      </c>
      <c r="AP57" s="86" t="s">
        <v>791</v>
      </c>
      <c r="AQ57" s="86" t="s">
        <v>791</v>
      </c>
      <c r="AR57" s="86" t="s">
        <v>791</v>
      </c>
      <c r="AS57" s="86" t="s">
        <v>791</v>
      </c>
      <c r="AT57" s="86" t="s">
        <v>791</v>
      </c>
      <c r="AU57" s="86" t="s">
        <v>791</v>
      </c>
      <c r="AV57" s="86" t="s">
        <v>791</v>
      </c>
      <c r="AW57" s="86" t="s">
        <v>791</v>
      </c>
      <c r="AX57" s="86" t="s">
        <v>791</v>
      </c>
      <c r="AY57" s="46" t="s">
        <v>791</v>
      </c>
      <c r="AZ57" s="86" t="s">
        <v>791</v>
      </c>
      <c r="BA57" s="86" t="s">
        <v>791</v>
      </c>
      <c r="BB57" s="86" t="s">
        <v>791</v>
      </c>
      <c r="BC57" s="86" t="s">
        <v>791</v>
      </c>
    </row>
    <row r="58" spans="1:55" ht="31.5">
      <c r="A58" s="11" t="str">
        <f>'1(год)'!A60</f>
        <v>1.4.5.</v>
      </c>
      <c r="B58" s="15" t="str">
        <f>'1(год)'!B60</f>
        <v>Установка  2КТПБ  (2*1000) ул.Краснознаменная 4  </v>
      </c>
      <c r="C58" s="141" t="str">
        <f>'1(год)'!E60</f>
        <v>J_1.4.5.K</v>
      </c>
      <c r="D58" s="15">
        <f>'1(год)'!J60</f>
        <v>3.7807272</v>
      </c>
      <c r="E58" s="86">
        <f>Y58</f>
        <v>3.7807272</v>
      </c>
      <c r="F58" s="46" t="s">
        <v>791</v>
      </c>
      <c r="G58" s="86">
        <f>AA58</f>
        <v>3.7807272</v>
      </c>
      <c r="H58" s="46" t="s">
        <v>791</v>
      </c>
      <c r="I58" s="46" t="s">
        <v>791</v>
      </c>
      <c r="J58" s="46" t="s">
        <v>791</v>
      </c>
      <c r="K58" s="46" t="s">
        <v>791</v>
      </c>
      <c r="L58" s="46" t="s">
        <v>791</v>
      </c>
      <c r="M58" s="46" t="s">
        <v>791</v>
      </c>
      <c r="N58" s="46" t="s">
        <v>791</v>
      </c>
      <c r="O58" s="46" t="s">
        <v>791</v>
      </c>
      <c r="P58" s="46" t="s">
        <v>791</v>
      </c>
      <c r="Q58" s="46" t="s">
        <v>791</v>
      </c>
      <c r="R58" s="46" t="s">
        <v>791</v>
      </c>
      <c r="S58" s="46" t="s">
        <v>791</v>
      </c>
      <c r="T58" s="46" t="s">
        <v>791</v>
      </c>
      <c r="U58" s="46" t="s">
        <v>791</v>
      </c>
      <c r="V58" s="46" t="s">
        <v>791</v>
      </c>
      <c r="W58" s="46" t="s">
        <v>791</v>
      </c>
      <c r="X58" s="46" t="s">
        <v>791</v>
      </c>
      <c r="Y58" s="11">
        <v>3.7807272</v>
      </c>
      <c r="Z58" s="46" t="s">
        <v>791</v>
      </c>
      <c r="AA58" s="11">
        <v>3.7807272</v>
      </c>
      <c r="AB58" s="15"/>
      <c r="AC58" s="11"/>
      <c r="AD58" s="15">
        <f>'1(год)'!O60/1.2</f>
        <v>3.545047509999999</v>
      </c>
      <c r="AE58" s="86">
        <f>AY58</f>
        <v>3.545047509999999</v>
      </c>
      <c r="AF58" s="86" t="s">
        <v>791</v>
      </c>
      <c r="AG58" s="86">
        <f>BA58</f>
        <v>3.545047509999999</v>
      </c>
      <c r="AH58" s="15" t="s">
        <v>791</v>
      </c>
      <c r="AI58" s="15" t="s">
        <v>791</v>
      </c>
      <c r="AJ58" s="86" t="s">
        <v>791</v>
      </c>
      <c r="AK58" s="86" t="s">
        <v>791</v>
      </c>
      <c r="AL58" s="86" t="s">
        <v>791</v>
      </c>
      <c r="AM58" s="86" t="s">
        <v>791</v>
      </c>
      <c r="AN58" s="86" t="s">
        <v>791</v>
      </c>
      <c r="AO58" s="86" t="s">
        <v>791</v>
      </c>
      <c r="AP58" s="86" t="s">
        <v>791</v>
      </c>
      <c r="AQ58" s="86" t="s">
        <v>791</v>
      </c>
      <c r="AR58" s="86" t="s">
        <v>791</v>
      </c>
      <c r="AS58" s="86" t="s">
        <v>791</v>
      </c>
      <c r="AT58" s="86" t="s">
        <v>791</v>
      </c>
      <c r="AU58" s="86" t="s">
        <v>791</v>
      </c>
      <c r="AV58" s="86" t="s">
        <v>791</v>
      </c>
      <c r="AW58" s="86" t="s">
        <v>791</v>
      </c>
      <c r="AX58" s="86" t="s">
        <v>791</v>
      </c>
      <c r="AY58" s="46">
        <v>3.545047509999999</v>
      </c>
      <c r="AZ58" s="86" t="s">
        <v>791</v>
      </c>
      <c r="BA58" s="15">
        <v>3.545047509999999</v>
      </c>
      <c r="BB58" s="86" t="s">
        <v>791</v>
      </c>
      <c r="BC58" s="86" t="s">
        <v>791</v>
      </c>
    </row>
    <row r="59" spans="1:55" ht="31.5">
      <c r="A59" s="92" t="str">
        <f>'1(год)'!A61</f>
        <v>1.6.</v>
      </c>
      <c r="B59" s="61" t="str">
        <f>'1(год)'!B61</f>
        <v>Прочие инвестиционные проекты, всего, в том числе:</v>
      </c>
      <c r="C59" s="140" t="str">
        <f>'1(год)'!E61</f>
        <v>нд</v>
      </c>
      <c r="D59" s="61">
        <f>'1(год)'!J61</f>
        <v>7.62751</v>
      </c>
      <c r="E59" s="86">
        <f>Y59</f>
        <v>7.62751</v>
      </c>
      <c r="F59" s="46" t="s">
        <v>791</v>
      </c>
      <c r="G59" s="86" t="s">
        <v>791</v>
      </c>
      <c r="H59" s="86" t="s">
        <v>791</v>
      </c>
      <c r="I59" s="86">
        <f>AC59</f>
        <v>7.62751</v>
      </c>
      <c r="J59" s="46" t="s">
        <v>791</v>
      </c>
      <c r="K59" s="46" t="s">
        <v>791</v>
      </c>
      <c r="L59" s="46" t="s">
        <v>791</v>
      </c>
      <c r="M59" s="46" t="s">
        <v>791</v>
      </c>
      <c r="N59" s="46" t="s">
        <v>791</v>
      </c>
      <c r="O59" s="46" t="s">
        <v>791</v>
      </c>
      <c r="P59" s="46" t="s">
        <v>791</v>
      </c>
      <c r="Q59" s="46" t="s">
        <v>791</v>
      </c>
      <c r="R59" s="46" t="s">
        <v>791</v>
      </c>
      <c r="S59" s="46" t="s">
        <v>791</v>
      </c>
      <c r="T59" s="46" t="s">
        <v>791</v>
      </c>
      <c r="U59" s="46" t="s">
        <v>791</v>
      </c>
      <c r="V59" s="46" t="s">
        <v>791</v>
      </c>
      <c r="W59" s="46" t="s">
        <v>791</v>
      </c>
      <c r="X59" s="46" t="s">
        <v>791</v>
      </c>
      <c r="Y59" s="92">
        <v>7.62751</v>
      </c>
      <c r="Z59" s="46" t="s">
        <v>791</v>
      </c>
      <c r="AA59" s="92" t="s">
        <v>791</v>
      </c>
      <c r="AB59" s="92" t="s">
        <v>791</v>
      </c>
      <c r="AC59" s="92">
        <v>7.62751</v>
      </c>
      <c r="AD59" s="61">
        <f>'1(год)'!O61/1.2</f>
        <v>6.329416330000001</v>
      </c>
      <c r="AE59" s="86">
        <f>AY59</f>
        <v>6.32941633</v>
      </c>
      <c r="AF59" s="86" t="s">
        <v>791</v>
      </c>
      <c r="AG59" s="86" t="s">
        <v>791</v>
      </c>
      <c r="AH59" s="86" t="s">
        <v>791</v>
      </c>
      <c r="AI59" s="86">
        <f>BC59</f>
        <v>6.32941633</v>
      </c>
      <c r="AJ59" s="86" t="s">
        <v>791</v>
      </c>
      <c r="AK59" s="86" t="s">
        <v>791</v>
      </c>
      <c r="AL59" s="86" t="s">
        <v>791</v>
      </c>
      <c r="AM59" s="86" t="s">
        <v>791</v>
      </c>
      <c r="AN59" s="86" t="s">
        <v>791</v>
      </c>
      <c r="AO59" s="86" t="s">
        <v>791</v>
      </c>
      <c r="AP59" s="86" t="s">
        <v>791</v>
      </c>
      <c r="AQ59" s="86" t="s">
        <v>791</v>
      </c>
      <c r="AR59" s="86" t="s">
        <v>791</v>
      </c>
      <c r="AS59" s="86" t="s">
        <v>791</v>
      </c>
      <c r="AT59" s="86" t="s">
        <v>791</v>
      </c>
      <c r="AU59" s="86" t="s">
        <v>791</v>
      </c>
      <c r="AV59" s="86" t="s">
        <v>791</v>
      </c>
      <c r="AW59" s="86" t="s">
        <v>791</v>
      </c>
      <c r="AX59" s="86" t="s">
        <v>791</v>
      </c>
      <c r="AY59" s="46">
        <v>6.32941633</v>
      </c>
      <c r="AZ59" s="86" t="s">
        <v>791</v>
      </c>
      <c r="BA59" s="86" t="s">
        <v>791</v>
      </c>
      <c r="BB59" s="86" t="s">
        <v>791</v>
      </c>
      <c r="BC59" s="61">
        <v>6.32941633</v>
      </c>
    </row>
    <row r="60" spans="1:55" ht="31.5">
      <c r="A60" s="11" t="str">
        <f>'1(год)'!A62</f>
        <v>1.6.1.</v>
      </c>
      <c r="B60" s="15" t="str">
        <f>'1(год)'!B62</f>
        <v>АГП на базе -ГАЗ-33086 ВИТО 24-21</v>
      </c>
      <c r="C60" s="141" t="str">
        <f>'1(год)'!E62</f>
        <v>J_1.6.1.K</v>
      </c>
      <c r="D60" s="46" t="s">
        <v>791</v>
      </c>
      <c r="E60" s="46" t="s">
        <v>791</v>
      </c>
      <c r="F60" s="46" t="s">
        <v>791</v>
      </c>
      <c r="G60" s="86" t="s">
        <v>791</v>
      </c>
      <c r="H60" s="86" t="s">
        <v>791</v>
      </c>
      <c r="I60" s="86" t="s">
        <v>791</v>
      </c>
      <c r="J60" s="46" t="s">
        <v>791</v>
      </c>
      <c r="K60" s="46" t="s">
        <v>791</v>
      </c>
      <c r="L60" s="46" t="s">
        <v>791</v>
      </c>
      <c r="M60" s="46" t="s">
        <v>791</v>
      </c>
      <c r="N60" s="46" t="s">
        <v>791</v>
      </c>
      <c r="O60" s="46" t="s">
        <v>791</v>
      </c>
      <c r="P60" s="46" t="s">
        <v>791</v>
      </c>
      <c r="Q60" s="46" t="s">
        <v>791</v>
      </c>
      <c r="R60" s="46" t="s">
        <v>791</v>
      </c>
      <c r="S60" s="46" t="s">
        <v>791</v>
      </c>
      <c r="T60" s="46" t="s">
        <v>791</v>
      </c>
      <c r="U60" s="46" t="s">
        <v>791</v>
      </c>
      <c r="V60" s="46" t="s">
        <v>791</v>
      </c>
      <c r="W60" s="46" t="s">
        <v>791</v>
      </c>
      <c r="X60" s="46" t="s">
        <v>791</v>
      </c>
      <c r="Y60" s="46" t="s">
        <v>791</v>
      </c>
      <c r="Z60" s="46" t="s">
        <v>791</v>
      </c>
      <c r="AA60" s="46" t="s">
        <v>791</v>
      </c>
      <c r="AB60" s="46" t="s">
        <v>791</v>
      </c>
      <c r="AC60" s="46" t="s">
        <v>791</v>
      </c>
      <c r="AD60" s="15" t="s">
        <v>791</v>
      </c>
      <c r="AE60" s="86" t="s">
        <v>791</v>
      </c>
      <c r="AF60" s="86" t="s">
        <v>791</v>
      </c>
      <c r="AG60" s="86" t="s">
        <v>791</v>
      </c>
      <c r="AH60" s="86" t="s">
        <v>791</v>
      </c>
      <c r="AI60" s="86" t="s">
        <v>791</v>
      </c>
      <c r="AJ60" s="86" t="s">
        <v>791</v>
      </c>
      <c r="AK60" s="86" t="s">
        <v>791</v>
      </c>
      <c r="AL60" s="86" t="s">
        <v>791</v>
      </c>
      <c r="AM60" s="86" t="s">
        <v>791</v>
      </c>
      <c r="AN60" s="86" t="s">
        <v>791</v>
      </c>
      <c r="AO60" s="86" t="s">
        <v>791</v>
      </c>
      <c r="AP60" s="86" t="s">
        <v>791</v>
      </c>
      <c r="AQ60" s="86" t="s">
        <v>791</v>
      </c>
      <c r="AR60" s="86" t="s">
        <v>791</v>
      </c>
      <c r="AS60" s="86" t="s">
        <v>791</v>
      </c>
      <c r="AT60" s="86" t="s">
        <v>791</v>
      </c>
      <c r="AU60" s="86" t="s">
        <v>791</v>
      </c>
      <c r="AV60" s="86" t="s">
        <v>791</v>
      </c>
      <c r="AW60" s="86" t="s">
        <v>791</v>
      </c>
      <c r="AX60" s="86" t="s">
        <v>791</v>
      </c>
      <c r="AY60" s="46" t="s">
        <v>791</v>
      </c>
      <c r="AZ60" s="86" t="s">
        <v>791</v>
      </c>
      <c r="BA60" s="86" t="s">
        <v>791</v>
      </c>
      <c r="BB60" s="86" t="s">
        <v>791</v>
      </c>
      <c r="BC60" s="86" t="s">
        <v>791</v>
      </c>
    </row>
    <row r="61" spans="1:55" ht="31.5">
      <c r="A61" s="11" t="str">
        <f>'1(год)'!A63</f>
        <v>1.6.2.</v>
      </c>
      <c r="B61" s="15" t="str">
        <f>'1(год)'!B63</f>
        <v>грузовик с манипулятором Хёндай НР-120</v>
      </c>
      <c r="C61" s="141" t="str">
        <f>'1(год)'!E63</f>
        <v>J_1.6.2.L</v>
      </c>
      <c r="D61" s="46" t="s">
        <v>791</v>
      </c>
      <c r="E61" s="46" t="s">
        <v>791</v>
      </c>
      <c r="F61" s="46" t="s">
        <v>791</v>
      </c>
      <c r="G61" s="86" t="s">
        <v>791</v>
      </c>
      <c r="H61" s="86" t="s">
        <v>791</v>
      </c>
      <c r="I61" s="86" t="s">
        <v>791</v>
      </c>
      <c r="J61" s="46" t="s">
        <v>791</v>
      </c>
      <c r="K61" s="46" t="s">
        <v>791</v>
      </c>
      <c r="L61" s="46" t="s">
        <v>791</v>
      </c>
      <c r="M61" s="46" t="s">
        <v>791</v>
      </c>
      <c r="N61" s="46" t="s">
        <v>791</v>
      </c>
      <c r="O61" s="46" t="s">
        <v>791</v>
      </c>
      <c r="P61" s="46" t="s">
        <v>791</v>
      </c>
      <c r="Q61" s="46" t="s">
        <v>791</v>
      </c>
      <c r="R61" s="46" t="s">
        <v>791</v>
      </c>
      <c r="S61" s="46" t="s">
        <v>791</v>
      </c>
      <c r="T61" s="46" t="s">
        <v>791</v>
      </c>
      <c r="U61" s="46" t="s">
        <v>791</v>
      </c>
      <c r="V61" s="46" t="s">
        <v>791</v>
      </c>
      <c r="W61" s="46" t="s">
        <v>791</v>
      </c>
      <c r="X61" s="46" t="s">
        <v>791</v>
      </c>
      <c r="Y61" s="46" t="s">
        <v>791</v>
      </c>
      <c r="Z61" s="46" t="s">
        <v>791</v>
      </c>
      <c r="AA61" s="46" t="s">
        <v>791</v>
      </c>
      <c r="AB61" s="46" t="s">
        <v>791</v>
      </c>
      <c r="AC61" s="46" t="s">
        <v>791</v>
      </c>
      <c r="AD61" s="15" t="s">
        <v>791</v>
      </c>
      <c r="AE61" s="15" t="s">
        <v>791</v>
      </c>
      <c r="AF61" s="15" t="s">
        <v>791</v>
      </c>
      <c r="AG61" s="15" t="s">
        <v>791</v>
      </c>
      <c r="AH61" s="15" t="s">
        <v>791</v>
      </c>
      <c r="AI61" s="15" t="s">
        <v>791</v>
      </c>
      <c r="AJ61" s="86" t="s">
        <v>791</v>
      </c>
      <c r="AK61" s="86" t="s">
        <v>791</v>
      </c>
      <c r="AL61" s="86" t="s">
        <v>791</v>
      </c>
      <c r="AM61" s="86" t="s">
        <v>791</v>
      </c>
      <c r="AN61" s="86" t="s">
        <v>791</v>
      </c>
      <c r="AO61" s="86" t="s">
        <v>791</v>
      </c>
      <c r="AP61" s="86" t="s">
        <v>791</v>
      </c>
      <c r="AQ61" s="86" t="s">
        <v>791</v>
      </c>
      <c r="AR61" s="86" t="s">
        <v>791</v>
      </c>
      <c r="AS61" s="86" t="s">
        <v>791</v>
      </c>
      <c r="AT61" s="86" t="s">
        <v>791</v>
      </c>
      <c r="AU61" s="86" t="s">
        <v>791</v>
      </c>
      <c r="AV61" s="86" t="s">
        <v>791</v>
      </c>
      <c r="AW61" s="86" t="s">
        <v>791</v>
      </c>
      <c r="AX61" s="86" t="s">
        <v>791</v>
      </c>
      <c r="AY61" s="46" t="s">
        <v>791</v>
      </c>
      <c r="AZ61" s="86" t="s">
        <v>791</v>
      </c>
      <c r="BA61" s="86" t="s">
        <v>791</v>
      </c>
      <c r="BB61" s="86" t="s">
        <v>791</v>
      </c>
      <c r="BC61" s="86" t="s">
        <v>791</v>
      </c>
    </row>
    <row r="62" spans="1:55" ht="31.5">
      <c r="A62" s="11" t="str">
        <f>'1(год)'!A64</f>
        <v>1.6.3.</v>
      </c>
      <c r="B62" s="15" t="str">
        <f>'1(год)'!B64</f>
        <v>экскаватор гусеничный САТ-305 SR</v>
      </c>
      <c r="C62" s="141" t="str">
        <f>'1(год)'!E64</f>
        <v>J_1.6.3.L</v>
      </c>
      <c r="D62" s="15">
        <f>'1(год)'!J64</f>
        <v>1.5</v>
      </c>
      <c r="E62" s="86">
        <f>Y62</f>
        <v>1.5</v>
      </c>
      <c r="F62" s="46" t="s">
        <v>791</v>
      </c>
      <c r="G62" s="86" t="s">
        <v>791</v>
      </c>
      <c r="H62" s="86" t="s">
        <v>791</v>
      </c>
      <c r="I62" s="86">
        <f>AC62</f>
        <v>1.5</v>
      </c>
      <c r="J62" s="46" t="s">
        <v>791</v>
      </c>
      <c r="K62" s="46" t="s">
        <v>791</v>
      </c>
      <c r="L62" s="46" t="s">
        <v>791</v>
      </c>
      <c r="M62" s="46" t="s">
        <v>791</v>
      </c>
      <c r="N62" s="46" t="s">
        <v>791</v>
      </c>
      <c r="O62" s="46" t="s">
        <v>791</v>
      </c>
      <c r="P62" s="46" t="s">
        <v>791</v>
      </c>
      <c r="Q62" s="46" t="s">
        <v>791</v>
      </c>
      <c r="R62" s="46" t="s">
        <v>791</v>
      </c>
      <c r="S62" s="46" t="s">
        <v>791</v>
      </c>
      <c r="T62" s="46" t="s">
        <v>791</v>
      </c>
      <c r="U62" s="46" t="s">
        <v>791</v>
      </c>
      <c r="V62" s="46" t="s">
        <v>791</v>
      </c>
      <c r="W62" s="46" t="s">
        <v>791</v>
      </c>
      <c r="X62" s="46" t="s">
        <v>791</v>
      </c>
      <c r="Y62" s="11">
        <v>1.5</v>
      </c>
      <c r="Z62" s="46" t="s">
        <v>791</v>
      </c>
      <c r="AA62" s="11"/>
      <c r="AB62" s="15"/>
      <c r="AC62" s="11">
        <v>1.5</v>
      </c>
      <c r="AD62" s="15">
        <f>'1(год)'!O64/1.2</f>
        <v>1.66108333</v>
      </c>
      <c r="AE62" s="86">
        <f>AY62</f>
        <v>1.66108333</v>
      </c>
      <c r="AF62" s="86" t="s">
        <v>791</v>
      </c>
      <c r="AG62" s="15" t="s">
        <v>791</v>
      </c>
      <c r="AH62" s="15" t="s">
        <v>791</v>
      </c>
      <c r="AI62" s="86">
        <f>BC62</f>
        <v>1.66108333</v>
      </c>
      <c r="AJ62" s="86" t="s">
        <v>791</v>
      </c>
      <c r="AK62" s="86" t="s">
        <v>791</v>
      </c>
      <c r="AL62" s="86" t="s">
        <v>791</v>
      </c>
      <c r="AM62" s="86" t="s">
        <v>791</v>
      </c>
      <c r="AN62" s="86" t="s">
        <v>791</v>
      </c>
      <c r="AO62" s="86" t="s">
        <v>791</v>
      </c>
      <c r="AP62" s="86" t="s">
        <v>791</v>
      </c>
      <c r="AQ62" s="86" t="s">
        <v>791</v>
      </c>
      <c r="AR62" s="86" t="s">
        <v>791</v>
      </c>
      <c r="AS62" s="86" t="s">
        <v>791</v>
      </c>
      <c r="AT62" s="86" t="s">
        <v>791</v>
      </c>
      <c r="AU62" s="86" t="s">
        <v>791</v>
      </c>
      <c r="AV62" s="86" t="s">
        <v>791</v>
      </c>
      <c r="AW62" s="86" t="s">
        <v>791</v>
      </c>
      <c r="AX62" s="86" t="s">
        <v>791</v>
      </c>
      <c r="AY62" s="46">
        <v>1.66108333</v>
      </c>
      <c r="AZ62" s="86" t="s">
        <v>791</v>
      </c>
      <c r="BA62" s="86" t="s">
        <v>791</v>
      </c>
      <c r="BB62" s="86" t="s">
        <v>791</v>
      </c>
      <c r="BC62" s="15">
        <v>1.66108333</v>
      </c>
    </row>
    <row r="63" spans="1:55" ht="15.75">
      <c r="A63" s="11" t="str">
        <f>'1(год)'!A65</f>
        <v>1.6.4.</v>
      </c>
      <c r="B63" s="15" t="str">
        <f>'1(год)'!B65</f>
        <v>БКМ на базе ГАЗ-33086</v>
      </c>
      <c r="C63" s="141" t="str">
        <f>'1(год)'!E65</f>
        <v>J_1.6.4.M</v>
      </c>
      <c r="D63" s="15">
        <f>'1(год)'!J65</f>
        <v>4.75</v>
      </c>
      <c r="E63" s="86">
        <f>Y63</f>
        <v>4.75</v>
      </c>
      <c r="F63" s="46" t="s">
        <v>791</v>
      </c>
      <c r="G63" s="86" t="s">
        <v>791</v>
      </c>
      <c r="H63" s="86" t="s">
        <v>791</v>
      </c>
      <c r="I63" s="86">
        <f>AC63</f>
        <v>4.75</v>
      </c>
      <c r="J63" s="46" t="s">
        <v>791</v>
      </c>
      <c r="K63" s="46" t="s">
        <v>791</v>
      </c>
      <c r="L63" s="46" t="s">
        <v>791</v>
      </c>
      <c r="M63" s="46" t="s">
        <v>791</v>
      </c>
      <c r="N63" s="46" t="s">
        <v>791</v>
      </c>
      <c r="O63" s="46" t="s">
        <v>791</v>
      </c>
      <c r="P63" s="46" t="s">
        <v>791</v>
      </c>
      <c r="Q63" s="46" t="s">
        <v>791</v>
      </c>
      <c r="R63" s="46" t="s">
        <v>791</v>
      </c>
      <c r="S63" s="46" t="s">
        <v>791</v>
      </c>
      <c r="T63" s="46" t="s">
        <v>791</v>
      </c>
      <c r="U63" s="46" t="s">
        <v>791</v>
      </c>
      <c r="V63" s="46" t="s">
        <v>791</v>
      </c>
      <c r="W63" s="46" t="s">
        <v>791</v>
      </c>
      <c r="X63" s="46" t="s">
        <v>791</v>
      </c>
      <c r="Y63" s="11">
        <v>4.75</v>
      </c>
      <c r="Z63" s="46" t="s">
        <v>791</v>
      </c>
      <c r="AA63" s="11"/>
      <c r="AB63" s="15"/>
      <c r="AC63" s="11">
        <v>4.75</v>
      </c>
      <c r="AD63" s="15">
        <f>'1(год)'!O65/1.2</f>
        <v>4.543333</v>
      </c>
      <c r="AE63" s="86">
        <f>AY63</f>
        <v>4.543333</v>
      </c>
      <c r="AF63" s="86" t="s">
        <v>791</v>
      </c>
      <c r="AG63" s="15" t="s">
        <v>791</v>
      </c>
      <c r="AH63" s="15" t="s">
        <v>791</v>
      </c>
      <c r="AI63" s="86">
        <f>BC63</f>
        <v>4.543333</v>
      </c>
      <c r="AJ63" s="86" t="s">
        <v>791</v>
      </c>
      <c r="AK63" s="86" t="s">
        <v>791</v>
      </c>
      <c r="AL63" s="86" t="s">
        <v>791</v>
      </c>
      <c r="AM63" s="86" t="s">
        <v>791</v>
      </c>
      <c r="AN63" s="86" t="s">
        <v>791</v>
      </c>
      <c r="AO63" s="86" t="s">
        <v>791</v>
      </c>
      <c r="AP63" s="86" t="s">
        <v>791</v>
      </c>
      <c r="AQ63" s="86" t="s">
        <v>791</v>
      </c>
      <c r="AR63" s="86" t="s">
        <v>791</v>
      </c>
      <c r="AS63" s="86" t="s">
        <v>791</v>
      </c>
      <c r="AT63" s="86" t="s">
        <v>791</v>
      </c>
      <c r="AU63" s="86" t="s">
        <v>791</v>
      </c>
      <c r="AV63" s="86" t="s">
        <v>791</v>
      </c>
      <c r="AW63" s="86" t="s">
        <v>791</v>
      </c>
      <c r="AX63" s="86" t="s">
        <v>791</v>
      </c>
      <c r="AY63" s="46">
        <v>4.543333</v>
      </c>
      <c r="AZ63" s="86" t="s">
        <v>791</v>
      </c>
      <c r="BA63" s="86" t="s">
        <v>791</v>
      </c>
      <c r="BB63" s="86" t="s">
        <v>791</v>
      </c>
      <c r="BC63" s="15">
        <v>4.543333</v>
      </c>
    </row>
    <row r="64" spans="1:55" ht="31.5">
      <c r="A64" s="11" t="str">
        <f>'1(год)'!A66</f>
        <v>1.6.5.</v>
      </c>
      <c r="B64" s="15" t="str">
        <f>'1(год)'!B66</f>
        <v>установка управляемого прокола Р20 "PIT"</v>
      </c>
      <c r="C64" s="141" t="str">
        <f>'1(год)'!E66</f>
        <v>J_1.6.5.L</v>
      </c>
      <c r="D64" s="46" t="s">
        <v>791</v>
      </c>
      <c r="E64" s="46" t="s">
        <v>791</v>
      </c>
      <c r="F64" s="46" t="s">
        <v>791</v>
      </c>
      <c r="G64" s="86" t="s">
        <v>791</v>
      </c>
      <c r="H64" s="86" t="s">
        <v>791</v>
      </c>
      <c r="I64" s="86" t="s">
        <v>791</v>
      </c>
      <c r="J64" s="46" t="s">
        <v>791</v>
      </c>
      <c r="K64" s="46" t="s">
        <v>791</v>
      </c>
      <c r="L64" s="46" t="s">
        <v>791</v>
      </c>
      <c r="M64" s="46" t="s">
        <v>791</v>
      </c>
      <c r="N64" s="46" t="s">
        <v>791</v>
      </c>
      <c r="O64" s="46" t="s">
        <v>791</v>
      </c>
      <c r="P64" s="46" t="s">
        <v>791</v>
      </c>
      <c r="Q64" s="46" t="s">
        <v>791</v>
      </c>
      <c r="R64" s="46" t="s">
        <v>791</v>
      </c>
      <c r="S64" s="46" t="s">
        <v>791</v>
      </c>
      <c r="T64" s="46" t="s">
        <v>791</v>
      </c>
      <c r="U64" s="46" t="s">
        <v>791</v>
      </c>
      <c r="V64" s="46" t="s">
        <v>791</v>
      </c>
      <c r="W64" s="46" t="s">
        <v>791</v>
      </c>
      <c r="X64" s="46" t="s">
        <v>791</v>
      </c>
      <c r="Y64" s="46" t="s">
        <v>791</v>
      </c>
      <c r="Z64" s="46" t="s">
        <v>791</v>
      </c>
      <c r="AA64" s="46" t="s">
        <v>791</v>
      </c>
      <c r="AB64" s="46" t="s">
        <v>791</v>
      </c>
      <c r="AC64" s="46" t="s">
        <v>791</v>
      </c>
      <c r="AD64" s="15" t="s">
        <v>791</v>
      </c>
      <c r="AE64" s="15" t="s">
        <v>791</v>
      </c>
      <c r="AF64" s="15" t="s">
        <v>791</v>
      </c>
      <c r="AG64" s="15" t="s">
        <v>791</v>
      </c>
      <c r="AH64" s="15" t="s">
        <v>791</v>
      </c>
      <c r="AI64" s="15" t="s">
        <v>791</v>
      </c>
      <c r="AJ64" s="86" t="s">
        <v>791</v>
      </c>
      <c r="AK64" s="86" t="s">
        <v>791</v>
      </c>
      <c r="AL64" s="86" t="s">
        <v>791</v>
      </c>
      <c r="AM64" s="86" t="s">
        <v>791</v>
      </c>
      <c r="AN64" s="86" t="s">
        <v>791</v>
      </c>
      <c r="AO64" s="86" t="s">
        <v>791</v>
      </c>
      <c r="AP64" s="86" t="s">
        <v>791</v>
      </c>
      <c r="AQ64" s="86" t="s">
        <v>791</v>
      </c>
      <c r="AR64" s="86" t="s">
        <v>791</v>
      </c>
      <c r="AS64" s="86" t="s">
        <v>791</v>
      </c>
      <c r="AT64" s="86" t="s">
        <v>791</v>
      </c>
      <c r="AU64" s="86" t="s">
        <v>791</v>
      </c>
      <c r="AV64" s="86" t="s">
        <v>791</v>
      </c>
      <c r="AW64" s="86" t="s">
        <v>791</v>
      </c>
      <c r="AX64" s="86" t="s">
        <v>791</v>
      </c>
      <c r="AY64" s="46" t="s">
        <v>791</v>
      </c>
      <c r="AZ64" s="86" t="s">
        <v>791</v>
      </c>
      <c r="BA64" s="86" t="s">
        <v>791</v>
      </c>
      <c r="BB64" s="86" t="s">
        <v>791</v>
      </c>
      <c r="BC64" s="15" t="s">
        <v>791</v>
      </c>
    </row>
    <row r="65" spans="1:55" ht="31.5">
      <c r="A65" s="11" t="str">
        <f>'1(год)'!A67</f>
        <v>1.6.6.</v>
      </c>
      <c r="B65" s="15" t="str">
        <f>'1(год)'!B67</f>
        <v>измельчитель веток Skorpion 160R/90</v>
      </c>
      <c r="C65" s="141" t="str">
        <f>'1(год)'!E67</f>
        <v>J_1.6.6.K</v>
      </c>
      <c r="D65" s="15">
        <f>'1(год)'!J67</f>
        <v>1.19247</v>
      </c>
      <c r="E65" s="86">
        <f>Y65</f>
        <v>1.19247</v>
      </c>
      <c r="F65" s="46" t="s">
        <v>791</v>
      </c>
      <c r="G65" s="86" t="s">
        <v>791</v>
      </c>
      <c r="H65" s="86" t="s">
        <v>791</v>
      </c>
      <c r="I65" s="86">
        <f>AC65</f>
        <v>1.19247</v>
      </c>
      <c r="J65" s="46" t="s">
        <v>791</v>
      </c>
      <c r="K65" s="46" t="s">
        <v>791</v>
      </c>
      <c r="L65" s="46" t="s">
        <v>791</v>
      </c>
      <c r="M65" s="46" t="s">
        <v>791</v>
      </c>
      <c r="N65" s="46" t="s">
        <v>791</v>
      </c>
      <c r="O65" s="46" t="s">
        <v>791</v>
      </c>
      <c r="P65" s="46" t="s">
        <v>791</v>
      </c>
      <c r="Q65" s="46" t="s">
        <v>791</v>
      </c>
      <c r="R65" s="46" t="s">
        <v>791</v>
      </c>
      <c r="S65" s="46" t="s">
        <v>791</v>
      </c>
      <c r="T65" s="46" t="s">
        <v>791</v>
      </c>
      <c r="U65" s="46" t="s">
        <v>791</v>
      </c>
      <c r="V65" s="46" t="s">
        <v>791</v>
      </c>
      <c r="W65" s="46" t="s">
        <v>791</v>
      </c>
      <c r="X65" s="46" t="s">
        <v>791</v>
      </c>
      <c r="Y65" s="11">
        <v>1.19247</v>
      </c>
      <c r="Z65" s="46" t="s">
        <v>791</v>
      </c>
      <c r="AA65" s="11"/>
      <c r="AB65" s="15"/>
      <c r="AC65" s="11">
        <v>1.19247</v>
      </c>
      <c r="AD65" s="15" t="s">
        <v>791</v>
      </c>
      <c r="AE65" s="15" t="s">
        <v>791</v>
      </c>
      <c r="AF65" s="15" t="s">
        <v>791</v>
      </c>
      <c r="AG65" s="15" t="s">
        <v>791</v>
      </c>
      <c r="AH65" s="15" t="s">
        <v>791</v>
      </c>
      <c r="AI65" s="15" t="s">
        <v>791</v>
      </c>
      <c r="AJ65" s="86" t="s">
        <v>791</v>
      </c>
      <c r="AK65" s="86" t="s">
        <v>791</v>
      </c>
      <c r="AL65" s="86" t="s">
        <v>791</v>
      </c>
      <c r="AM65" s="86" t="s">
        <v>791</v>
      </c>
      <c r="AN65" s="86" t="s">
        <v>791</v>
      </c>
      <c r="AO65" s="86" t="s">
        <v>791</v>
      </c>
      <c r="AP65" s="86" t="s">
        <v>791</v>
      </c>
      <c r="AQ65" s="86" t="s">
        <v>791</v>
      </c>
      <c r="AR65" s="86" t="s">
        <v>791</v>
      </c>
      <c r="AS65" s="86" t="s">
        <v>791</v>
      </c>
      <c r="AT65" s="86" t="s">
        <v>791</v>
      </c>
      <c r="AU65" s="86" t="s">
        <v>791</v>
      </c>
      <c r="AV65" s="86" t="s">
        <v>791</v>
      </c>
      <c r="AW65" s="86" t="s">
        <v>791</v>
      </c>
      <c r="AX65" s="86" t="s">
        <v>791</v>
      </c>
      <c r="AY65" s="46" t="s">
        <v>791</v>
      </c>
      <c r="AZ65" s="86" t="s">
        <v>791</v>
      </c>
      <c r="BA65" s="86" t="s">
        <v>791</v>
      </c>
      <c r="BB65" s="86" t="s">
        <v>791</v>
      </c>
      <c r="BC65" s="15" t="s">
        <v>791</v>
      </c>
    </row>
    <row r="66" spans="1:55" ht="15.75">
      <c r="A66" s="11" t="str">
        <f>'1(год)'!A68</f>
        <v>1.6.7.</v>
      </c>
      <c r="B66" s="15" t="str">
        <f>'1(год)'!B68</f>
        <v>УАЗ Патриот</v>
      </c>
      <c r="C66" s="141" t="str">
        <f>'1(год)'!E68</f>
        <v>J_1.6.7.L</v>
      </c>
      <c r="D66" s="46" t="s">
        <v>791</v>
      </c>
      <c r="E66" s="46" t="s">
        <v>791</v>
      </c>
      <c r="F66" s="46" t="s">
        <v>791</v>
      </c>
      <c r="G66" s="86" t="s">
        <v>791</v>
      </c>
      <c r="H66" s="86" t="s">
        <v>791</v>
      </c>
      <c r="I66" s="86" t="s">
        <v>791</v>
      </c>
      <c r="J66" s="46" t="s">
        <v>791</v>
      </c>
      <c r="K66" s="46" t="s">
        <v>791</v>
      </c>
      <c r="L66" s="46" t="s">
        <v>791</v>
      </c>
      <c r="M66" s="46" t="s">
        <v>791</v>
      </c>
      <c r="N66" s="46" t="s">
        <v>791</v>
      </c>
      <c r="O66" s="46" t="s">
        <v>791</v>
      </c>
      <c r="P66" s="46" t="s">
        <v>791</v>
      </c>
      <c r="Q66" s="46" t="s">
        <v>791</v>
      </c>
      <c r="R66" s="46" t="s">
        <v>791</v>
      </c>
      <c r="S66" s="46" t="s">
        <v>791</v>
      </c>
      <c r="T66" s="46" t="s">
        <v>791</v>
      </c>
      <c r="U66" s="46" t="s">
        <v>791</v>
      </c>
      <c r="V66" s="46" t="s">
        <v>791</v>
      </c>
      <c r="W66" s="46" t="s">
        <v>791</v>
      </c>
      <c r="X66" s="46" t="s">
        <v>791</v>
      </c>
      <c r="Y66" s="46" t="s">
        <v>791</v>
      </c>
      <c r="Z66" s="46" t="s">
        <v>791</v>
      </c>
      <c r="AA66" s="46" t="s">
        <v>791</v>
      </c>
      <c r="AB66" s="46" t="s">
        <v>791</v>
      </c>
      <c r="AC66" s="46" t="s">
        <v>791</v>
      </c>
      <c r="AD66" s="15" t="s">
        <v>791</v>
      </c>
      <c r="AE66" s="15" t="s">
        <v>791</v>
      </c>
      <c r="AF66" s="15" t="s">
        <v>791</v>
      </c>
      <c r="AG66" s="15" t="s">
        <v>791</v>
      </c>
      <c r="AH66" s="15" t="s">
        <v>791</v>
      </c>
      <c r="AI66" s="15" t="s">
        <v>791</v>
      </c>
      <c r="AJ66" s="86" t="s">
        <v>791</v>
      </c>
      <c r="AK66" s="86" t="s">
        <v>791</v>
      </c>
      <c r="AL66" s="86" t="s">
        <v>791</v>
      </c>
      <c r="AM66" s="86" t="s">
        <v>791</v>
      </c>
      <c r="AN66" s="86" t="s">
        <v>791</v>
      </c>
      <c r="AO66" s="86" t="s">
        <v>791</v>
      </c>
      <c r="AP66" s="86" t="s">
        <v>791</v>
      </c>
      <c r="AQ66" s="86" t="s">
        <v>791</v>
      </c>
      <c r="AR66" s="86" t="s">
        <v>791</v>
      </c>
      <c r="AS66" s="86" t="s">
        <v>791</v>
      </c>
      <c r="AT66" s="86" t="s">
        <v>791</v>
      </c>
      <c r="AU66" s="86" t="s">
        <v>791</v>
      </c>
      <c r="AV66" s="86" t="s">
        <v>791</v>
      </c>
      <c r="AW66" s="86" t="s">
        <v>791</v>
      </c>
      <c r="AX66" s="86" t="s">
        <v>791</v>
      </c>
      <c r="AY66" s="46" t="s">
        <v>791</v>
      </c>
      <c r="AZ66" s="86" t="s">
        <v>791</v>
      </c>
      <c r="BA66" s="86" t="s">
        <v>791</v>
      </c>
      <c r="BB66" s="86" t="s">
        <v>791</v>
      </c>
      <c r="BC66" s="15" t="s">
        <v>791</v>
      </c>
    </row>
    <row r="67" spans="1:55" ht="31.5">
      <c r="A67" s="11" t="str">
        <f>'1(год)'!A69</f>
        <v>1.6.8.</v>
      </c>
      <c r="B67" s="15" t="str">
        <f>'1(год)'!B69</f>
        <v>Автогидроподъемник АГП на базе ГАЗ-33086</v>
      </c>
      <c r="C67" s="141" t="str">
        <f>'1(год)'!E69</f>
        <v>J_1.6.8.O</v>
      </c>
      <c r="D67" s="46" t="s">
        <v>791</v>
      </c>
      <c r="E67" s="46" t="s">
        <v>791</v>
      </c>
      <c r="F67" s="46" t="s">
        <v>791</v>
      </c>
      <c r="G67" s="86" t="s">
        <v>791</v>
      </c>
      <c r="H67" s="86" t="s">
        <v>791</v>
      </c>
      <c r="I67" s="86" t="s">
        <v>791</v>
      </c>
      <c r="J67" s="46" t="s">
        <v>791</v>
      </c>
      <c r="K67" s="46" t="s">
        <v>791</v>
      </c>
      <c r="L67" s="46" t="s">
        <v>791</v>
      </c>
      <c r="M67" s="46" t="s">
        <v>791</v>
      </c>
      <c r="N67" s="46" t="s">
        <v>791</v>
      </c>
      <c r="O67" s="46" t="s">
        <v>791</v>
      </c>
      <c r="P67" s="46" t="s">
        <v>791</v>
      </c>
      <c r="Q67" s="46" t="s">
        <v>791</v>
      </c>
      <c r="R67" s="46" t="s">
        <v>791</v>
      </c>
      <c r="S67" s="46" t="s">
        <v>791</v>
      </c>
      <c r="T67" s="46" t="s">
        <v>791</v>
      </c>
      <c r="U67" s="46" t="s">
        <v>791</v>
      </c>
      <c r="V67" s="46" t="s">
        <v>791</v>
      </c>
      <c r="W67" s="46" t="s">
        <v>791</v>
      </c>
      <c r="X67" s="46" t="s">
        <v>791</v>
      </c>
      <c r="Y67" s="46" t="s">
        <v>791</v>
      </c>
      <c r="Z67" s="46" t="s">
        <v>791</v>
      </c>
      <c r="AA67" s="46" t="s">
        <v>791</v>
      </c>
      <c r="AB67" s="46" t="s">
        <v>791</v>
      </c>
      <c r="AC67" s="46" t="s">
        <v>791</v>
      </c>
      <c r="AD67" s="15" t="s">
        <v>791</v>
      </c>
      <c r="AE67" s="15" t="s">
        <v>791</v>
      </c>
      <c r="AF67" s="15" t="s">
        <v>791</v>
      </c>
      <c r="AG67" s="15" t="s">
        <v>791</v>
      </c>
      <c r="AH67" s="15" t="s">
        <v>791</v>
      </c>
      <c r="AI67" s="15" t="s">
        <v>791</v>
      </c>
      <c r="AJ67" s="86" t="s">
        <v>791</v>
      </c>
      <c r="AK67" s="86" t="s">
        <v>791</v>
      </c>
      <c r="AL67" s="86" t="s">
        <v>791</v>
      </c>
      <c r="AM67" s="86" t="s">
        <v>791</v>
      </c>
      <c r="AN67" s="86" t="s">
        <v>791</v>
      </c>
      <c r="AO67" s="86" t="s">
        <v>791</v>
      </c>
      <c r="AP67" s="86" t="s">
        <v>791</v>
      </c>
      <c r="AQ67" s="86" t="s">
        <v>791</v>
      </c>
      <c r="AR67" s="86" t="s">
        <v>791</v>
      </c>
      <c r="AS67" s="86" t="s">
        <v>791</v>
      </c>
      <c r="AT67" s="86" t="s">
        <v>791</v>
      </c>
      <c r="AU67" s="86" t="s">
        <v>791</v>
      </c>
      <c r="AV67" s="86" t="s">
        <v>791</v>
      </c>
      <c r="AW67" s="86" t="s">
        <v>791</v>
      </c>
      <c r="AX67" s="86" t="s">
        <v>791</v>
      </c>
      <c r="AY67" s="46" t="s">
        <v>791</v>
      </c>
      <c r="AZ67" s="86" t="s">
        <v>791</v>
      </c>
      <c r="BA67" s="86" t="s">
        <v>791</v>
      </c>
      <c r="BB67" s="86" t="s">
        <v>791</v>
      </c>
      <c r="BC67" s="15" t="s">
        <v>791</v>
      </c>
    </row>
    <row r="68" spans="1:55" ht="15.75">
      <c r="A68" s="11" t="str">
        <f>'1(год)'!A70</f>
        <v>1.6.9.</v>
      </c>
      <c r="B68" s="15" t="str">
        <f>'1(год)'!B70</f>
        <v>ПРМ на базе ГАЗ-33086</v>
      </c>
      <c r="C68" s="141" t="str">
        <f>'1(год)'!E70</f>
        <v>J_1.6.9.K</v>
      </c>
      <c r="D68" s="46" t="s">
        <v>791</v>
      </c>
      <c r="E68" s="46" t="s">
        <v>791</v>
      </c>
      <c r="F68" s="46" t="s">
        <v>791</v>
      </c>
      <c r="G68" s="86" t="s">
        <v>791</v>
      </c>
      <c r="H68" s="86" t="s">
        <v>791</v>
      </c>
      <c r="I68" s="86" t="s">
        <v>791</v>
      </c>
      <c r="J68" s="46" t="s">
        <v>791</v>
      </c>
      <c r="K68" s="46" t="s">
        <v>791</v>
      </c>
      <c r="L68" s="46" t="s">
        <v>791</v>
      </c>
      <c r="M68" s="46" t="s">
        <v>791</v>
      </c>
      <c r="N68" s="46" t="s">
        <v>791</v>
      </c>
      <c r="O68" s="46" t="s">
        <v>791</v>
      </c>
      <c r="P68" s="46" t="s">
        <v>791</v>
      </c>
      <c r="Q68" s="46" t="s">
        <v>791</v>
      </c>
      <c r="R68" s="46" t="s">
        <v>791</v>
      </c>
      <c r="S68" s="46" t="s">
        <v>791</v>
      </c>
      <c r="T68" s="46" t="s">
        <v>791</v>
      </c>
      <c r="U68" s="46" t="s">
        <v>791</v>
      </c>
      <c r="V68" s="46" t="s">
        <v>791</v>
      </c>
      <c r="W68" s="46" t="s">
        <v>791</v>
      </c>
      <c r="X68" s="46" t="s">
        <v>791</v>
      </c>
      <c r="Y68" s="46" t="s">
        <v>791</v>
      </c>
      <c r="Z68" s="46" t="s">
        <v>791</v>
      </c>
      <c r="AA68" s="46" t="s">
        <v>791</v>
      </c>
      <c r="AB68" s="46" t="s">
        <v>791</v>
      </c>
      <c r="AC68" s="46" t="s">
        <v>791</v>
      </c>
      <c r="AD68" s="15" t="s">
        <v>791</v>
      </c>
      <c r="AE68" s="15" t="s">
        <v>791</v>
      </c>
      <c r="AF68" s="15" t="s">
        <v>791</v>
      </c>
      <c r="AG68" s="15" t="s">
        <v>791</v>
      </c>
      <c r="AH68" s="15" t="s">
        <v>791</v>
      </c>
      <c r="AI68" s="15" t="s">
        <v>791</v>
      </c>
      <c r="AJ68" s="86" t="s">
        <v>791</v>
      </c>
      <c r="AK68" s="86" t="s">
        <v>791</v>
      </c>
      <c r="AL68" s="86" t="s">
        <v>791</v>
      </c>
      <c r="AM68" s="86" t="s">
        <v>791</v>
      </c>
      <c r="AN68" s="86" t="s">
        <v>791</v>
      </c>
      <c r="AO68" s="86" t="s">
        <v>791</v>
      </c>
      <c r="AP68" s="86" t="s">
        <v>791</v>
      </c>
      <c r="AQ68" s="86" t="s">
        <v>791</v>
      </c>
      <c r="AR68" s="86" t="s">
        <v>791</v>
      </c>
      <c r="AS68" s="86" t="s">
        <v>791</v>
      </c>
      <c r="AT68" s="86" t="s">
        <v>791</v>
      </c>
      <c r="AU68" s="86" t="s">
        <v>791</v>
      </c>
      <c r="AV68" s="86" t="s">
        <v>791</v>
      </c>
      <c r="AW68" s="86" t="s">
        <v>791</v>
      </c>
      <c r="AX68" s="86" t="s">
        <v>791</v>
      </c>
      <c r="AY68" s="46" t="s">
        <v>791</v>
      </c>
      <c r="AZ68" s="86" t="s">
        <v>791</v>
      </c>
      <c r="BA68" s="86" t="s">
        <v>791</v>
      </c>
      <c r="BB68" s="86" t="s">
        <v>791</v>
      </c>
      <c r="BC68" s="15" t="s">
        <v>791</v>
      </c>
    </row>
    <row r="69" spans="1:55" ht="31.5">
      <c r="A69" s="11" t="str">
        <f>'1(год)'!A71</f>
        <v>1.6.10.</v>
      </c>
      <c r="B69" s="15" t="str">
        <f>'1(год)'!B71</f>
        <v>тракторный -тягач на базе МТЗ-82</v>
      </c>
      <c r="C69" s="141" t="str">
        <f>'1(год)'!E71</f>
        <v>J_1.6.10.M</v>
      </c>
      <c r="D69" s="46" t="s">
        <v>791</v>
      </c>
      <c r="E69" s="46" t="s">
        <v>791</v>
      </c>
      <c r="F69" s="46" t="s">
        <v>791</v>
      </c>
      <c r="G69" s="86" t="s">
        <v>791</v>
      </c>
      <c r="H69" s="86" t="s">
        <v>791</v>
      </c>
      <c r="I69" s="86" t="s">
        <v>791</v>
      </c>
      <c r="J69" s="46" t="s">
        <v>791</v>
      </c>
      <c r="K69" s="46" t="s">
        <v>791</v>
      </c>
      <c r="L69" s="46" t="s">
        <v>791</v>
      </c>
      <c r="M69" s="46" t="s">
        <v>791</v>
      </c>
      <c r="N69" s="46" t="s">
        <v>791</v>
      </c>
      <c r="O69" s="46" t="s">
        <v>791</v>
      </c>
      <c r="P69" s="46" t="s">
        <v>791</v>
      </c>
      <c r="Q69" s="46" t="s">
        <v>791</v>
      </c>
      <c r="R69" s="46" t="s">
        <v>791</v>
      </c>
      <c r="S69" s="46" t="s">
        <v>791</v>
      </c>
      <c r="T69" s="46" t="s">
        <v>791</v>
      </c>
      <c r="U69" s="46" t="s">
        <v>791</v>
      </c>
      <c r="V69" s="46" t="s">
        <v>791</v>
      </c>
      <c r="W69" s="46" t="s">
        <v>791</v>
      </c>
      <c r="X69" s="46" t="s">
        <v>791</v>
      </c>
      <c r="Y69" s="46" t="s">
        <v>791</v>
      </c>
      <c r="Z69" s="46" t="s">
        <v>791</v>
      </c>
      <c r="AA69" s="46" t="s">
        <v>791</v>
      </c>
      <c r="AB69" s="46" t="s">
        <v>791</v>
      </c>
      <c r="AC69" s="46" t="s">
        <v>791</v>
      </c>
      <c r="AD69" s="15" t="s">
        <v>791</v>
      </c>
      <c r="AE69" s="15" t="s">
        <v>791</v>
      </c>
      <c r="AF69" s="15" t="s">
        <v>791</v>
      </c>
      <c r="AG69" s="15" t="s">
        <v>791</v>
      </c>
      <c r="AH69" s="15" t="s">
        <v>791</v>
      </c>
      <c r="AI69" s="15" t="s">
        <v>791</v>
      </c>
      <c r="AJ69" s="86" t="s">
        <v>791</v>
      </c>
      <c r="AK69" s="86" t="s">
        <v>791</v>
      </c>
      <c r="AL69" s="86" t="s">
        <v>791</v>
      </c>
      <c r="AM69" s="86" t="s">
        <v>791</v>
      </c>
      <c r="AN69" s="86" t="s">
        <v>791</v>
      </c>
      <c r="AO69" s="86" t="s">
        <v>791</v>
      </c>
      <c r="AP69" s="86" t="s">
        <v>791</v>
      </c>
      <c r="AQ69" s="86" t="s">
        <v>791</v>
      </c>
      <c r="AR69" s="86" t="s">
        <v>791</v>
      </c>
      <c r="AS69" s="86" t="s">
        <v>791</v>
      </c>
      <c r="AT69" s="86" t="s">
        <v>791</v>
      </c>
      <c r="AU69" s="86" t="s">
        <v>791</v>
      </c>
      <c r="AV69" s="86" t="s">
        <v>791</v>
      </c>
      <c r="AW69" s="86" t="s">
        <v>791</v>
      </c>
      <c r="AX69" s="86" t="s">
        <v>791</v>
      </c>
      <c r="AY69" s="46" t="s">
        <v>791</v>
      </c>
      <c r="AZ69" s="86" t="s">
        <v>791</v>
      </c>
      <c r="BA69" s="86" t="s">
        <v>791</v>
      </c>
      <c r="BB69" s="86" t="s">
        <v>791</v>
      </c>
      <c r="BC69" s="15" t="s">
        <v>791</v>
      </c>
    </row>
    <row r="70" spans="1:55" ht="15.75">
      <c r="A70" s="11" t="str">
        <f>'1(год)'!A72</f>
        <v>1.6.11.</v>
      </c>
      <c r="B70" s="15" t="str">
        <f>'1(год)'!B72</f>
        <v>самосвал Хёндай HP-65</v>
      </c>
      <c r="C70" s="141" t="str">
        <f>'1(год)'!E72</f>
        <v>J_1.6.11.L</v>
      </c>
      <c r="D70" s="46" t="s">
        <v>791</v>
      </c>
      <c r="E70" s="46" t="s">
        <v>791</v>
      </c>
      <c r="F70" s="46" t="s">
        <v>791</v>
      </c>
      <c r="G70" s="86" t="s">
        <v>791</v>
      </c>
      <c r="H70" s="86" t="s">
        <v>791</v>
      </c>
      <c r="I70" s="86" t="s">
        <v>791</v>
      </c>
      <c r="J70" s="46" t="s">
        <v>791</v>
      </c>
      <c r="K70" s="46" t="s">
        <v>791</v>
      </c>
      <c r="L70" s="46" t="s">
        <v>791</v>
      </c>
      <c r="M70" s="46" t="s">
        <v>791</v>
      </c>
      <c r="N70" s="46" t="s">
        <v>791</v>
      </c>
      <c r="O70" s="46" t="s">
        <v>791</v>
      </c>
      <c r="P70" s="46" t="s">
        <v>791</v>
      </c>
      <c r="Q70" s="46" t="s">
        <v>791</v>
      </c>
      <c r="R70" s="46" t="s">
        <v>791</v>
      </c>
      <c r="S70" s="46" t="s">
        <v>791</v>
      </c>
      <c r="T70" s="46" t="s">
        <v>791</v>
      </c>
      <c r="U70" s="46" t="s">
        <v>791</v>
      </c>
      <c r="V70" s="46" t="s">
        <v>791</v>
      </c>
      <c r="W70" s="46" t="s">
        <v>791</v>
      </c>
      <c r="X70" s="46" t="s">
        <v>791</v>
      </c>
      <c r="Y70" s="46" t="s">
        <v>791</v>
      </c>
      <c r="Z70" s="46" t="s">
        <v>791</v>
      </c>
      <c r="AA70" s="46" t="s">
        <v>791</v>
      </c>
      <c r="AB70" s="46" t="s">
        <v>791</v>
      </c>
      <c r="AC70" s="46" t="s">
        <v>791</v>
      </c>
      <c r="AD70" s="15" t="s">
        <v>791</v>
      </c>
      <c r="AE70" s="15" t="s">
        <v>791</v>
      </c>
      <c r="AF70" s="15" t="s">
        <v>791</v>
      </c>
      <c r="AG70" s="15" t="s">
        <v>791</v>
      </c>
      <c r="AH70" s="15" t="s">
        <v>791</v>
      </c>
      <c r="AI70" s="15" t="s">
        <v>791</v>
      </c>
      <c r="AJ70" s="86" t="s">
        <v>791</v>
      </c>
      <c r="AK70" s="86" t="s">
        <v>791</v>
      </c>
      <c r="AL70" s="86" t="s">
        <v>791</v>
      </c>
      <c r="AM70" s="86" t="s">
        <v>791</v>
      </c>
      <c r="AN70" s="86" t="s">
        <v>791</v>
      </c>
      <c r="AO70" s="86" t="s">
        <v>791</v>
      </c>
      <c r="AP70" s="86" t="s">
        <v>791</v>
      </c>
      <c r="AQ70" s="86" t="s">
        <v>791</v>
      </c>
      <c r="AR70" s="86" t="s">
        <v>791</v>
      </c>
      <c r="AS70" s="86" t="s">
        <v>791</v>
      </c>
      <c r="AT70" s="86" t="s">
        <v>791</v>
      </c>
      <c r="AU70" s="86" t="s">
        <v>791</v>
      </c>
      <c r="AV70" s="86" t="s">
        <v>791</v>
      </c>
      <c r="AW70" s="86" t="s">
        <v>791</v>
      </c>
      <c r="AX70" s="86" t="s">
        <v>791</v>
      </c>
      <c r="AY70" s="46" t="s">
        <v>791</v>
      </c>
      <c r="AZ70" s="86" t="s">
        <v>791</v>
      </c>
      <c r="BA70" s="86" t="s">
        <v>791</v>
      </c>
      <c r="BB70" s="86" t="s">
        <v>791</v>
      </c>
      <c r="BC70" s="15" t="s">
        <v>791</v>
      </c>
    </row>
    <row r="71" spans="1:55" ht="15.75">
      <c r="A71" s="11" t="str">
        <f>'1(год)'!A73</f>
        <v>1.6.12.</v>
      </c>
      <c r="B71" s="15" t="str">
        <f>'1(год)'!B73</f>
        <v>УАЗ -390995 (буханка)</v>
      </c>
      <c r="C71" s="141" t="str">
        <f>'1(год)'!E73</f>
        <v>J_1.6.12.M</v>
      </c>
      <c r="D71" s="46" t="s">
        <v>791</v>
      </c>
      <c r="E71" s="46" t="s">
        <v>791</v>
      </c>
      <c r="F71" s="46" t="s">
        <v>791</v>
      </c>
      <c r="G71" s="86" t="s">
        <v>791</v>
      </c>
      <c r="H71" s="86" t="s">
        <v>791</v>
      </c>
      <c r="I71" s="86" t="s">
        <v>791</v>
      </c>
      <c r="J71" s="46" t="s">
        <v>791</v>
      </c>
      <c r="K71" s="46" t="s">
        <v>791</v>
      </c>
      <c r="L71" s="46" t="s">
        <v>791</v>
      </c>
      <c r="M71" s="46" t="s">
        <v>791</v>
      </c>
      <c r="N71" s="46" t="s">
        <v>791</v>
      </c>
      <c r="O71" s="46" t="s">
        <v>791</v>
      </c>
      <c r="P71" s="46" t="s">
        <v>791</v>
      </c>
      <c r="Q71" s="46" t="s">
        <v>791</v>
      </c>
      <c r="R71" s="46" t="s">
        <v>791</v>
      </c>
      <c r="S71" s="46" t="s">
        <v>791</v>
      </c>
      <c r="T71" s="46" t="s">
        <v>791</v>
      </c>
      <c r="U71" s="46" t="s">
        <v>791</v>
      </c>
      <c r="V71" s="46" t="s">
        <v>791</v>
      </c>
      <c r="W71" s="46" t="s">
        <v>791</v>
      </c>
      <c r="X71" s="46" t="s">
        <v>791</v>
      </c>
      <c r="Y71" s="46" t="s">
        <v>791</v>
      </c>
      <c r="Z71" s="46" t="s">
        <v>791</v>
      </c>
      <c r="AA71" s="46" t="s">
        <v>791</v>
      </c>
      <c r="AB71" s="46" t="s">
        <v>791</v>
      </c>
      <c r="AC71" s="46" t="s">
        <v>791</v>
      </c>
      <c r="AD71" s="15" t="s">
        <v>791</v>
      </c>
      <c r="AE71" s="15" t="s">
        <v>791</v>
      </c>
      <c r="AF71" s="15" t="s">
        <v>791</v>
      </c>
      <c r="AG71" s="15" t="s">
        <v>791</v>
      </c>
      <c r="AH71" s="15" t="s">
        <v>791</v>
      </c>
      <c r="AI71" s="15" t="s">
        <v>791</v>
      </c>
      <c r="AJ71" s="86" t="s">
        <v>791</v>
      </c>
      <c r="AK71" s="86" t="s">
        <v>791</v>
      </c>
      <c r="AL71" s="86" t="s">
        <v>791</v>
      </c>
      <c r="AM71" s="86" t="s">
        <v>791</v>
      </c>
      <c r="AN71" s="86" t="s">
        <v>791</v>
      </c>
      <c r="AO71" s="86" t="s">
        <v>791</v>
      </c>
      <c r="AP71" s="86" t="s">
        <v>791</v>
      </c>
      <c r="AQ71" s="86" t="s">
        <v>791</v>
      </c>
      <c r="AR71" s="86" t="s">
        <v>791</v>
      </c>
      <c r="AS71" s="86" t="s">
        <v>791</v>
      </c>
      <c r="AT71" s="86" t="s">
        <v>791</v>
      </c>
      <c r="AU71" s="86" t="s">
        <v>791</v>
      </c>
      <c r="AV71" s="86" t="s">
        <v>791</v>
      </c>
      <c r="AW71" s="86" t="s">
        <v>791</v>
      </c>
      <c r="AX71" s="86" t="s">
        <v>791</v>
      </c>
      <c r="AY71" s="46" t="s">
        <v>791</v>
      </c>
      <c r="AZ71" s="86" t="s">
        <v>791</v>
      </c>
      <c r="BA71" s="86" t="s">
        <v>791</v>
      </c>
      <c r="BB71" s="86" t="s">
        <v>791</v>
      </c>
      <c r="BC71" s="15" t="s">
        <v>791</v>
      </c>
    </row>
    <row r="72" spans="1:55" ht="31.5">
      <c r="A72" s="11" t="str">
        <f>'1(год)'!A74</f>
        <v>1.6.13.</v>
      </c>
      <c r="B72" s="15" t="str">
        <f>'1(год)'!B74</f>
        <v>БКМ-205Д-01 на базе МТЗ-82 (ямобур)</v>
      </c>
      <c r="C72" s="141" t="str">
        <f>'1(год)'!E74</f>
        <v>J_1.6.13.N</v>
      </c>
      <c r="D72" s="46" t="s">
        <v>791</v>
      </c>
      <c r="E72" s="46" t="s">
        <v>791</v>
      </c>
      <c r="F72" s="46" t="s">
        <v>791</v>
      </c>
      <c r="G72" s="86" t="s">
        <v>791</v>
      </c>
      <c r="H72" s="86" t="s">
        <v>791</v>
      </c>
      <c r="I72" s="86" t="s">
        <v>791</v>
      </c>
      <c r="J72" s="46" t="s">
        <v>791</v>
      </c>
      <c r="K72" s="46" t="s">
        <v>791</v>
      </c>
      <c r="L72" s="46" t="s">
        <v>791</v>
      </c>
      <c r="M72" s="46" t="s">
        <v>791</v>
      </c>
      <c r="N72" s="46" t="s">
        <v>791</v>
      </c>
      <c r="O72" s="46" t="s">
        <v>791</v>
      </c>
      <c r="P72" s="46" t="s">
        <v>791</v>
      </c>
      <c r="Q72" s="46" t="s">
        <v>791</v>
      </c>
      <c r="R72" s="46" t="s">
        <v>791</v>
      </c>
      <c r="S72" s="46" t="s">
        <v>791</v>
      </c>
      <c r="T72" s="46" t="s">
        <v>791</v>
      </c>
      <c r="U72" s="46" t="s">
        <v>791</v>
      </c>
      <c r="V72" s="46" t="s">
        <v>791</v>
      </c>
      <c r="W72" s="46" t="s">
        <v>791</v>
      </c>
      <c r="X72" s="46" t="s">
        <v>791</v>
      </c>
      <c r="Y72" s="46" t="s">
        <v>791</v>
      </c>
      <c r="Z72" s="46" t="s">
        <v>791</v>
      </c>
      <c r="AA72" s="46" t="s">
        <v>791</v>
      </c>
      <c r="AB72" s="46" t="s">
        <v>791</v>
      </c>
      <c r="AC72" s="46" t="s">
        <v>791</v>
      </c>
      <c r="AD72" s="15" t="s">
        <v>791</v>
      </c>
      <c r="AE72" s="15" t="s">
        <v>791</v>
      </c>
      <c r="AF72" s="15" t="s">
        <v>791</v>
      </c>
      <c r="AG72" s="15" t="s">
        <v>791</v>
      </c>
      <c r="AH72" s="15" t="s">
        <v>791</v>
      </c>
      <c r="AI72" s="15" t="s">
        <v>791</v>
      </c>
      <c r="AJ72" s="86" t="s">
        <v>791</v>
      </c>
      <c r="AK72" s="86" t="s">
        <v>791</v>
      </c>
      <c r="AL72" s="86" t="s">
        <v>791</v>
      </c>
      <c r="AM72" s="86" t="s">
        <v>791</v>
      </c>
      <c r="AN72" s="86" t="s">
        <v>791</v>
      </c>
      <c r="AO72" s="86" t="s">
        <v>791</v>
      </c>
      <c r="AP72" s="86" t="s">
        <v>791</v>
      </c>
      <c r="AQ72" s="86" t="s">
        <v>791</v>
      </c>
      <c r="AR72" s="86" t="s">
        <v>791</v>
      </c>
      <c r="AS72" s="86" t="s">
        <v>791</v>
      </c>
      <c r="AT72" s="86" t="s">
        <v>791</v>
      </c>
      <c r="AU72" s="86" t="s">
        <v>791</v>
      </c>
      <c r="AV72" s="86" t="s">
        <v>791</v>
      </c>
      <c r="AW72" s="86" t="s">
        <v>791</v>
      </c>
      <c r="AX72" s="86" t="s">
        <v>791</v>
      </c>
      <c r="AY72" s="46" t="s">
        <v>791</v>
      </c>
      <c r="AZ72" s="86" t="s">
        <v>791</v>
      </c>
      <c r="BA72" s="86" t="s">
        <v>791</v>
      </c>
      <c r="BB72" s="86" t="s">
        <v>791</v>
      </c>
      <c r="BC72" s="15" t="s">
        <v>791</v>
      </c>
    </row>
    <row r="73" spans="1:55" ht="31.5">
      <c r="A73" s="11" t="str">
        <f>'1(год)'!A75</f>
        <v>1.6.14.</v>
      </c>
      <c r="B73" s="15" t="str">
        <f>'1(год)'!B75</f>
        <v>измеритель параметров силовых трансформаторов К 540-3 </v>
      </c>
      <c r="C73" s="141" t="str">
        <f>'1(год)'!E75</f>
        <v>J_1.6.14.M</v>
      </c>
      <c r="D73" s="46" t="s">
        <v>791</v>
      </c>
      <c r="E73" s="46" t="s">
        <v>791</v>
      </c>
      <c r="F73" s="46" t="s">
        <v>791</v>
      </c>
      <c r="G73" s="86" t="s">
        <v>791</v>
      </c>
      <c r="H73" s="86" t="s">
        <v>791</v>
      </c>
      <c r="I73" s="86" t="s">
        <v>791</v>
      </c>
      <c r="J73" s="46" t="s">
        <v>791</v>
      </c>
      <c r="K73" s="46" t="s">
        <v>791</v>
      </c>
      <c r="L73" s="46" t="s">
        <v>791</v>
      </c>
      <c r="M73" s="46" t="s">
        <v>791</v>
      </c>
      <c r="N73" s="46" t="s">
        <v>791</v>
      </c>
      <c r="O73" s="46" t="s">
        <v>791</v>
      </c>
      <c r="P73" s="46" t="s">
        <v>791</v>
      </c>
      <c r="Q73" s="46" t="s">
        <v>791</v>
      </c>
      <c r="R73" s="46" t="s">
        <v>791</v>
      </c>
      <c r="S73" s="46" t="s">
        <v>791</v>
      </c>
      <c r="T73" s="46" t="s">
        <v>791</v>
      </c>
      <c r="U73" s="46" t="s">
        <v>791</v>
      </c>
      <c r="V73" s="46" t="s">
        <v>791</v>
      </c>
      <c r="W73" s="46" t="s">
        <v>791</v>
      </c>
      <c r="X73" s="46" t="s">
        <v>791</v>
      </c>
      <c r="Y73" s="46" t="s">
        <v>791</v>
      </c>
      <c r="Z73" s="46" t="s">
        <v>791</v>
      </c>
      <c r="AA73" s="46" t="s">
        <v>791</v>
      </c>
      <c r="AB73" s="46" t="s">
        <v>791</v>
      </c>
      <c r="AC73" s="46" t="s">
        <v>791</v>
      </c>
      <c r="AD73" s="15" t="s">
        <v>791</v>
      </c>
      <c r="AE73" s="15" t="s">
        <v>791</v>
      </c>
      <c r="AF73" s="15" t="s">
        <v>791</v>
      </c>
      <c r="AG73" s="15" t="s">
        <v>791</v>
      </c>
      <c r="AH73" s="15" t="s">
        <v>791</v>
      </c>
      <c r="AI73" s="15" t="s">
        <v>791</v>
      </c>
      <c r="AJ73" s="86" t="s">
        <v>791</v>
      </c>
      <c r="AK73" s="86" t="s">
        <v>791</v>
      </c>
      <c r="AL73" s="86" t="s">
        <v>791</v>
      </c>
      <c r="AM73" s="86" t="s">
        <v>791</v>
      </c>
      <c r="AN73" s="86" t="s">
        <v>791</v>
      </c>
      <c r="AO73" s="86" t="s">
        <v>791</v>
      </c>
      <c r="AP73" s="86" t="s">
        <v>791</v>
      </c>
      <c r="AQ73" s="86" t="s">
        <v>791</v>
      </c>
      <c r="AR73" s="86" t="s">
        <v>791</v>
      </c>
      <c r="AS73" s="86" t="s">
        <v>791</v>
      </c>
      <c r="AT73" s="86" t="s">
        <v>791</v>
      </c>
      <c r="AU73" s="86" t="s">
        <v>791</v>
      </c>
      <c r="AV73" s="86" t="s">
        <v>791</v>
      </c>
      <c r="AW73" s="86" t="s">
        <v>791</v>
      </c>
      <c r="AX73" s="86" t="s">
        <v>791</v>
      </c>
      <c r="AY73" s="46" t="s">
        <v>791</v>
      </c>
      <c r="AZ73" s="86" t="s">
        <v>791</v>
      </c>
      <c r="BA73" s="86" t="s">
        <v>791</v>
      </c>
      <c r="BB73" s="86" t="s">
        <v>791</v>
      </c>
      <c r="BC73" s="15" t="s">
        <v>791</v>
      </c>
    </row>
    <row r="74" spans="1:55" ht="15.75">
      <c r="A74" s="11" t="str">
        <f>'1(год)'!A76</f>
        <v>1.6.15.</v>
      </c>
      <c r="B74" s="15" t="str">
        <f>'1(год)'!B76</f>
        <v>СКАТ -70П</v>
      </c>
      <c r="C74" s="141" t="str">
        <f>'1(год)'!E76</f>
        <v>J_1.6.15.K</v>
      </c>
      <c r="D74" s="15">
        <f>'1(год)'!J76</f>
        <v>0.18504</v>
      </c>
      <c r="E74" s="86">
        <f>Y74</f>
        <v>0.18504</v>
      </c>
      <c r="F74" s="46" t="s">
        <v>791</v>
      </c>
      <c r="G74" s="86" t="s">
        <v>791</v>
      </c>
      <c r="H74" s="86" t="s">
        <v>791</v>
      </c>
      <c r="I74" s="86">
        <f>AC74</f>
        <v>0.18504</v>
      </c>
      <c r="J74" s="46" t="s">
        <v>791</v>
      </c>
      <c r="K74" s="46" t="s">
        <v>791</v>
      </c>
      <c r="L74" s="46" t="s">
        <v>791</v>
      </c>
      <c r="M74" s="46" t="s">
        <v>791</v>
      </c>
      <c r="N74" s="46" t="s">
        <v>791</v>
      </c>
      <c r="O74" s="46" t="s">
        <v>791</v>
      </c>
      <c r="P74" s="46" t="s">
        <v>791</v>
      </c>
      <c r="Q74" s="46" t="s">
        <v>791</v>
      </c>
      <c r="R74" s="46" t="s">
        <v>791</v>
      </c>
      <c r="S74" s="46" t="s">
        <v>791</v>
      </c>
      <c r="T74" s="46" t="s">
        <v>791</v>
      </c>
      <c r="U74" s="46" t="s">
        <v>791</v>
      </c>
      <c r="V74" s="46" t="s">
        <v>791</v>
      </c>
      <c r="W74" s="46" t="s">
        <v>791</v>
      </c>
      <c r="X74" s="46" t="s">
        <v>791</v>
      </c>
      <c r="Y74" s="11">
        <v>0.18504</v>
      </c>
      <c r="Z74" s="46" t="s">
        <v>791</v>
      </c>
      <c r="AA74" s="46" t="s">
        <v>791</v>
      </c>
      <c r="AB74" s="46" t="s">
        <v>791</v>
      </c>
      <c r="AC74" s="11">
        <v>0.18504</v>
      </c>
      <c r="AD74" s="15">
        <f>'1(год)'!O76/1.2</f>
        <v>0.125</v>
      </c>
      <c r="AE74" s="86">
        <f>AY74</f>
        <v>0.125</v>
      </c>
      <c r="AF74" s="86" t="s">
        <v>791</v>
      </c>
      <c r="AG74" s="15" t="s">
        <v>791</v>
      </c>
      <c r="AH74" s="15" t="s">
        <v>791</v>
      </c>
      <c r="AI74" s="86">
        <f>BC74</f>
        <v>0.125</v>
      </c>
      <c r="AJ74" s="86" t="s">
        <v>791</v>
      </c>
      <c r="AK74" s="86" t="s">
        <v>791</v>
      </c>
      <c r="AL74" s="86" t="s">
        <v>791</v>
      </c>
      <c r="AM74" s="86" t="s">
        <v>791</v>
      </c>
      <c r="AN74" s="86" t="s">
        <v>791</v>
      </c>
      <c r="AO74" s="86" t="s">
        <v>791</v>
      </c>
      <c r="AP74" s="86" t="s">
        <v>791</v>
      </c>
      <c r="AQ74" s="86" t="s">
        <v>791</v>
      </c>
      <c r="AR74" s="86" t="s">
        <v>791</v>
      </c>
      <c r="AS74" s="86" t="s">
        <v>791</v>
      </c>
      <c r="AT74" s="86" t="s">
        <v>791</v>
      </c>
      <c r="AU74" s="86" t="s">
        <v>791</v>
      </c>
      <c r="AV74" s="86" t="s">
        <v>791</v>
      </c>
      <c r="AW74" s="86" t="s">
        <v>791</v>
      </c>
      <c r="AX74" s="86" t="s">
        <v>791</v>
      </c>
      <c r="AY74" s="46">
        <v>0.125</v>
      </c>
      <c r="AZ74" s="86" t="s">
        <v>791</v>
      </c>
      <c r="BA74" s="86" t="s">
        <v>791</v>
      </c>
      <c r="BB74" s="86" t="s">
        <v>791</v>
      </c>
      <c r="BC74" s="15">
        <v>0.125</v>
      </c>
    </row>
    <row r="75" spans="1:55" ht="15.75">
      <c r="A75" s="11" t="str">
        <f>'1(год)'!A77</f>
        <v>1.6.16.</v>
      </c>
      <c r="B75" s="15" t="str">
        <f>'1(год)'!B77</f>
        <v>СКАТ М100В</v>
      </c>
      <c r="C75" s="141" t="str">
        <f>'1(год)'!E77</f>
        <v>J_1.6.16.L</v>
      </c>
      <c r="D75" s="86" t="s">
        <v>791</v>
      </c>
      <c r="E75" s="86" t="s">
        <v>791</v>
      </c>
      <c r="F75" s="46" t="s">
        <v>791</v>
      </c>
      <c r="G75" s="86" t="s">
        <v>791</v>
      </c>
      <c r="H75" s="86" t="s">
        <v>791</v>
      </c>
      <c r="I75" s="86" t="s">
        <v>791</v>
      </c>
      <c r="J75" s="46" t="s">
        <v>791</v>
      </c>
      <c r="K75" s="46" t="s">
        <v>791</v>
      </c>
      <c r="L75" s="46" t="s">
        <v>791</v>
      </c>
      <c r="M75" s="46" t="s">
        <v>791</v>
      </c>
      <c r="N75" s="46" t="s">
        <v>791</v>
      </c>
      <c r="O75" s="46" t="s">
        <v>791</v>
      </c>
      <c r="P75" s="46" t="s">
        <v>791</v>
      </c>
      <c r="Q75" s="46" t="s">
        <v>791</v>
      </c>
      <c r="R75" s="46" t="s">
        <v>791</v>
      </c>
      <c r="S75" s="46" t="s">
        <v>791</v>
      </c>
      <c r="T75" s="46" t="s">
        <v>791</v>
      </c>
      <c r="U75" s="46" t="s">
        <v>791</v>
      </c>
      <c r="V75" s="46" t="s">
        <v>791</v>
      </c>
      <c r="W75" s="46" t="s">
        <v>791</v>
      </c>
      <c r="X75" s="46" t="s">
        <v>791</v>
      </c>
      <c r="Y75" s="46" t="s">
        <v>791</v>
      </c>
      <c r="Z75" s="46" t="s">
        <v>791</v>
      </c>
      <c r="AA75" s="46" t="s">
        <v>791</v>
      </c>
      <c r="AB75" s="46" t="s">
        <v>791</v>
      </c>
      <c r="AC75" s="46" t="s">
        <v>791</v>
      </c>
      <c r="AD75" s="15" t="s">
        <v>791</v>
      </c>
      <c r="AE75" s="15" t="s">
        <v>791</v>
      </c>
      <c r="AF75" s="15" t="s">
        <v>791</v>
      </c>
      <c r="AG75" s="15" t="s">
        <v>791</v>
      </c>
      <c r="AH75" s="15" t="s">
        <v>791</v>
      </c>
      <c r="AI75" s="15" t="s">
        <v>791</v>
      </c>
      <c r="AJ75" s="86" t="s">
        <v>791</v>
      </c>
      <c r="AK75" s="86" t="s">
        <v>791</v>
      </c>
      <c r="AL75" s="86" t="s">
        <v>791</v>
      </c>
      <c r="AM75" s="86" t="s">
        <v>791</v>
      </c>
      <c r="AN75" s="86" t="s">
        <v>791</v>
      </c>
      <c r="AO75" s="86" t="s">
        <v>791</v>
      </c>
      <c r="AP75" s="86" t="s">
        <v>791</v>
      </c>
      <c r="AQ75" s="86" t="s">
        <v>791</v>
      </c>
      <c r="AR75" s="86" t="s">
        <v>791</v>
      </c>
      <c r="AS75" s="86" t="s">
        <v>791</v>
      </c>
      <c r="AT75" s="86" t="s">
        <v>791</v>
      </c>
      <c r="AU75" s="86" t="s">
        <v>791</v>
      </c>
      <c r="AV75" s="86" t="s">
        <v>791</v>
      </c>
      <c r="AW75" s="86" t="s">
        <v>791</v>
      </c>
      <c r="AX75" s="86" t="s">
        <v>791</v>
      </c>
      <c r="AY75" s="46" t="s">
        <v>791</v>
      </c>
      <c r="AZ75" s="86" t="s">
        <v>791</v>
      </c>
      <c r="BA75" s="86" t="s">
        <v>791</v>
      </c>
      <c r="BB75" s="86" t="s">
        <v>791</v>
      </c>
      <c r="BC75" s="86" t="s">
        <v>791</v>
      </c>
    </row>
    <row r="76" spans="1:55" ht="47.25">
      <c r="A76" s="11" t="str">
        <f>'1(год)'!A78</f>
        <v>1.6.17.</v>
      </c>
      <c r="B76" s="15" t="str">
        <f>'1(год)'!B78</f>
        <v>СВП-10 стенд механических испытаний повреждений для ведения работ на высоте</v>
      </c>
      <c r="C76" s="141" t="str">
        <f>'1(год)'!E78</f>
        <v>J_1.6.17.N</v>
      </c>
      <c r="D76" s="86" t="s">
        <v>791</v>
      </c>
      <c r="E76" s="86" t="s">
        <v>791</v>
      </c>
      <c r="F76" s="46" t="s">
        <v>791</v>
      </c>
      <c r="G76" s="86" t="s">
        <v>791</v>
      </c>
      <c r="H76" s="86" t="s">
        <v>791</v>
      </c>
      <c r="I76" s="86" t="s">
        <v>791</v>
      </c>
      <c r="J76" s="46" t="s">
        <v>791</v>
      </c>
      <c r="K76" s="46" t="s">
        <v>791</v>
      </c>
      <c r="L76" s="46" t="s">
        <v>791</v>
      </c>
      <c r="M76" s="46" t="s">
        <v>791</v>
      </c>
      <c r="N76" s="46" t="s">
        <v>791</v>
      </c>
      <c r="O76" s="46" t="s">
        <v>791</v>
      </c>
      <c r="P76" s="46" t="s">
        <v>791</v>
      </c>
      <c r="Q76" s="46" t="s">
        <v>791</v>
      </c>
      <c r="R76" s="46" t="s">
        <v>791</v>
      </c>
      <c r="S76" s="46" t="s">
        <v>791</v>
      </c>
      <c r="T76" s="46" t="s">
        <v>791</v>
      </c>
      <c r="U76" s="46" t="s">
        <v>791</v>
      </c>
      <c r="V76" s="46" t="s">
        <v>791</v>
      </c>
      <c r="W76" s="46" t="s">
        <v>791</v>
      </c>
      <c r="X76" s="46" t="s">
        <v>791</v>
      </c>
      <c r="Y76" s="46" t="s">
        <v>791</v>
      </c>
      <c r="Z76" s="46" t="s">
        <v>791</v>
      </c>
      <c r="AA76" s="46" t="s">
        <v>791</v>
      </c>
      <c r="AB76" s="46" t="s">
        <v>791</v>
      </c>
      <c r="AC76" s="46" t="s">
        <v>791</v>
      </c>
      <c r="AD76" s="15" t="s">
        <v>791</v>
      </c>
      <c r="AE76" s="15" t="s">
        <v>791</v>
      </c>
      <c r="AF76" s="15" t="s">
        <v>791</v>
      </c>
      <c r="AG76" s="15" t="s">
        <v>791</v>
      </c>
      <c r="AH76" s="15" t="s">
        <v>791</v>
      </c>
      <c r="AI76" s="15" t="s">
        <v>791</v>
      </c>
      <c r="AJ76" s="86" t="s">
        <v>791</v>
      </c>
      <c r="AK76" s="86" t="s">
        <v>791</v>
      </c>
      <c r="AL76" s="86" t="s">
        <v>791</v>
      </c>
      <c r="AM76" s="86" t="s">
        <v>791</v>
      </c>
      <c r="AN76" s="86" t="s">
        <v>791</v>
      </c>
      <c r="AO76" s="86" t="s">
        <v>791</v>
      </c>
      <c r="AP76" s="86" t="s">
        <v>791</v>
      </c>
      <c r="AQ76" s="86" t="s">
        <v>791</v>
      </c>
      <c r="AR76" s="86" t="s">
        <v>791</v>
      </c>
      <c r="AS76" s="86" t="s">
        <v>791</v>
      </c>
      <c r="AT76" s="86" t="s">
        <v>791</v>
      </c>
      <c r="AU76" s="86" t="s">
        <v>791</v>
      </c>
      <c r="AV76" s="86" t="s">
        <v>791</v>
      </c>
      <c r="AW76" s="86" t="s">
        <v>791</v>
      </c>
      <c r="AX76" s="86" t="s">
        <v>791</v>
      </c>
      <c r="AY76" s="46" t="s">
        <v>791</v>
      </c>
      <c r="AZ76" s="86" t="s">
        <v>791</v>
      </c>
      <c r="BA76" s="86" t="s">
        <v>791</v>
      </c>
      <c r="BB76" s="86" t="s">
        <v>791</v>
      </c>
      <c r="BC76" s="86" t="s">
        <v>791</v>
      </c>
    </row>
  </sheetData>
  <sheetProtection/>
  <mergeCells count="20">
    <mergeCell ref="AY15:BC15"/>
    <mergeCell ref="C13:C16"/>
    <mergeCell ref="E14:AC14"/>
    <mergeCell ref="AD13:BC13"/>
    <mergeCell ref="B13:B16"/>
    <mergeCell ref="AT15:AX15"/>
    <mergeCell ref="D13:AC13"/>
    <mergeCell ref="AJ15:AN15"/>
    <mergeCell ref="AO15:AS15"/>
    <mergeCell ref="J15:N15"/>
    <mergeCell ref="A13:A16"/>
    <mergeCell ref="A5:T5"/>
    <mergeCell ref="AE15:AI15"/>
    <mergeCell ref="O15:S15"/>
    <mergeCell ref="T15:X15"/>
    <mergeCell ref="Y15:AC15"/>
    <mergeCell ref="AD15:AD16"/>
    <mergeCell ref="AE14:BC14"/>
    <mergeCell ref="D15:D16"/>
    <mergeCell ref="E15:I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S23"/>
  <sheetViews>
    <sheetView zoomScalePageLayoutView="0" workbookViewId="0" topLeftCell="A1">
      <selection activeCell="N25" sqref="N25"/>
    </sheetView>
  </sheetViews>
  <sheetFormatPr defaultColWidth="9.140625" defaultRowHeight="15"/>
  <sheetData>
    <row r="1" ht="15.75">
      <c r="A1" s="1" t="s">
        <v>590</v>
      </c>
    </row>
    <row r="2" ht="15.75">
      <c r="A2" s="1" t="s">
        <v>461</v>
      </c>
    </row>
    <row r="3" ht="15.75">
      <c r="A3" s="1" t="s">
        <v>3</v>
      </c>
    </row>
    <row r="5" ht="15.75">
      <c r="A5" s="1" t="s">
        <v>4</v>
      </c>
    </row>
    <row r="6" ht="15.75">
      <c r="A6" s="1" t="s">
        <v>5</v>
      </c>
    </row>
    <row r="7" ht="15.75">
      <c r="A7" s="1" t="s">
        <v>6</v>
      </c>
    </row>
    <row r="8" ht="15.75">
      <c r="A8" s="1" t="s">
        <v>7</v>
      </c>
    </row>
    <row r="10" ht="15.75">
      <c r="A10" s="1" t="s">
        <v>8</v>
      </c>
    </row>
    <row r="12" ht="15.75">
      <c r="A12" s="1" t="s">
        <v>9</v>
      </c>
    </row>
    <row r="13" ht="15.75">
      <c r="A13" s="1" t="s">
        <v>10</v>
      </c>
    </row>
    <row r="14" ht="15.75">
      <c r="A14" s="1" t="s">
        <v>11</v>
      </c>
    </row>
    <row r="15" ht="15.75">
      <c r="A15" s="1" t="s">
        <v>12</v>
      </c>
    </row>
    <row r="16" ht="15.75">
      <c r="A16" s="1"/>
    </row>
    <row r="17" spans="1:45" ht="105" customHeight="1">
      <c r="A17" s="126" t="s">
        <v>13</v>
      </c>
      <c r="B17" s="126" t="s">
        <v>14</v>
      </c>
      <c r="C17" s="126" t="s">
        <v>15</v>
      </c>
      <c r="D17" s="126" t="s">
        <v>591</v>
      </c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26"/>
      <c r="U17" s="126"/>
      <c r="V17" s="126"/>
      <c r="W17" s="126"/>
      <c r="X17" s="126"/>
      <c r="Y17" s="126"/>
      <c r="Z17" s="126"/>
      <c r="AA17" s="126"/>
      <c r="AB17" s="126"/>
      <c r="AC17" s="126"/>
      <c r="AD17" s="126"/>
      <c r="AE17" s="126"/>
      <c r="AF17" s="126"/>
      <c r="AG17" s="126"/>
      <c r="AH17" s="126"/>
      <c r="AI17" s="126"/>
      <c r="AJ17" s="126"/>
      <c r="AK17" s="126"/>
      <c r="AL17" s="126"/>
      <c r="AM17" s="126"/>
      <c r="AN17" s="126"/>
      <c r="AO17" s="126"/>
      <c r="AP17" s="126"/>
      <c r="AQ17" s="126"/>
      <c r="AR17" s="126"/>
      <c r="AS17" s="126"/>
    </row>
    <row r="18" spans="1:45" ht="60" customHeight="1">
      <c r="A18" s="126"/>
      <c r="B18" s="126"/>
      <c r="C18" s="126"/>
      <c r="D18" s="126" t="s">
        <v>72</v>
      </c>
      <c r="E18" s="126"/>
      <c r="F18" s="126"/>
      <c r="G18" s="126"/>
      <c r="H18" s="126"/>
      <c r="I18" s="126"/>
      <c r="J18" s="126" t="s">
        <v>73</v>
      </c>
      <c r="K18" s="126"/>
      <c r="L18" s="126"/>
      <c r="M18" s="126"/>
      <c r="N18" s="126"/>
      <c r="O18" s="126"/>
      <c r="P18" s="126" t="s">
        <v>74</v>
      </c>
      <c r="Q18" s="126"/>
      <c r="R18" s="126"/>
      <c r="S18" s="126"/>
      <c r="T18" s="126"/>
      <c r="U18" s="126"/>
      <c r="V18" s="126" t="s">
        <v>75</v>
      </c>
      <c r="W18" s="126"/>
      <c r="X18" s="126"/>
      <c r="Y18" s="126"/>
      <c r="Z18" s="126"/>
      <c r="AA18" s="126"/>
      <c r="AB18" s="126" t="s">
        <v>76</v>
      </c>
      <c r="AC18" s="126"/>
      <c r="AD18" s="126"/>
      <c r="AE18" s="126"/>
      <c r="AF18" s="126"/>
      <c r="AG18" s="126"/>
      <c r="AH18" s="126" t="s">
        <v>77</v>
      </c>
      <c r="AI18" s="126"/>
      <c r="AJ18" s="126"/>
      <c r="AK18" s="126"/>
      <c r="AL18" s="126"/>
      <c r="AM18" s="126"/>
      <c r="AN18" s="126" t="s">
        <v>78</v>
      </c>
      <c r="AO18" s="126"/>
      <c r="AP18" s="126"/>
      <c r="AQ18" s="126"/>
      <c r="AR18" s="126"/>
      <c r="AS18" s="126"/>
    </row>
    <row r="19" spans="1:45" ht="75" customHeight="1">
      <c r="A19" s="126"/>
      <c r="B19" s="126"/>
      <c r="C19" s="126"/>
      <c r="D19" s="126" t="s">
        <v>79</v>
      </c>
      <c r="E19" s="126"/>
      <c r="F19" s="126" t="s">
        <v>79</v>
      </c>
      <c r="G19" s="126"/>
      <c r="H19" s="126" t="s">
        <v>80</v>
      </c>
      <c r="I19" s="126"/>
      <c r="J19" s="126" t="s">
        <v>79</v>
      </c>
      <c r="K19" s="126"/>
      <c r="L19" s="126" t="s">
        <v>79</v>
      </c>
      <c r="M19" s="126"/>
      <c r="N19" s="126" t="s">
        <v>80</v>
      </c>
      <c r="O19" s="126"/>
      <c r="P19" s="126" t="s">
        <v>79</v>
      </c>
      <c r="Q19" s="126"/>
      <c r="R19" s="126" t="s">
        <v>79</v>
      </c>
      <c r="S19" s="126"/>
      <c r="T19" s="126" t="s">
        <v>80</v>
      </c>
      <c r="U19" s="126"/>
      <c r="V19" s="126" t="s">
        <v>79</v>
      </c>
      <c r="W19" s="126"/>
      <c r="X19" s="126" t="s">
        <v>79</v>
      </c>
      <c r="Y19" s="126"/>
      <c r="Z19" s="126" t="s">
        <v>80</v>
      </c>
      <c r="AA19" s="126"/>
      <c r="AB19" s="126" t="s">
        <v>79</v>
      </c>
      <c r="AC19" s="126"/>
      <c r="AD19" s="126" t="s">
        <v>79</v>
      </c>
      <c r="AE19" s="126"/>
      <c r="AF19" s="126" t="s">
        <v>80</v>
      </c>
      <c r="AG19" s="126"/>
      <c r="AH19" s="126" t="s">
        <v>79</v>
      </c>
      <c r="AI19" s="126"/>
      <c r="AJ19" s="126" t="s">
        <v>79</v>
      </c>
      <c r="AK19" s="126"/>
      <c r="AL19" s="126" t="s">
        <v>80</v>
      </c>
      <c r="AM19" s="126"/>
      <c r="AN19" s="126" t="s">
        <v>79</v>
      </c>
      <c r="AO19" s="126"/>
      <c r="AP19" s="126" t="s">
        <v>79</v>
      </c>
      <c r="AQ19" s="126"/>
      <c r="AR19" s="126" t="s">
        <v>80</v>
      </c>
      <c r="AS19" s="126"/>
    </row>
    <row r="20" spans="1:45" ht="15">
      <c r="A20" s="126"/>
      <c r="B20" s="126"/>
      <c r="C20" s="126"/>
      <c r="D20" s="2" t="s">
        <v>19</v>
      </c>
      <c r="E20" s="2" t="s">
        <v>20</v>
      </c>
      <c r="F20" s="2" t="s">
        <v>19</v>
      </c>
      <c r="G20" s="2" t="s">
        <v>20</v>
      </c>
      <c r="H20" s="2" t="s">
        <v>19</v>
      </c>
      <c r="I20" s="2" t="s">
        <v>20</v>
      </c>
      <c r="J20" s="2" t="s">
        <v>19</v>
      </c>
      <c r="K20" s="2" t="s">
        <v>20</v>
      </c>
      <c r="L20" s="2" t="s">
        <v>19</v>
      </c>
      <c r="M20" s="2" t="s">
        <v>20</v>
      </c>
      <c r="N20" s="2" t="s">
        <v>19</v>
      </c>
      <c r="O20" s="2" t="s">
        <v>20</v>
      </c>
      <c r="P20" s="2" t="s">
        <v>19</v>
      </c>
      <c r="Q20" s="2" t="s">
        <v>20</v>
      </c>
      <c r="R20" s="2" t="s">
        <v>19</v>
      </c>
      <c r="S20" s="2" t="s">
        <v>20</v>
      </c>
      <c r="T20" s="2" t="s">
        <v>19</v>
      </c>
      <c r="U20" s="2" t="s">
        <v>20</v>
      </c>
      <c r="V20" s="2" t="s">
        <v>19</v>
      </c>
      <c r="W20" s="2" t="s">
        <v>20</v>
      </c>
      <c r="X20" s="2" t="s">
        <v>19</v>
      </c>
      <c r="Y20" s="2" t="s">
        <v>20</v>
      </c>
      <c r="Z20" s="2" t="s">
        <v>19</v>
      </c>
      <c r="AA20" s="2" t="s">
        <v>20</v>
      </c>
      <c r="AB20" s="2" t="s">
        <v>19</v>
      </c>
      <c r="AC20" s="2" t="s">
        <v>20</v>
      </c>
      <c r="AD20" s="2" t="s">
        <v>19</v>
      </c>
      <c r="AE20" s="2" t="s">
        <v>20</v>
      </c>
      <c r="AF20" s="2" t="s">
        <v>19</v>
      </c>
      <c r="AG20" s="2" t="s">
        <v>20</v>
      </c>
      <c r="AH20" s="2" t="s">
        <v>19</v>
      </c>
      <c r="AI20" s="2" t="s">
        <v>20</v>
      </c>
      <c r="AJ20" s="2" t="s">
        <v>19</v>
      </c>
      <c r="AK20" s="2" t="s">
        <v>20</v>
      </c>
      <c r="AL20" s="2" t="s">
        <v>19</v>
      </c>
      <c r="AM20" s="2" t="s">
        <v>20</v>
      </c>
      <c r="AN20" s="2" t="s">
        <v>19</v>
      </c>
      <c r="AO20" s="2" t="s">
        <v>20</v>
      </c>
      <c r="AP20" s="2" t="s">
        <v>19</v>
      </c>
      <c r="AQ20" s="2" t="s">
        <v>20</v>
      </c>
      <c r="AR20" s="2" t="s">
        <v>19</v>
      </c>
      <c r="AS20" s="2" t="s">
        <v>20</v>
      </c>
    </row>
    <row r="21" spans="1:45" ht="15">
      <c r="A21" s="2">
        <v>1</v>
      </c>
      <c r="B21" s="2">
        <v>2</v>
      </c>
      <c r="C21" s="2">
        <v>3</v>
      </c>
      <c r="D21" s="2">
        <v>4.1</v>
      </c>
      <c r="E21" s="2">
        <v>4.2</v>
      </c>
      <c r="F21" s="2">
        <v>4.3</v>
      </c>
      <c r="G21" s="2">
        <v>4.4</v>
      </c>
      <c r="H21" s="2" t="s">
        <v>81</v>
      </c>
      <c r="I21" s="2" t="s">
        <v>81</v>
      </c>
      <c r="J21" s="2">
        <v>5.1</v>
      </c>
      <c r="K21" s="2">
        <v>5.2</v>
      </c>
      <c r="L21" s="2">
        <v>5.3</v>
      </c>
      <c r="M21" s="2">
        <v>5.4</v>
      </c>
      <c r="N21" s="2" t="s">
        <v>592</v>
      </c>
      <c r="O21" s="2" t="s">
        <v>592</v>
      </c>
      <c r="P21" s="2">
        <v>6.1</v>
      </c>
      <c r="Q21" s="2">
        <v>6.2</v>
      </c>
      <c r="R21" s="2">
        <v>6.3</v>
      </c>
      <c r="S21" s="2">
        <v>6.4</v>
      </c>
      <c r="T21" s="2" t="s">
        <v>593</v>
      </c>
      <c r="U21" s="2" t="s">
        <v>593</v>
      </c>
      <c r="V21" s="2">
        <v>7.1</v>
      </c>
      <c r="W21" s="2">
        <v>7.2</v>
      </c>
      <c r="X21" s="2">
        <v>7.3</v>
      </c>
      <c r="Y21" s="2">
        <v>7.4</v>
      </c>
      <c r="Z21" s="2" t="s">
        <v>594</v>
      </c>
      <c r="AA21" s="2" t="s">
        <v>594</v>
      </c>
      <c r="AB21" s="2">
        <v>8.1</v>
      </c>
      <c r="AC21" s="2">
        <v>8.2</v>
      </c>
      <c r="AD21" s="2">
        <v>8.3</v>
      </c>
      <c r="AE21" s="2">
        <v>8.4</v>
      </c>
      <c r="AF21" s="2" t="s">
        <v>595</v>
      </c>
      <c r="AG21" s="2" t="s">
        <v>595</v>
      </c>
      <c r="AH21" s="2">
        <v>9.1</v>
      </c>
      <c r="AI21" s="2">
        <v>9.2</v>
      </c>
      <c r="AJ21" s="2">
        <v>9.3</v>
      </c>
      <c r="AK21" s="2">
        <v>9.4</v>
      </c>
      <c r="AL21" s="2" t="s">
        <v>596</v>
      </c>
      <c r="AM21" s="2" t="s">
        <v>596</v>
      </c>
      <c r="AN21" s="2">
        <v>10.1</v>
      </c>
      <c r="AO21" s="2">
        <v>10.2</v>
      </c>
      <c r="AP21" s="2">
        <v>10.3</v>
      </c>
      <c r="AQ21" s="2">
        <v>10.4</v>
      </c>
      <c r="AR21" s="2" t="s">
        <v>597</v>
      </c>
      <c r="AS21" s="2" t="s">
        <v>597</v>
      </c>
    </row>
    <row r="22" spans="1:45" ht="1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</row>
    <row r="23" spans="1:45" ht="1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</row>
  </sheetData>
  <sheetProtection/>
  <mergeCells count="32">
    <mergeCell ref="AJ19:AK19"/>
    <mergeCell ref="H19:I19"/>
    <mergeCell ref="Z19:AA19"/>
    <mergeCell ref="R19:S19"/>
    <mergeCell ref="A17:A20"/>
    <mergeCell ref="B17:B20"/>
    <mergeCell ref="C17:C20"/>
    <mergeCell ref="D17:AS17"/>
    <mergeCell ref="D18:I18"/>
    <mergeCell ref="P19:Q19"/>
    <mergeCell ref="AR19:AS19"/>
    <mergeCell ref="AH19:AI19"/>
    <mergeCell ref="D19:E19"/>
    <mergeCell ref="AB18:AG18"/>
    <mergeCell ref="AH18:AM18"/>
    <mergeCell ref="F19:G19"/>
    <mergeCell ref="L19:M19"/>
    <mergeCell ref="J19:K19"/>
    <mergeCell ref="AB19:AC19"/>
    <mergeCell ref="AD19:AE19"/>
    <mergeCell ref="AF19:AG19"/>
    <mergeCell ref="T19:U19"/>
    <mergeCell ref="V18:AA18"/>
    <mergeCell ref="J18:O18"/>
    <mergeCell ref="P18:U18"/>
    <mergeCell ref="V19:W19"/>
    <mergeCell ref="X19:Y19"/>
    <mergeCell ref="AN18:AS18"/>
    <mergeCell ref="AP19:AQ19"/>
    <mergeCell ref="AN19:AO19"/>
    <mergeCell ref="N19:O19"/>
    <mergeCell ref="AL19:AM19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0000"/>
  </sheetPr>
  <dimension ref="A1:M27"/>
  <sheetViews>
    <sheetView zoomScalePageLayoutView="0" workbookViewId="0" topLeftCell="A1">
      <selection activeCell="Q21" sqref="Q21"/>
    </sheetView>
  </sheetViews>
  <sheetFormatPr defaultColWidth="9.140625" defaultRowHeight="15"/>
  <sheetData>
    <row r="1" ht="15.75">
      <c r="A1" s="1" t="s">
        <v>598</v>
      </c>
    </row>
    <row r="2" ht="15.75">
      <c r="A2" s="1" t="s">
        <v>83</v>
      </c>
    </row>
    <row r="3" ht="15.75">
      <c r="A3" s="1" t="s">
        <v>84</v>
      </c>
    </row>
    <row r="4" ht="15.75">
      <c r="A4" s="1" t="s">
        <v>599</v>
      </c>
    </row>
    <row r="5" ht="15.75">
      <c r="A5" s="1" t="s">
        <v>600</v>
      </c>
    </row>
    <row r="6" ht="15.75">
      <c r="A6" s="1" t="s">
        <v>3</v>
      </c>
    </row>
    <row r="8" ht="15.75">
      <c r="A8" s="1" t="s">
        <v>4</v>
      </c>
    </row>
    <row r="9" ht="15.75">
      <c r="A9" s="1" t="s">
        <v>5</v>
      </c>
    </row>
    <row r="10" ht="15.75">
      <c r="A10" s="1" t="s">
        <v>6</v>
      </c>
    </row>
    <row r="11" ht="15.75">
      <c r="A11" s="1" t="s">
        <v>7</v>
      </c>
    </row>
    <row r="13" ht="15.75">
      <c r="A13" s="1" t="s">
        <v>8</v>
      </c>
    </row>
    <row r="15" ht="15.75">
      <c r="A15" s="1" t="s">
        <v>9</v>
      </c>
    </row>
    <row r="16" ht="15.75">
      <c r="A16" s="1" t="s">
        <v>10</v>
      </c>
    </row>
    <row r="17" ht="15.75">
      <c r="A17" s="1" t="s">
        <v>11</v>
      </c>
    </row>
    <row r="18" ht="15.75">
      <c r="A18" s="1" t="s">
        <v>12</v>
      </c>
    </row>
    <row r="19" ht="15.75">
      <c r="A19" s="1"/>
    </row>
    <row r="20" spans="1:13" ht="165" customHeight="1">
      <c r="A20" s="126" t="s">
        <v>13</v>
      </c>
      <c r="B20" s="126" t="s">
        <v>14</v>
      </c>
      <c r="C20" s="126" t="s">
        <v>15</v>
      </c>
      <c r="D20" s="126" t="s">
        <v>86</v>
      </c>
      <c r="E20" s="126" t="s">
        <v>87</v>
      </c>
      <c r="F20" s="126" t="s">
        <v>88</v>
      </c>
      <c r="G20" s="126"/>
      <c r="H20" s="126" t="s">
        <v>89</v>
      </c>
      <c r="I20" s="126"/>
      <c r="J20" s="126" t="s">
        <v>90</v>
      </c>
      <c r="K20" s="126"/>
      <c r="L20" s="126" t="s">
        <v>601</v>
      </c>
      <c r="M20" s="126"/>
    </row>
    <row r="21" spans="1:13" ht="75">
      <c r="A21" s="126"/>
      <c r="B21" s="126"/>
      <c r="C21" s="126"/>
      <c r="D21" s="126"/>
      <c r="E21" s="126"/>
      <c r="F21" s="2" t="s">
        <v>602</v>
      </c>
      <c r="G21" s="2" t="s">
        <v>603</v>
      </c>
      <c r="H21" s="2" t="s">
        <v>604</v>
      </c>
      <c r="I21" s="2" t="s">
        <v>603</v>
      </c>
      <c r="J21" s="2" t="s">
        <v>604</v>
      </c>
      <c r="K21" s="2" t="s">
        <v>603</v>
      </c>
      <c r="L21" s="2" t="s">
        <v>604</v>
      </c>
      <c r="M21" s="2" t="s">
        <v>603</v>
      </c>
    </row>
    <row r="22" spans="1:13" ht="15">
      <c r="A22" s="2">
        <v>1</v>
      </c>
      <c r="B22" s="2">
        <v>2</v>
      </c>
      <c r="C22" s="2">
        <v>3</v>
      </c>
      <c r="D22" s="2">
        <v>4</v>
      </c>
      <c r="E22" s="2">
        <v>5</v>
      </c>
      <c r="F22" s="2">
        <v>6</v>
      </c>
      <c r="G22" s="2">
        <v>7</v>
      </c>
      <c r="H22" s="2">
        <v>8</v>
      </c>
      <c r="I22" s="2">
        <v>9</v>
      </c>
      <c r="J22" s="2">
        <v>10</v>
      </c>
      <c r="K22" s="2">
        <v>11</v>
      </c>
      <c r="L22" s="2">
        <v>12</v>
      </c>
      <c r="M22" s="2">
        <v>13</v>
      </c>
    </row>
    <row r="23" spans="1:13" ht="1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3" ht="1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3" ht="1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7" ht="15">
      <c r="A27" t="s">
        <v>96</v>
      </c>
    </row>
  </sheetData>
  <sheetProtection/>
  <mergeCells count="9">
    <mergeCell ref="H20:I20"/>
    <mergeCell ref="J20:K20"/>
    <mergeCell ref="L20:M20"/>
    <mergeCell ref="A20:A21"/>
    <mergeCell ref="B20:B21"/>
    <mergeCell ref="C20:C21"/>
    <mergeCell ref="D20:D21"/>
    <mergeCell ref="E20:E21"/>
    <mergeCell ref="F20:G2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75"/>
  <sheetViews>
    <sheetView zoomScale="70" zoomScaleNormal="70" zoomScalePageLayoutView="0" workbookViewId="0" topLeftCell="A1">
      <pane xSplit="3" ySplit="15" topLeftCell="D16" activePane="bottomRight" state="frozen"/>
      <selection pane="topLeft" activeCell="A1" sqref="A1"/>
      <selection pane="topRight" activeCell="D1" sqref="D1"/>
      <selection pane="bottomLeft" activeCell="A18" sqref="A18"/>
      <selection pane="bottomRight" activeCell="M17" sqref="M17"/>
    </sheetView>
  </sheetViews>
  <sheetFormatPr defaultColWidth="9.140625" defaultRowHeight="15"/>
  <cols>
    <col min="1" max="1" width="13.8515625" style="0" customWidth="1"/>
    <col min="2" max="2" width="75.421875" style="0" customWidth="1"/>
    <col min="3" max="3" width="13.421875" style="0" customWidth="1"/>
    <col min="4" max="4" width="16.421875" style="0" customWidth="1"/>
    <col min="5" max="5" width="13.421875" style="0" customWidth="1"/>
    <col min="6" max="6" width="11.421875" style="0" bestFit="1" customWidth="1"/>
    <col min="7" max="7" width="12.00390625" style="0" bestFit="1" customWidth="1"/>
    <col min="8" max="9" width="13.00390625" style="0" bestFit="1" customWidth="1"/>
    <col min="10" max="10" width="9.140625" style="0" customWidth="1"/>
    <col min="11" max="11" width="11.7109375" style="0" bestFit="1" customWidth="1"/>
    <col min="12" max="12" width="9.140625" style="0" customWidth="1"/>
    <col min="13" max="13" width="12.57421875" style="0" bestFit="1" customWidth="1"/>
    <col min="14" max="14" width="9.140625" style="0" customWidth="1"/>
    <col min="15" max="15" width="12.57421875" style="0" bestFit="1" customWidth="1"/>
    <col min="16" max="16" width="0" style="0" hidden="1" customWidth="1"/>
    <col min="17" max="17" width="11.7109375" style="0" bestFit="1" customWidth="1"/>
    <col min="18" max="18" width="0" style="0" hidden="1" customWidth="1"/>
    <col min="19" max="19" width="13.7109375" style="0" customWidth="1"/>
  </cols>
  <sheetData>
    <row r="1" s="10" customFormat="1" ht="17.25">
      <c r="A1" s="24" t="s">
        <v>30</v>
      </c>
    </row>
    <row r="2" s="10" customFormat="1" ht="17.25">
      <c r="A2" s="24" t="s">
        <v>31</v>
      </c>
    </row>
    <row r="3" s="10" customFormat="1" ht="17.25">
      <c r="A3" s="24" t="s">
        <v>802</v>
      </c>
    </row>
    <row r="5" spans="1:30" ht="19.5" customHeight="1">
      <c r="A5" s="102" t="s">
        <v>692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28"/>
      <c r="V5" s="28"/>
      <c r="W5" s="28"/>
      <c r="X5" s="28"/>
      <c r="Y5" s="28"/>
      <c r="Z5" s="28"/>
      <c r="AA5" s="28"/>
      <c r="AB5" s="28"/>
      <c r="AC5" s="28"/>
      <c r="AD5" s="28"/>
    </row>
    <row r="7" ht="15.75">
      <c r="A7" s="1" t="s">
        <v>803</v>
      </c>
    </row>
    <row r="9" ht="15.75">
      <c r="A9" s="1" t="s">
        <v>9</v>
      </c>
    </row>
    <row r="10" spans="1:31" s="16" customFormat="1" ht="15.75">
      <c r="A10" s="29" t="s">
        <v>794</v>
      </c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</row>
    <row r="11" spans="1:31" s="16" customFormat="1" ht="15.75">
      <c r="A11" s="29" t="s">
        <v>795</v>
      </c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</row>
    <row r="12" ht="15.75">
      <c r="A12" s="1"/>
    </row>
    <row r="13" spans="1:20" ht="74.25" customHeight="1">
      <c r="A13" s="110" t="s">
        <v>13</v>
      </c>
      <c r="B13" s="110" t="s">
        <v>14</v>
      </c>
      <c r="C13" s="110" t="s">
        <v>15</v>
      </c>
      <c r="D13" s="110" t="s">
        <v>32</v>
      </c>
      <c r="E13" s="110" t="s">
        <v>33</v>
      </c>
      <c r="F13" s="103" t="s">
        <v>804</v>
      </c>
      <c r="G13" s="104"/>
      <c r="H13" s="103" t="s">
        <v>790</v>
      </c>
      <c r="I13" s="104"/>
      <c r="J13" s="107" t="s">
        <v>805</v>
      </c>
      <c r="K13" s="108"/>
      <c r="L13" s="108"/>
      <c r="M13" s="109"/>
      <c r="N13" s="103" t="s">
        <v>790</v>
      </c>
      <c r="O13" s="104"/>
      <c r="P13" s="107" t="s">
        <v>831</v>
      </c>
      <c r="Q13" s="108"/>
      <c r="R13" s="108"/>
      <c r="S13" s="109"/>
      <c r="T13" s="110" t="s">
        <v>18</v>
      </c>
    </row>
    <row r="14" spans="1:20" ht="30" customHeight="1">
      <c r="A14" s="111"/>
      <c r="B14" s="111"/>
      <c r="C14" s="111"/>
      <c r="D14" s="111"/>
      <c r="E14" s="111"/>
      <c r="F14" s="105"/>
      <c r="G14" s="106"/>
      <c r="H14" s="105"/>
      <c r="I14" s="106"/>
      <c r="J14" s="107" t="s">
        <v>19</v>
      </c>
      <c r="K14" s="109"/>
      <c r="L14" s="107" t="s">
        <v>20</v>
      </c>
      <c r="M14" s="109"/>
      <c r="N14" s="105"/>
      <c r="O14" s="106"/>
      <c r="P14" s="107" t="s">
        <v>34</v>
      </c>
      <c r="Q14" s="109"/>
      <c r="R14" s="107" t="s">
        <v>28</v>
      </c>
      <c r="S14" s="109"/>
      <c r="T14" s="111"/>
    </row>
    <row r="15" spans="1:20" ht="75">
      <c r="A15" s="112"/>
      <c r="B15" s="112"/>
      <c r="C15" s="112"/>
      <c r="D15" s="112"/>
      <c r="E15" s="112"/>
      <c r="F15" s="40" t="s">
        <v>35</v>
      </c>
      <c r="G15" s="40" t="s">
        <v>36</v>
      </c>
      <c r="H15" s="40" t="s">
        <v>35</v>
      </c>
      <c r="I15" s="40" t="s">
        <v>36</v>
      </c>
      <c r="J15" s="40" t="s">
        <v>35</v>
      </c>
      <c r="K15" s="40" t="s">
        <v>37</v>
      </c>
      <c r="L15" s="40" t="s">
        <v>35</v>
      </c>
      <c r="M15" s="40" t="s">
        <v>38</v>
      </c>
      <c r="N15" s="40" t="s">
        <v>35</v>
      </c>
      <c r="O15" s="40" t="s">
        <v>36</v>
      </c>
      <c r="P15" s="40" t="s">
        <v>35</v>
      </c>
      <c r="Q15" s="40" t="s">
        <v>37</v>
      </c>
      <c r="R15" s="40" t="s">
        <v>35</v>
      </c>
      <c r="S15" s="40" t="s">
        <v>37</v>
      </c>
      <c r="T15" s="112"/>
    </row>
    <row r="16" spans="1:20" ht="15">
      <c r="A16" s="40">
        <v>1</v>
      </c>
      <c r="B16" s="40">
        <v>2</v>
      </c>
      <c r="C16" s="40">
        <v>3</v>
      </c>
      <c r="D16" s="40">
        <v>4</v>
      </c>
      <c r="E16" s="40">
        <v>5</v>
      </c>
      <c r="F16" s="40">
        <v>6</v>
      </c>
      <c r="G16" s="40">
        <v>7</v>
      </c>
      <c r="H16" s="40">
        <v>8</v>
      </c>
      <c r="I16" s="40">
        <v>9</v>
      </c>
      <c r="J16" s="40">
        <v>10</v>
      </c>
      <c r="K16" s="40">
        <v>11</v>
      </c>
      <c r="L16" s="40">
        <v>12</v>
      </c>
      <c r="M16" s="40">
        <v>13</v>
      </c>
      <c r="N16" s="40">
        <v>14</v>
      </c>
      <c r="O16" s="40">
        <v>15</v>
      </c>
      <c r="P16" s="40">
        <v>16</v>
      </c>
      <c r="Q16" s="40">
        <v>17</v>
      </c>
      <c r="R16" s="40">
        <v>18</v>
      </c>
      <c r="S16" s="40">
        <v>19</v>
      </c>
      <c r="T16" s="40">
        <v>20</v>
      </c>
    </row>
    <row r="17" spans="1:20" s="62" customFormat="1" ht="31.5" customHeight="1">
      <c r="A17" s="73">
        <f>'1(год)'!A20</f>
        <v>0</v>
      </c>
      <c r="B17" s="73" t="str">
        <f>'1(год)'!B20</f>
        <v>ВСЕГО по инвестиционной программе, в том числе:</v>
      </c>
      <c r="C17" s="73"/>
      <c r="D17" s="80">
        <f>'1(год)'!F20/1.2</f>
        <v>111.59339973135604</v>
      </c>
      <c r="E17" s="80">
        <f>'1(год)'!G20/1.2</f>
        <v>111.59339973135604</v>
      </c>
      <c r="F17" s="73">
        <f>'1(год)'!H20/1.2</f>
        <v>0</v>
      </c>
      <c r="G17" s="73">
        <f>F17</f>
        <v>0</v>
      </c>
      <c r="H17" s="80">
        <f>D17-F17</f>
        <v>111.59339973135604</v>
      </c>
      <c r="I17" s="80">
        <f>E17-G17</f>
        <v>111.59339973135604</v>
      </c>
      <c r="J17" s="73">
        <f aca="true" t="shared" si="0" ref="J17:J48">SUM(J18:J24)</f>
        <v>0</v>
      </c>
      <c r="K17" s="80">
        <f>'1(год)'!J20/1.2</f>
        <v>19.272598833333333</v>
      </c>
      <c r="L17" s="73">
        <f aca="true" t="shared" si="1" ref="L17:L48">SUM(L18:L24)</f>
        <v>0</v>
      </c>
      <c r="M17" s="80">
        <f>'1(год)'!O20/1.2</f>
        <v>19.83471576</v>
      </c>
      <c r="N17" s="73">
        <f aca="true" t="shared" si="2" ref="N17:N48">SUM(N18:N24)</f>
        <v>0</v>
      </c>
      <c r="O17" s="80">
        <f>I17-M17</f>
        <v>91.75868397135605</v>
      </c>
      <c r="P17" s="73">
        <f>SUM(P18:P24)</f>
        <v>0</v>
      </c>
      <c r="Q17" s="80">
        <f>M17-K17</f>
        <v>0.5621169266666683</v>
      </c>
      <c r="R17" s="73"/>
      <c r="S17" s="82">
        <f aca="true" t="shared" si="3" ref="S17:S23">M17/K17*100</f>
        <v>102.9166638683645</v>
      </c>
      <c r="T17" s="46"/>
    </row>
    <row r="18" spans="1:20" s="62" customFormat="1" ht="15.75">
      <c r="A18" s="73" t="str">
        <f>'1(год)'!A21</f>
        <v>0.2</v>
      </c>
      <c r="B18" s="73" t="str">
        <f>'1(год)'!B21</f>
        <v>Реконструкция, модернизация, техническое перевооружение, всего</v>
      </c>
      <c r="C18" s="73"/>
      <c r="D18" s="80">
        <f>'1(год)'!F21/1.2</f>
        <v>74.99394535282497</v>
      </c>
      <c r="E18" s="80">
        <f>'1(год)'!G21/1.2</f>
        <v>74.99394535282497</v>
      </c>
      <c r="F18" s="73">
        <f>'1(год)'!H21/1.2</f>
        <v>0</v>
      </c>
      <c r="G18" s="73">
        <f aca="true" t="shared" si="4" ref="G18:G75">F18</f>
        <v>0</v>
      </c>
      <c r="H18" s="80">
        <f aca="true" t="shared" si="5" ref="H18:H75">D18-F18</f>
        <v>74.99394535282497</v>
      </c>
      <c r="I18" s="80">
        <f aca="true" t="shared" si="6" ref="I18:I75">E18-G18</f>
        <v>74.99394535282497</v>
      </c>
      <c r="J18" s="73">
        <f t="shared" si="0"/>
        <v>0</v>
      </c>
      <c r="K18" s="80">
        <f>'1(год)'!J21/1.2</f>
        <v>8.9639015</v>
      </c>
      <c r="L18" s="73">
        <f t="shared" si="1"/>
        <v>0</v>
      </c>
      <c r="M18" s="80">
        <f>'1(год)'!O21/1.2</f>
        <v>8.896724520000001</v>
      </c>
      <c r="N18" s="73">
        <f t="shared" si="2"/>
        <v>0</v>
      </c>
      <c r="O18" s="80">
        <f aca="true" t="shared" si="7" ref="O18:O75">I18-M18</f>
        <v>66.09722083282496</v>
      </c>
      <c r="P18" s="73">
        <f aca="true" t="shared" si="8" ref="P18:P75">SUM(P19:P25)</f>
        <v>0</v>
      </c>
      <c r="Q18" s="80">
        <f aca="true" t="shared" si="9" ref="Q18:Q75">M18-K18</f>
        <v>-0.06717697999999928</v>
      </c>
      <c r="R18" s="73"/>
      <c r="S18" s="82">
        <f t="shared" si="3"/>
        <v>99.25058324212957</v>
      </c>
      <c r="T18" s="46"/>
    </row>
    <row r="19" spans="1:20" s="62" customFormat="1" ht="31.5">
      <c r="A19" s="73" t="str">
        <f>'1(год)'!A22</f>
        <v>0.4</v>
      </c>
      <c r="B19" s="73" t="str">
        <f>'1(год)'!B22</f>
        <v>Прочее новое строительство объектов электросетевого хозяйства, всего</v>
      </c>
      <c r="C19" s="73" t="str">
        <f>'1(год)'!E22</f>
        <v>нд</v>
      </c>
      <c r="D19" s="80">
        <f>'1(год)'!F22/1.2</f>
        <v>9.0008475</v>
      </c>
      <c r="E19" s="80">
        <f>'1(год)'!G22/1.2</f>
        <v>9.0008475</v>
      </c>
      <c r="F19" s="73">
        <f>'1(год)'!H22/1.2</f>
        <v>0</v>
      </c>
      <c r="G19" s="73">
        <f t="shared" si="4"/>
        <v>0</v>
      </c>
      <c r="H19" s="80">
        <f t="shared" si="5"/>
        <v>9.0008475</v>
      </c>
      <c r="I19" s="80">
        <f t="shared" si="6"/>
        <v>9.0008475</v>
      </c>
      <c r="J19" s="73">
        <f t="shared" si="0"/>
        <v>0</v>
      </c>
      <c r="K19" s="80">
        <f>'1(год)'!J22/1.2</f>
        <v>3.9524390000000005</v>
      </c>
      <c r="L19" s="73">
        <f t="shared" si="1"/>
        <v>0</v>
      </c>
      <c r="M19" s="80">
        <f>'1(год)'!O22/1.2</f>
        <v>4.60857491</v>
      </c>
      <c r="N19" s="73">
        <f t="shared" si="2"/>
        <v>0</v>
      </c>
      <c r="O19" s="80">
        <f t="shared" si="7"/>
        <v>4.392272590000001</v>
      </c>
      <c r="P19" s="73">
        <f t="shared" si="8"/>
        <v>0</v>
      </c>
      <c r="Q19" s="80">
        <f t="shared" si="9"/>
        <v>0.6561359099999993</v>
      </c>
      <c r="R19" s="73"/>
      <c r="S19" s="82">
        <f t="shared" si="3"/>
        <v>116.60078523666017</v>
      </c>
      <c r="T19" s="46"/>
    </row>
    <row r="20" spans="1:20" s="62" customFormat="1" ht="31.5" customHeight="1">
      <c r="A20" s="73" t="str">
        <f>'1(год)'!A23</f>
        <v>0.6</v>
      </c>
      <c r="B20" s="73" t="str">
        <f>'1(год)'!B23</f>
        <v>Прочие инвестиционные проекты, всего</v>
      </c>
      <c r="C20" s="73" t="str">
        <f>'1(год)'!E23</f>
        <v>нд</v>
      </c>
      <c r="D20" s="80">
        <f>'1(год)'!F23/1.2</f>
        <v>27.598606878531083</v>
      </c>
      <c r="E20" s="80">
        <f>'1(год)'!G23/1.2</f>
        <v>27.598606878531083</v>
      </c>
      <c r="F20" s="73">
        <f>'1(год)'!H23/1.2</f>
        <v>0</v>
      </c>
      <c r="G20" s="73">
        <f t="shared" si="4"/>
        <v>0</v>
      </c>
      <c r="H20" s="80">
        <f t="shared" si="5"/>
        <v>27.598606878531083</v>
      </c>
      <c r="I20" s="80">
        <f t="shared" si="6"/>
        <v>27.598606878531083</v>
      </c>
      <c r="J20" s="73">
        <f t="shared" si="0"/>
        <v>0</v>
      </c>
      <c r="K20" s="80">
        <f>'1(год)'!J23/1.2</f>
        <v>6.356258333333334</v>
      </c>
      <c r="L20" s="73">
        <f t="shared" si="1"/>
        <v>0</v>
      </c>
      <c r="M20" s="80">
        <f>'1(год)'!O23/1.2</f>
        <v>6.329416330000001</v>
      </c>
      <c r="N20" s="73">
        <f t="shared" si="2"/>
        <v>0</v>
      </c>
      <c r="O20" s="80">
        <f t="shared" si="7"/>
        <v>21.269190548531082</v>
      </c>
      <c r="P20" s="73">
        <f t="shared" si="8"/>
        <v>0</v>
      </c>
      <c r="Q20" s="80">
        <f t="shared" si="9"/>
        <v>-0.026842003333332976</v>
      </c>
      <c r="R20" s="73"/>
      <c r="S20" s="82">
        <f t="shared" si="3"/>
        <v>99.57770748252052</v>
      </c>
      <c r="T20" s="46"/>
    </row>
    <row r="21" spans="1:20" s="62" customFormat="1" ht="31.5" customHeight="1">
      <c r="A21" s="73">
        <f>'1(год)'!A24</f>
        <v>1</v>
      </c>
      <c r="B21" s="73" t="str">
        <f>'1(год)'!B24</f>
        <v>Приморский край</v>
      </c>
      <c r="C21" s="73" t="str">
        <f>'1(год)'!E24</f>
        <v>нд</v>
      </c>
      <c r="D21" s="80">
        <f>'1(год)'!F24/1.2</f>
        <v>111.59339973135604</v>
      </c>
      <c r="E21" s="80">
        <f>'1(год)'!G24/1.2</f>
        <v>111.59339973135604</v>
      </c>
      <c r="F21" s="73">
        <f>'1(год)'!H24/1.2</f>
        <v>0</v>
      </c>
      <c r="G21" s="73">
        <f t="shared" si="4"/>
        <v>0</v>
      </c>
      <c r="H21" s="80">
        <f t="shared" si="5"/>
        <v>111.59339973135604</v>
      </c>
      <c r="I21" s="80">
        <f t="shared" si="6"/>
        <v>111.59339973135604</v>
      </c>
      <c r="J21" s="73">
        <f t="shared" si="0"/>
        <v>0</v>
      </c>
      <c r="K21" s="80">
        <f>'1(год)'!J24/1.2</f>
        <v>19.272598833333333</v>
      </c>
      <c r="L21" s="73">
        <f t="shared" si="1"/>
        <v>0</v>
      </c>
      <c r="M21" s="80">
        <f>'1(год)'!O24/1.2</f>
        <v>19.83471576</v>
      </c>
      <c r="N21" s="73">
        <f t="shared" si="2"/>
        <v>0</v>
      </c>
      <c r="O21" s="80">
        <f t="shared" si="7"/>
        <v>91.75868397135605</v>
      </c>
      <c r="P21" s="73">
        <f t="shared" si="8"/>
        <v>0</v>
      </c>
      <c r="Q21" s="80">
        <f t="shared" si="9"/>
        <v>0.5621169266666683</v>
      </c>
      <c r="R21" s="73"/>
      <c r="S21" s="82">
        <f t="shared" si="3"/>
        <v>102.9166638683645</v>
      </c>
      <c r="T21" s="46"/>
    </row>
    <row r="22" spans="1:20" s="62" customFormat="1" ht="31.5">
      <c r="A22" s="73" t="str">
        <f>'1(год)'!A25</f>
        <v>1.2</v>
      </c>
      <c r="B22" s="73" t="str">
        <f>'1(год)'!B25</f>
        <v>Реконструкция, модернизация, техническое перевооружение всего, в том числе:</v>
      </c>
      <c r="C22" s="73" t="str">
        <f>'1(год)'!E25</f>
        <v>нд</v>
      </c>
      <c r="D22" s="80">
        <f>'1(год)'!F25/1.2</f>
        <v>74.99394535282497</v>
      </c>
      <c r="E22" s="80">
        <f>'1(год)'!G25/1.2</f>
        <v>74.99394535282497</v>
      </c>
      <c r="F22" s="73">
        <f>'1(год)'!H25/1.2</f>
        <v>0</v>
      </c>
      <c r="G22" s="73">
        <f t="shared" si="4"/>
        <v>0</v>
      </c>
      <c r="H22" s="80">
        <f t="shared" si="5"/>
        <v>74.99394535282497</v>
      </c>
      <c r="I22" s="80">
        <f t="shared" si="6"/>
        <v>74.99394535282497</v>
      </c>
      <c r="J22" s="73">
        <f t="shared" si="0"/>
        <v>0</v>
      </c>
      <c r="K22" s="80">
        <f>'1(год)'!J25/1.2</f>
        <v>8.9639015</v>
      </c>
      <c r="L22" s="73">
        <f t="shared" si="1"/>
        <v>0</v>
      </c>
      <c r="M22" s="80">
        <f>'1(год)'!O25/1.2</f>
        <v>8.896724520000001</v>
      </c>
      <c r="N22" s="73">
        <f t="shared" si="2"/>
        <v>0</v>
      </c>
      <c r="O22" s="80">
        <f t="shared" si="7"/>
        <v>66.09722083282496</v>
      </c>
      <c r="P22" s="73">
        <f t="shared" si="8"/>
        <v>0</v>
      </c>
      <c r="Q22" s="80">
        <f t="shared" si="9"/>
        <v>-0.06717697999999928</v>
      </c>
      <c r="R22" s="73"/>
      <c r="S22" s="82">
        <f t="shared" si="3"/>
        <v>99.25058324212957</v>
      </c>
      <c r="T22" s="46"/>
    </row>
    <row r="23" spans="1:20" s="67" customFormat="1" ht="31.5">
      <c r="A23" s="71" t="str">
        <f>'1(год)'!A26</f>
        <v>1.2.1.2</v>
      </c>
      <c r="B23" s="71" t="str">
        <f>'1(год)'!B26</f>
        <v>Модернизация, техническое перевооружение трансформаторных и иных подстанций, распределительных пунктов, всего, в том числе:</v>
      </c>
      <c r="C23" s="71" t="str">
        <f>'1(год)'!E26</f>
        <v>нд</v>
      </c>
      <c r="D23" s="81">
        <f>'1(год)'!F26/1.2</f>
        <v>40.61952679875184</v>
      </c>
      <c r="E23" s="81">
        <f>'1(год)'!G26/1.2</f>
        <v>40.61952679875184</v>
      </c>
      <c r="F23" s="71">
        <f>'1(год)'!H26/1.2</f>
        <v>0</v>
      </c>
      <c r="G23" s="71">
        <f t="shared" si="4"/>
        <v>0</v>
      </c>
      <c r="H23" s="81">
        <f t="shared" si="5"/>
        <v>40.61952679875184</v>
      </c>
      <c r="I23" s="81">
        <f t="shared" si="6"/>
        <v>40.61952679875184</v>
      </c>
      <c r="J23" s="71">
        <f t="shared" si="0"/>
        <v>0</v>
      </c>
      <c r="K23" s="81">
        <f>'1(год)'!J26/1.2</f>
        <v>5.656688166666667</v>
      </c>
      <c r="L23" s="71">
        <f t="shared" si="1"/>
        <v>0</v>
      </c>
      <c r="M23" s="81">
        <f>'1(год)'!O26/1.2</f>
        <v>5.125141310000001</v>
      </c>
      <c r="N23" s="71">
        <f t="shared" si="2"/>
        <v>0</v>
      </c>
      <c r="O23" s="81">
        <f t="shared" si="7"/>
        <v>35.49438548875184</v>
      </c>
      <c r="P23" s="71">
        <f t="shared" si="8"/>
        <v>0</v>
      </c>
      <c r="Q23" s="81">
        <f t="shared" si="9"/>
        <v>-0.5315468566666661</v>
      </c>
      <c r="R23" s="71"/>
      <c r="S23" s="83">
        <f t="shared" si="3"/>
        <v>90.60321444270294</v>
      </c>
      <c r="T23" s="61"/>
    </row>
    <row r="24" spans="1:20" s="37" customFormat="1" ht="31.5">
      <c r="A24" s="15" t="str">
        <f>'1(год)'!A27</f>
        <v>1.2.1.2.1</v>
      </c>
      <c r="B24" s="15" t="str">
        <f>'1(год)'!B27</f>
        <v>ТМ-63 кВА ТП-122 ул.Хабаровская; ТП-133 ул. Мельничная АЗС</v>
      </c>
      <c r="C24" s="15" t="str">
        <f>'1(год)'!E27</f>
        <v>J_1.2.1.2.1.M</v>
      </c>
      <c r="D24" s="63">
        <f>'1(год)'!F27/1.2</f>
        <v>0.30642748057627117</v>
      </c>
      <c r="E24" s="63">
        <f>'1(год)'!G27/1.2</f>
        <v>0.30642748057627117</v>
      </c>
      <c r="F24" s="15">
        <f>'1(год)'!H27/1.2</f>
        <v>0</v>
      </c>
      <c r="G24" s="15">
        <f t="shared" si="4"/>
        <v>0</v>
      </c>
      <c r="H24" s="63">
        <f t="shared" si="5"/>
        <v>0.30642748057627117</v>
      </c>
      <c r="I24" s="63">
        <f t="shared" si="6"/>
        <v>0.30642748057627117</v>
      </c>
      <c r="J24" s="15">
        <f t="shared" si="0"/>
        <v>0</v>
      </c>
      <c r="K24" s="63">
        <f>'1(год)'!J27/1.2</f>
        <v>0</v>
      </c>
      <c r="L24" s="15">
        <f t="shared" si="1"/>
        <v>0</v>
      </c>
      <c r="M24" s="63">
        <f>'1(год)'!O27/1.2</f>
        <v>0</v>
      </c>
      <c r="N24" s="15">
        <f t="shared" si="2"/>
        <v>0</v>
      </c>
      <c r="O24" s="63">
        <f t="shared" si="7"/>
        <v>0.30642748057627117</v>
      </c>
      <c r="P24" s="15">
        <f t="shared" si="8"/>
        <v>0</v>
      </c>
      <c r="Q24" s="84">
        <f t="shared" si="9"/>
        <v>0</v>
      </c>
      <c r="R24" s="15"/>
      <c r="S24" s="64"/>
      <c r="T24" s="15"/>
    </row>
    <row r="25" spans="1:20" s="37" customFormat="1" ht="15.75">
      <c r="A25" s="15" t="str">
        <f>'1(год)'!A28</f>
        <v>1.2.1.2.2</v>
      </c>
      <c r="B25" s="15" t="str">
        <f>'1(год)'!B28</f>
        <v>ТМ-100 кВА ТП-22 ул.Приморская  43/7</v>
      </c>
      <c r="C25" s="15"/>
      <c r="D25" s="63">
        <f>'1(год)'!F28/1.2</f>
        <v>0.16627636030508477</v>
      </c>
      <c r="E25" s="63">
        <f>'1(год)'!G28/1.2</f>
        <v>0.16627636030508477</v>
      </c>
      <c r="F25" s="15">
        <f>'1(год)'!H28/1.2</f>
        <v>0</v>
      </c>
      <c r="G25" s="15">
        <f t="shared" si="4"/>
        <v>0</v>
      </c>
      <c r="H25" s="63">
        <f t="shared" si="5"/>
        <v>0.16627636030508477</v>
      </c>
      <c r="I25" s="63">
        <f t="shared" si="6"/>
        <v>0.16627636030508477</v>
      </c>
      <c r="J25" s="15">
        <f t="shared" si="0"/>
        <v>0</v>
      </c>
      <c r="K25" s="63">
        <f>'1(год)'!J28/1.2</f>
        <v>0.18178216666666666</v>
      </c>
      <c r="L25" s="15">
        <f t="shared" si="1"/>
        <v>0</v>
      </c>
      <c r="M25" s="63">
        <f>'1(год)'!O28/1.2</f>
        <v>0.1742699</v>
      </c>
      <c r="N25" s="15">
        <f t="shared" si="2"/>
        <v>0</v>
      </c>
      <c r="O25" s="63">
        <f t="shared" si="7"/>
        <v>-0.00799353969491523</v>
      </c>
      <c r="P25" s="15">
        <f t="shared" si="8"/>
        <v>0</v>
      </c>
      <c r="Q25" s="63">
        <f t="shared" si="9"/>
        <v>-0.007512266666666656</v>
      </c>
      <c r="R25" s="15"/>
      <c r="S25" s="64">
        <f aca="true" t="shared" si="10" ref="S25:S30">M25/K25*100</f>
        <v>95.86743474103162</v>
      </c>
      <c r="T25" s="15"/>
    </row>
    <row r="26" spans="1:20" s="65" customFormat="1" ht="15.75" customHeight="1">
      <c r="A26" s="15" t="str">
        <f>'1(год)'!A29</f>
        <v>1.2.1.2.3</v>
      </c>
      <c r="B26" s="15" t="str">
        <f>'1(год)'!B29</f>
        <v>ТМ-160 кВА ТП-34 ул. Горького 31а  (203 склад); ТП-53 пер. Студенческий; ТП-81 ул. Горовая( скважина); ТП-88 ул. Мельничная ( АЗС ); ТП-127 ул.Московская; ТП-159 ул.Мельничная; ТП-179 ул. Подгорная; </v>
      </c>
      <c r="C26" s="15" t="str">
        <f>'1(год)'!E29</f>
        <v>J_1.2.1.2.3.O</v>
      </c>
      <c r="D26" s="63">
        <f>'1(год)'!F29/1.2</f>
        <v>1.3882948646694913</v>
      </c>
      <c r="E26" s="63">
        <f>'1(год)'!G29/1.2</f>
        <v>1.3882948646694913</v>
      </c>
      <c r="F26" s="15">
        <f>'1(год)'!H29/1.2</f>
        <v>0</v>
      </c>
      <c r="G26" s="15">
        <f t="shared" si="4"/>
        <v>0</v>
      </c>
      <c r="H26" s="63">
        <f t="shared" si="5"/>
        <v>1.3882948646694913</v>
      </c>
      <c r="I26" s="63">
        <f t="shared" si="6"/>
        <v>1.3882948646694913</v>
      </c>
      <c r="J26" s="15">
        <f t="shared" si="0"/>
        <v>0</v>
      </c>
      <c r="K26" s="63">
        <f>'1(год)'!J29/1.2</f>
        <v>0.8371283333333334</v>
      </c>
      <c r="L26" s="15">
        <f t="shared" si="1"/>
        <v>0</v>
      </c>
      <c r="M26" s="63">
        <f>'1(год)'!O29/1.2</f>
        <v>0.7958064300000001</v>
      </c>
      <c r="N26" s="15">
        <f t="shared" si="2"/>
        <v>0</v>
      </c>
      <c r="O26" s="63">
        <f t="shared" si="7"/>
        <v>0.5924884346694912</v>
      </c>
      <c r="P26" s="15">
        <f t="shared" si="8"/>
        <v>0</v>
      </c>
      <c r="Q26" s="63">
        <f t="shared" si="9"/>
        <v>-0.0413219033333333</v>
      </c>
      <c r="R26" s="15"/>
      <c r="S26" s="64">
        <f t="shared" si="10"/>
        <v>95.06385082335046</v>
      </c>
      <c r="T26" s="15"/>
    </row>
    <row r="27" spans="1:20" s="65" customFormat="1" ht="47.25" customHeight="1">
      <c r="A27" s="15" t="str">
        <f>'1(год)'!A30</f>
        <v>1.2.1.2.4</v>
      </c>
      <c r="B27" s="15" t="str">
        <f>'1(год)'!B30</f>
        <v>ТМ-250 кВА ТП-14 ул.Артиллерийская 3;ТП-16 ул.Краснознаменная 2в;ТП-74 Нефтебаза;ТП-77 ул.  Урожайная;ТП-113 ул.Полевая 2а;ТП-117 ул.Красногвардейская 114/4;ТП-120 ул.Хрещатинская-Николаевская.;ТП-121 ул.Парковая  66а;ТП-121 ул.Парковая  66а;ТП-128 ул. Гр</v>
      </c>
      <c r="C27" s="15" t="str">
        <f>'1(год)'!E30</f>
        <v>J_1.2.1.2.4.O</v>
      </c>
      <c r="D27" s="63">
        <f>'1(год)'!F30/1.2</f>
        <v>3.0555873181642768</v>
      </c>
      <c r="E27" s="63">
        <f>'1(год)'!G30/1.2</f>
        <v>3.0555873181642768</v>
      </c>
      <c r="F27" s="15">
        <f>'1(год)'!H30/1.2</f>
        <v>0</v>
      </c>
      <c r="G27" s="15">
        <f t="shared" si="4"/>
        <v>0</v>
      </c>
      <c r="H27" s="63">
        <f t="shared" si="5"/>
        <v>3.0555873181642768</v>
      </c>
      <c r="I27" s="63">
        <f t="shared" si="6"/>
        <v>3.0555873181642768</v>
      </c>
      <c r="J27" s="15">
        <f t="shared" si="0"/>
        <v>0</v>
      </c>
      <c r="K27" s="63">
        <f>'1(год)'!J30/1.2</f>
        <v>0.48170925000000003</v>
      </c>
      <c r="L27" s="15">
        <f t="shared" si="1"/>
        <v>0</v>
      </c>
      <c r="M27" s="63">
        <f>'1(год)'!O30/1.2</f>
        <v>0.4564105600000001</v>
      </c>
      <c r="N27" s="15">
        <f t="shared" si="2"/>
        <v>0</v>
      </c>
      <c r="O27" s="63">
        <f t="shared" si="7"/>
        <v>2.5991767581642766</v>
      </c>
      <c r="P27" s="15">
        <f t="shared" si="8"/>
        <v>0</v>
      </c>
      <c r="Q27" s="63">
        <f t="shared" si="9"/>
        <v>-0.025298689999999957</v>
      </c>
      <c r="R27" s="15"/>
      <c r="S27" s="64">
        <f t="shared" si="10"/>
        <v>94.74814112454764</v>
      </c>
      <c r="T27" s="15"/>
    </row>
    <row r="28" spans="1:20" s="65" customFormat="1" ht="31.5" customHeight="1">
      <c r="A28" s="15" t="str">
        <f>'1(год)'!A31</f>
        <v>1.2.1.2.5</v>
      </c>
      <c r="B28" s="15" t="str">
        <f>'1(год)'!B31</f>
        <v>ТМ-400кВА ТП-1 ул.Ленинская 116 корп.3 (детский дом); ТП-2 ул.Борисова 41 корп.1; ТП-9 ул.Мельничная; ТП-12 ул.Кустовиновская 1а; ТП-29 Лесхоз; ТП-40 ул. Парковая 17а; ТП-50 ул. Ипподромная 1а.; ТП-52 ул. Ханкайская-Хрещатинская;ТП-64 ул.Красногвардейская</v>
      </c>
      <c r="C28" s="15" t="str">
        <f>'1(год)'!E31</f>
        <v>J_1.2.1.2.5.O</v>
      </c>
      <c r="D28" s="63">
        <f>'1(год)'!F31/1.2</f>
        <v>7.905394741093219</v>
      </c>
      <c r="E28" s="63">
        <f>'1(год)'!G31/1.2</f>
        <v>7.905394741093219</v>
      </c>
      <c r="F28" s="15">
        <f>'1(год)'!H31/1.2</f>
        <v>0</v>
      </c>
      <c r="G28" s="15">
        <f t="shared" si="4"/>
        <v>0</v>
      </c>
      <c r="H28" s="63">
        <f t="shared" si="5"/>
        <v>7.905394741093219</v>
      </c>
      <c r="I28" s="63">
        <f t="shared" si="6"/>
        <v>7.905394741093219</v>
      </c>
      <c r="J28" s="15">
        <f t="shared" si="0"/>
        <v>0</v>
      </c>
      <c r="K28" s="63">
        <f>'1(год)'!J31/1.2</f>
        <v>2.4340200000000003</v>
      </c>
      <c r="L28" s="15">
        <f t="shared" si="1"/>
        <v>0</v>
      </c>
      <c r="M28" s="63">
        <f>'1(год)'!O31/1.2</f>
        <v>2.34732744</v>
      </c>
      <c r="N28" s="15">
        <f t="shared" si="2"/>
        <v>0</v>
      </c>
      <c r="O28" s="63">
        <f t="shared" si="7"/>
        <v>5.558067301093219</v>
      </c>
      <c r="P28" s="15">
        <f t="shared" si="8"/>
        <v>0</v>
      </c>
      <c r="Q28" s="63">
        <f t="shared" si="9"/>
        <v>-0.08669256000000036</v>
      </c>
      <c r="R28" s="15"/>
      <c r="S28" s="64">
        <f t="shared" si="10"/>
        <v>96.43829713806788</v>
      </c>
      <c r="T28" s="15"/>
    </row>
    <row r="29" spans="1:20" s="65" customFormat="1" ht="15.75" customHeight="1">
      <c r="A29" s="15" t="str">
        <f>'1(год)'!A32</f>
        <v>1.2.1.2.6</v>
      </c>
      <c r="B29" s="15" t="str">
        <f>'1(год)'!B32</f>
        <v>ТМ-630 кВА ТП-100 ул. Советская  70а; ТП-101ул.Красногвардейская 69/3; ТП-113 ул.Полевая 2а.; ТП-125 ул Парковая 31 а;ТП-149 ул.Красногвардейская 128 корп.5;  ТП-165 ул.Мира  3; ТП-166 ул.Мира 2 а; ТП-169 ул.Коммунаров 33а; ТП-63А ул.Красногвардейская 104</v>
      </c>
      <c r="C29" s="15" t="str">
        <f>'1(год)'!E32</f>
        <v>J_1.2.1.2.6.O</v>
      </c>
      <c r="D29" s="63">
        <f>'1(год)'!F32/1.2</f>
        <v>4.714615179943499</v>
      </c>
      <c r="E29" s="63">
        <f>'1(год)'!G32/1.2</f>
        <v>4.714615179943499</v>
      </c>
      <c r="F29" s="15">
        <f>'1(год)'!H32/1.2</f>
        <v>0</v>
      </c>
      <c r="G29" s="15">
        <f t="shared" si="4"/>
        <v>0</v>
      </c>
      <c r="H29" s="63">
        <f t="shared" si="5"/>
        <v>4.714615179943499</v>
      </c>
      <c r="I29" s="63">
        <f t="shared" si="6"/>
        <v>4.714615179943499</v>
      </c>
      <c r="J29" s="15">
        <f t="shared" si="0"/>
        <v>0</v>
      </c>
      <c r="K29" s="63">
        <f>'1(год)'!J32/1.2</f>
        <v>0.7165242500000001</v>
      </c>
      <c r="L29" s="15">
        <f t="shared" si="1"/>
        <v>0</v>
      </c>
      <c r="M29" s="63">
        <f>'1(год)'!O32/1.2</f>
        <v>0.34890509000000003</v>
      </c>
      <c r="N29" s="15">
        <f t="shared" si="2"/>
        <v>0</v>
      </c>
      <c r="O29" s="63">
        <f t="shared" si="7"/>
        <v>4.3657100899435</v>
      </c>
      <c r="P29" s="15">
        <f t="shared" si="8"/>
        <v>0</v>
      </c>
      <c r="Q29" s="63">
        <f t="shared" si="9"/>
        <v>-0.36761916000000006</v>
      </c>
      <c r="R29" s="15"/>
      <c r="S29" s="64">
        <f t="shared" si="10"/>
        <v>48.69410770116991</v>
      </c>
      <c r="T29" s="15"/>
    </row>
    <row r="30" spans="1:20" s="37" customFormat="1" ht="15.75">
      <c r="A30" s="15" t="str">
        <f>'1(год)'!A33</f>
        <v>1.2.1.2.7</v>
      </c>
      <c r="B30" s="15" t="str">
        <f>'1(год)'!B33</f>
        <v>ТМ-1000 кВА ТП-11 ул.Покуса    1а. </v>
      </c>
      <c r="C30" s="15"/>
      <c r="D30" s="63">
        <f>'1(год)'!F33/1.2</f>
        <v>0.9811133540000002</v>
      </c>
      <c r="E30" s="63">
        <f>'1(год)'!G33/1.2</f>
        <v>0.9811133540000002</v>
      </c>
      <c r="F30" s="15">
        <f>'1(год)'!H33/1.2</f>
        <v>0</v>
      </c>
      <c r="G30" s="15">
        <f t="shared" si="4"/>
        <v>0</v>
      </c>
      <c r="H30" s="63">
        <f t="shared" si="5"/>
        <v>0.9811133540000002</v>
      </c>
      <c r="I30" s="63">
        <f t="shared" si="6"/>
        <v>0.9811133540000002</v>
      </c>
      <c r="J30" s="15">
        <f t="shared" si="0"/>
        <v>0</v>
      </c>
      <c r="K30" s="63">
        <f>'1(год)'!J33/1.2</f>
        <v>1.0055241666666668</v>
      </c>
      <c r="L30" s="15">
        <f t="shared" si="1"/>
        <v>0</v>
      </c>
      <c r="M30" s="63">
        <f>'1(год)'!O33/1.2</f>
        <v>1.0024218900000001</v>
      </c>
      <c r="N30" s="15">
        <f t="shared" si="2"/>
        <v>0</v>
      </c>
      <c r="O30" s="63">
        <f t="shared" si="7"/>
        <v>-0.021308535999999934</v>
      </c>
      <c r="P30" s="15">
        <f t="shared" si="8"/>
        <v>0</v>
      </c>
      <c r="Q30" s="63">
        <f t="shared" si="9"/>
        <v>-0.0031022766666666257</v>
      </c>
      <c r="R30" s="15"/>
      <c r="S30" s="64">
        <f t="shared" si="10"/>
        <v>99.69147666764184</v>
      </c>
      <c r="T30" s="15"/>
    </row>
    <row r="31" spans="1:20" s="65" customFormat="1" ht="15.75" customHeight="1">
      <c r="A31" s="15" t="str">
        <f>'1(год)'!A34</f>
        <v>1.2.1.2.8</v>
      </c>
      <c r="B31" s="15" t="str">
        <f>'1(год)'!B34</f>
        <v>ТМ- 10000кВА ПС ЗСМ</v>
      </c>
      <c r="C31" s="15" t="str">
        <f>'1(год)'!E34</f>
        <v>J_1.2.1.2.8.O</v>
      </c>
      <c r="D31" s="63">
        <f>'1(год)'!F34/1.2</f>
        <v>15.1261325</v>
      </c>
      <c r="E31" s="63">
        <f>'1(год)'!G34/1.2</f>
        <v>15.1261325</v>
      </c>
      <c r="F31" s="15">
        <f>'1(год)'!H34/1.2</f>
        <v>0</v>
      </c>
      <c r="G31" s="15">
        <f t="shared" si="4"/>
        <v>0</v>
      </c>
      <c r="H31" s="63">
        <f t="shared" si="5"/>
        <v>15.1261325</v>
      </c>
      <c r="I31" s="63">
        <f t="shared" si="6"/>
        <v>15.1261325</v>
      </c>
      <c r="J31" s="15">
        <f t="shared" si="0"/>
        <v>0</v>
      </c>
      <c r="K31" s="63">
        <f>'1(год)'!J34/1.2</f>
        <v>0</v>
      </c>
      <c r="L31" s="15">
        <f t="shared" si="1"/>
        <v>0</v>
      </c>
      <c r="M31" s="63">
        <f>'1(год)'!O34/1.2</f>
        <v>0</v>
      </c>
      <c r="N31" s="15">
        <f t="shared" si="2"/>
        <v>0</v>
      </c>
      <c r="O31" s="63">
        <f t="shared" si="7"/>
        <v>15.1261325</v>
      </c>
      <c r="P31" s="15">
        <f t="shared" si="8"/>
        <v>0</v>
      </c>
      <c r="Q31" s="15">
        <f t="shared" si="9"/>
        <v>0</v>
      </c>
      <c r="R31" s="15"/>
      <c r="S31" s="15"/>
      <c r="T31" s="15"/>
    </row>
    <row r="32" spans="1:20" s="65" customFormat="1" ht="47.25" customHeight="1">
      <c r="A32" s="15" t="str">
        <f>'1(год)'!A35</f>
        <v>1.2.1.2.9</v>
      </c>
      <c r="B32" s="15" t="str">
        <f>'1(год)'!B35</f>
        <v>КТПБ -31 ул. Комсомольская 114   </v>
      </c>
      <c r="C32" s="15" t="s">
        <v>464</v>
      </c>
      <c r="D32" s="63">
        <f>'1(год)'!F35/1.2</f>
        <v>2.8715525000000004</v>
      </c>
      <c r="E32" s="63">
        <f>'1(год)'!G35/1.2</f>
        <v>2.8715525000000004</v>
      </c>
      <c r="F32" s="15">
        <f>'1(год)'!H35/1.2</f>
        <v>0</v>
      </c>
      <c r="G32" s="15">
        <f t="shared" si="4"/>
        <v>0</v>
      </c>
      <c r="H32" s="63">
        <f t="shared" si="5"/>
        <v>2.8715525000000004</v>
      </c>
      <c r="I32" s="63">
        <f t="shared" si="6"/>
        <v>2.8715525000000004</v>
      </c>
      <c r="J32" s="15">
        <f t="shared" si="0"/>
        <v>0</v>
      </c>
      <c r="K32" s="63">
        <f>'1(год)'!J35/1.2</f>
        <v>0</v>
      </c>
      <c r="L32" s="15">
        <f t="shared" si="1"/>
        <v>0</v>
      </c>
      <c r="M32" s="63">
        <f>'1(год)'!O35/1.2</f>
        <v>0</v>
      </c>
      <c r="N32" s="15">
        <f t="shared" si="2"/>
        <v>0</v>
      </c>
      <c r="O32" s="63">
        <f t="shared" si="7"/>
        <v>2.8715525000000004</v>
      </c>
      <c r="P32" s="15">
        <f t="shared" si="8"/>
        <v>0</v>
      </c>
      <c r="Q32" s="15">
        <f t="shared" si="9"/>
        <v>0</v>
      </c>
      <c r="R32" s="15"/>
      <c r="S32" s="15">
        <v>0</v>
      </c>
      <c r="T32" s="15"/>
    </row>
    <row r="33" spans="1:20" s="65" customFormat="1" ht="15.75" customHeight="1">
      <c r="A33" s="15" t="str">
        <f>'1(год)'!A36</f>
        <v>1.2.1.2.10</v>
      </c>
      <c r="B33" s="15" t="str">
        <f>'1(год)'!B36</f>
        <v>РУ 10кВ замена МВ на ВВ:  РП-8 (5 шт.)-Советская 114А; ТП-149 (2 шт.)-Красногвардейская 128/5</v>
      </c>
      <c r="C33" s="15" t="str">
        <f>'1(год)'!E36</f>
        <v>J_1.2.1.2.10.N</v>
      </c>
      <c r="D33" s="63">
        <f>'1(год)'!F36/1.2</f>
        <v>1.5498858333333334</v>
      </c>
      <c r="E33" s="63">
        <f>'1(год)'!G36/1.2</f>
        <v>1.5498858333333334</v>
      </c>
      <c r="F33" s="15">
        <f>'1(год)'!H36/1.2</f>
        <v>0</v>
      </c>
      <c r="G33" s="15">
        <f t="shared" si="4"/>
        <v>0</v>
      </c>
      <c r="H33" s="63">
        <f t="shared" si="5"/>
        <v>1.5498858333333334</v>
      </c>
      <c r="I33" s="63">
        <f t="shared" si="6"/>
        <v>1.5498858333333334</v>
      </c>
      <c r="J33" s="15">
        <f t="shared" si="0"/>
        <v>0</v>
      </c>
      <c r="K33" s="63">
        <f>'1(год)'!J36/1.2</f>
        <v>0</v>
      </c>
      <c r="L33" s="15">
        <f t="shared" si="1"/>
        <v>0</v>
      </c>
      <c r="M33" s="63">
        <f>'1(год)'!O36/1.2</f>
        <v>0</v>
      </c>
      <c r="N33" s="15">
        <f t="shared" si="2"/>
        <v>0</v>
      </c>
      <c r="O33" s="63">
        <f t="shared" si="7"/>
        <v>1.5498858333333334</v>
      </c>
      <c r="P33" s="15">
        <f t="shared" si="8"/>
        <v>0</v>
      </c>
      <c r="Q33" s="15">
        <f t="shared" si="9"/>
        <v>0</v>
      </c>
      <c r="R33" s="15"/>
      <c r="S33" s="15">
        <v>0</v>
      </c>
      <c r="T33" s="15"/>
    </row>
    <row r="34" spans="1:20" s="65" customFormat="1" ht="15.75" customHeight="1">
      <c r="A34" s="15" t="str">
        <f>'1(год)'!A37</f>
        <v>1.2.1.2.11</v>
      </c>
      <c r="B34" s="15" t="str">
        <f>'1(год)'!B37</f>
        <v> П/С ЗСМ замена МВ на ВВ, ул. Силикатная 5</v>
      </c>
      <c r="C34" s="15" t="str">
        <f>'1(год)'!E37</f>
        <v>J_1.2.1.2.11.L</v>
      </c>
      <c r="D34" s="63">
        <f>'1(год)'!F37/1.2</f>
        <v>2.5542466666666668</v>
      </c>
      <c r="E34" s="63">
        <f>'1(год)'!G37/1.2</f>
        <v>2.5542466666666668</v>
      </c>
      <c r="F34" s="15">
        <f>'1(год)'!H37/1.2</f>
        <v>0</v>
      </c>
      <c r="G34" s="15">
        <f t="shared" si="4"/>
        <v>0</v>
      </c>
      <c r="H34" s="63">
        <f t="shared" si="5"/>
        <v>2.5542466666666668</v>
      </c>
      <c r="I34" s="63">
        <f t="shared" si="6"/>
        <v>2.5542466666666668</v>
      </c>
      <c r="J34" s="15">
        <f t="shared" si="0"/>
        <v>0</v>
      </c>
      <c r="K34" s="63">
        <f>'1(год)'!J37/1.2</f>
        <v>0</v>
      </c>
      <c r="L34" s="15">
        <f t="shared" si="1"/>
        <v>0</v>
      </c>
      <c r="M34" s="63">
        <f>'1(год)'!O37/1.2</f>
        <v>0</v>
      </c>
      <c r="N34" s="15">
        <f t="shared" si="2"/>
        <v>0</v>
      </c>
      <c r="O34" s="63">
        <f t="shared" si="7"/>
        <v>2.5542466666666668</v>
      </c>
      <c r="P34" s="15">
        <f t="shared" si="8"/>
        <v>0</v>
      </c>
      <c r="Q34" s="15">
        <f t="shared" si="9"/>
        <v>0</v>
      </c>
      <c r="R34" s="15"/>
      <c r="S34" s="15">
        <v>0</v>
      </c>
      <c r="T34" s="15"/>
    </row>
    <row r="35" spans="1:20" s="65" customFormat="1" ht="47.25" customHeight="1">
      <c r="A35" s="71" t="str">
        <f>'1(год)'!A38</f>
        <v>1.2.2.2</v>
      </c>
      <c r="B35" s="71" t="str">
        <f>'1(год)'!B38</f>
        <v>Модернизация, техническое перевооружение линий электропередачи, всего, в том числе:</v>
      </c>
      <c r="C35" s="71" t="str">
        <f>'1(год)'!E38</f>
        <v>нд</v>
      </c>
      <c r="D35" s="81">
        <f>'1(год)'!F38/1.2</f>
        <v>18.914077499999998</v>
      </c>
      <c r="E35" s="81">
        <f>'1(год)'!G38/1.2</f>
        <v>18.914077499999998</v>
      </c>
      <c r="F35" s="71">
        <f>'1(год)'!H38/1.2</f>
        <v>0</v>
      </c>
      <c r="G35" s="71">
        <f t="shared" si="4"/>
        <v>0</v>
      </c>
      <c r="H35" s="81">
        <f t="shared" si="5"/>
        <v>18.914077499999998</v>
      </c>
      <c r="I35" s="81">
        <f t="shared" si="6"/>
        <v>18.914077499999998</v>
      </c>
      <c r="J35" s="71">
        <f t="shared" si="0"/>
        <v>0</v>
      </c>
      <c r="K35" s="81">
        <f>'1(год)'!J38/1.2</f>
        <v>0</v>
      </c>
      <c r="L35" s="71">
        <f t="shared" si="1"/>
        <v>0</v>
      </c>
      <c r="M35" s="81">
        <f>'1(год)'!O38/1.2</f>
        <v>0</v>
      </c>
      <c r="N35" s="71">
        <f t="shared" si="2"/>
        <v>0</v>
      </c>
      <c r="O35" s="81">
        <f t="shared" si="7"/>
        <v>18.914077499999998</v>
      </c>
      <c r="P35" s="71">
        <f t="shared" si="8"/>
        <v>0</v>
      </c>
      <c r="Q35" s="71">
        <f t="shared" si="9"/>
        <v>0</v>
      </c>
      <c r="R35" s="71"/>
      <c r="S35" s="71">
        <v>0</v>
      </c>
      <c r="T35" s="15"/>
    </row>
    <row r="36" spans="1:20" s="37" customFormat="1" ht="15.75" customHeight="1">
      <c r="A36" s="15" t="str">
        <f>'1(год)'!A39</f>
        <v>1.2.2.2.1</v>
      </c>
      <c r="B36" s="15" t="str">
        <f>'1(год)'!B39</f>
        <v>Вл-10 кв Ф-3"С" L-8209м (реконструкция участка 4 км), ул. Краснознамённая (№22-№18),ул. Краснознамённая 6а-пер. Пригородный 7, ул. Краснознамённая 2в-ул. Фабричная 3, ул. Складская(2-17), ул. Ключевая(3-11), ул. Калиновская( ул. Лазо 5-ул. Партизанская 50</v>
      </c>
      <c r="C36" s="15"/>
      <c r="D36" s="63">
        <f>'1(год)'!F39/1.2</f>
        <v>5.2779750000000005</v>
      </c>
      <c r="E36" s="63">
        <f>'1(год)'!G39/1.2</f>
        <v>5.2779750000000005</v>
      </c>
      <c r="F36" s="15">
        <f>'1(год)'!H39/1.2</f>
        <v>0</v>
      </c>
      <c r="G36" s="15">
        <f t="shared" si="4"/>
        <v>0</v>
      </c>
      <c r="H36" s="63">
        <f t="shared" si="5"/>
        <v>5.2779750000000005</v>
      </c>
      <c r="I36" s="63">
        <f t="shared" si="6"/>
        <v>5.2779750000000005</v>
      </c>
      <c r="J36" s="15">
        <f t="shared" si="0"/>
        <v>0</v>
      </c>
      <c r="K36" s="63">
        <f>'1(год)'!J39/1.2</f>
        <v>0</v>
      </c>
      <c r="L36" s="15">
        <f t="shared" si="1"/>
        <v>0</v>
      </c>
      <c r="M36" s="63">
        <f>'1(год)'!O39/1.2</f>
        <v>0</v>
      </c>
      <c r="N36" s="15">
        <f t="shared" si="2"/>
        <v>0</v>
      </c>
      <c r="O36" s="63">
        <f t="shared" si="7"/>
        <v>5.2779750000000005</v>
      </c>
      <c r="P36" s="15">
        <f t="shared" si="8"/>
        <v>0</v>
      </c>
      <c r="Q36" s="15">
        <f t="shared" si="9"/>
        <v>0</v>
      </c>
      <c r="R36" s="15"/>
      <c r="S36" s="15">
        <v>0</v>
      </c>
      <c r="T36" s="15"/>
    </row>
    <row r="37" spans="1:20" s="65" customFormat="1" ht="15.75" customHeight="1">
      <c r="A37" s="15" t="str">
        <f>'1(год)'!A40</f>
        <v>1.2.2.2.2</v>
      </c>
      <c r="B37" s="15" t="str">
        <f>'1(год)'!B40</f>
        <v>Вл-10 кв Ф-9"С" L-2252м  ул Горького(1-60), тер-я в/части(Горького 1-Суворовская 11а), ТП-152 - ТП-6 (ул. Пограничная 31-ул. Госпитальная 10), ТП-152 - ТП-173(ул. Пограничная 31-Приморская 10/1), КЛ-45м</v>
      </c>
      <c r="C37" s="15" t="str">
        <f>'1(год)'!E40</f>
        <v>J_1.2.2.2.2.L</v>
      </c>
      <c r="D37" s="63">
        <f>'1(год)'!F40/1.2</f>
        <v>2.8104058333333333</v>
      </c>
      <c r="E37" s="63">
        <f>'1(год)'!G40/1.2</f>
        <v>2.8104058333333333</v>
      </c>
      <c r="F37" s="15">
        <f>'1(год)'!H40/1.2</f>
        <v>0</v>
      </c>
      <c r="G37" s="15">
        <f t="shared" si="4"/>
        <v>0</v>
      </c>
      <c r="H37" s="63">
        <f t="shared" si="5"/>
        <v>2.8104058333333333</v>
      </c>
      <c r="I37" s="63">
        <f t="shared" si="6"/>
        <v>2.8104058333333333</v>
      </c>
      <c r="J37" s="15">
        <f t="shared" si="0"/>
        <v>0</v>
      </c>
      <c r="K37" s="63">
        <f>'1(год)'!J40/1.2</f>
        <v>0</v>
      </c>
      <c r="L37" s="15">
        <f t="shared" si="1"/>
        <v>0</v>
      </c>
      <c r="M37" s="63">
        <f>'1(год)'!O40/1.2</f>
        <v>0</v>
      </c>
      <c r="N37" s="15">
        <f t="shared" si="2"/>
        <v>0</v>
      </c>
      <c r="O37" s="63">
        <f t="shared" si="7"/>
        <v>2.8104058333333333</v>
      </c>
      <c r="P37" s="15">
        <f t="shared" si="8"/>
        <v>0</v>
      </c>
      <c r="Q37" s="15">
        <f t="shared" si="9"/>
        <v>0</v>
      </c>
      <c r="R37" s="15"/>
      <c r="S37" s="15">
        <v>0</v>
      </c>
      <c r="T37" s="15"/>
    </row>
    <row r="38" spans="1:20" s="65" customFormat="1" ht="15.75" customHeight="1">
      <c r="A38" s="15" t="str">
        <f>'1(год)'!A41</f>
        <v>1.2.2.2.3</v>
      </c>
      <c r="B38" s="15" t="str">
        <f>'1(год)'!B41</f>
        <v>Вл-10 кв Ф-20"С" L-4111 м, ул. Набережная(30-ориентир 30 м на восток от ж/д ул. 1-я Загордная 55), ул.Тараса Шевченко(ориентир 30 м на восток от ж/д ул. 1-я Загордная 55-т. Шевч. 210-150), пер. Крестьянский (т. Шевч. 150-Мельничн. 120), ул.Мельничная(120-</v>
      </c>
      <c r="C38" s="15" t="str">
        <f>'1(год)'!E41</f>
        <v>J_1.2.2.2.3.N</v>
      </c>
      <c r="D38" s="63">
        <f>'1(год)'!F41/1.2</f>
        <v>5.979028333333333</v>
      </c>
      <c r="E38" s="63">
        <f>'1(год)'!G41/1.2</f>
        <v>5.979028333333333</v>
      </c>
      <c r="F38" s="15">
        <f>'1(год)'!H41/1.2</f>
        <v>0</v>
      </c>
      <c r="G38" s="15">
        <f t="shared" si="4"/>
        <v>0</v>
      </c>
      <c r="H38" s="63">
        <f t="shared" si="5"/>
        <v>5.979028333333333</v>
      </c>
      <c r="I38" s="63">
        <f t="shared" si="6"/>
        <v>5.979028333333333</v>
      </c>
      <c r="J38" s="15">
        <f t="shared" si="0"/>
        <v>0</v>
      </c>
      <c r="K38" s="63">
        <f>'1(год)'!J41/1.2</f>
        <v>0</v>
      </c>
      <c r="L38" s="15">
        <f t="shared" si="1"/>
        <v>0</v>
      </c>
      <c r="M38" s="63">
        <f>'1(год)'!O41/1.2</f>
        <v>0</v>
      </c>
      <c r="N38" s="15">
        <f t="shared" si="2"/>
        <v>0</v>
      </c>
      <c r="O38" s="63">
        <f t="shared" si="7"/>
        <v>5.979028333333333</v>
      </c>
      <c r="P38" s="15">
        <f t="shared" si="8"/>
        <v>0</v>
      </c>
      <c r="Q38" s="15">
        <f t="shared" si="9"/>
        <v>0</v>
      </c>
      <c r="R38" s="15"/>
      <c r="S38" s="15">
        <v>0</v>
      </c>
      <c r="T38" s="15"/>
    </row>
    <row r="39" spans="1:20" s="65" customFormat="1" ht="15.75" customHeight="1">
      <c r="A39" s="15" t="str">
        <f>'1(год)'!A42</f>
        <v>1.2.2.2.4</v>
      </c>
      <c r="B39" s="15" t="str">
        <f>'1(год)'!B42</f>
        <v>установка реклоузеров на ВЛ-10кВ фидер №9 п/с "Спасск" в районе ж/д ул. Горького, д. 19</v>
      </c>
      <c r="C39" s="15" t="str">
        <f>'1(год)'!E42</f>
        <v>J_1.2.2.2.4.L</v>
      </c>
      <c r="D39" s="63">
        <f>'1(год)'!F42/1.2</f>
        <v>0.8205566666666667</v>
      </c>
      <c r="E39" s="63">
        <f>'1(год)'!G42/1.2</f>
        <v>0.8205566666666667</v>
      </c>
      <c r="F39" s="15">
        <f>'1(год)'!H42/1.2</f>
        <v>0</v>
      </c>
      <c r="G39" s="15">
        <f t="shared" si="4"/>
        <v>0</v>
      </c>
      <c r="H39" s="63">
        <f t="shared" si="5"/>
        <v>0.8205566666666667</v>
      </c>
      <c r="I39" s="63">
        <f t="shared" si="6"/>
        <v>0.8205566666666667</v>
      </c>
      <c r="J39" s="15">
        <f t="shared" si="0"/>
        <v>0</v>
      </c>
      <c r="K39" s="63">
        <f>'1(год)'!J42/1.2</f>
        <v>0</v>
      </c>
      <c r="L39" s="15">
        <f t="shared" si="1"/>
        <v>0</v>
      </c>
      <c r="M39" s="63">
        <f>'1(год)'!O42/1.2</f>
        <v>0</v>
      </c>
      <c r="N39" s="15">
        <f t="shared" si="2"/>
        <v>0</v>
      </c>
      <c r="O39" s="63">
        <f t="shared" si="7"/>
        <v>0.8205566666666667</v>
      </c>
      <c r="P39" s="15">
        <f t="shared" si="8"/>
        <v>0</v>
      </c>
      <c r="Q39" s="15">
        <f t="shared" si="9"/>
        <v>0</v>
      </c>
      <c r="R39" s="15"/>
      <c r="S39" s="15">
        <v>0</v>
      </c>
      <c r="T39" s="15"/>
    </row>
    <row r="40" spans="1:20" s="65" customFormat="1" ht="15.75" customHeight="1">
      <c r="A40" s="15" t="str">
        <f>'1(год)'!A43</f>
        <v>1.2.2.2.5</v>
      </c>
      <c r="B40" s="15" t="str">
        <f>'1(год)'!B43</f>
        <v>установка реклоузеров на ВЛ-10кВ фидер №17 п/с "Спасск" в районе ж/д ул. Халтурина, д. 7</v>
      </c>
      <c r="C40" s="15" t="str">
        <f>'1(год)'!E43</f>
        <v>J_1.2.2.2.5.L</v>
      </c>
      <c r="D40" s="63">
        <f>'1(год)'!F43/1.2</f>
        <v>0.8205566666666667</v>
      </c>
      <c r="E40" s="63">
        <f>'1(год)'!G43/1.2</f>
        <v>0.8205566666666667</v>
      </c>
      <c r="F40" s="15">
        <f>'1(год)'!H43/1.2</f>
        <v>0</v>
      </c>
      <c r="G40" s="15">
        <f t="shared" si="4"/>
        <v>0</v>
      </c>
      <c r="H40" s="63">
        <f t="shared" si="5"/>
        <v>0.8205566666666667</v>
      </c>
      <c r="I40" s="63">
        <f t="shared" si="6"/>
        <v>0.8205566666666667</v>
      </c>
      <c r="J40" s="15">
        <f t="shared" si="0"/>
        <v>0</v>
      </c>
      <c r="K40" s="63">
        <f>'1(год)'!J43/1.2</f>
        <v>0</v>
      </c>
      <c r="L40" s="15">
        <f t="shared" si="1"/>
        <v>0</v>
      </c>
      <c r="M40" s="63">
        <f>'1(год)'!O43/1.2</f>
        <v>0</v>
      </c>
      <c r="N40" s="15">
        <f t="shared" si="2"/>
        <v>0</v>
      </c>
      <c r="O40" s="63">
        <f t="shared" si="7"/>
        <v>0.8205566666666667</v>
      </c>
      <c r="P40" s="15">
        <f t="shared" si="8"/>
        <v>0</v>
      </c>
      <c r="Q40" s="15">
        <f t="shared" si="9"/>
        <v>0</v>
      </c>
      <c r="R40" s="15"/>
      <c r="S40" s="15">
        <v>0</v>
      </c>
      <c r="T40" s="15"/>
    </row>
    <row r="41" spans="1:20" s="37" customFormat="1" ht="31.5">
      <c r="A41" s="15" t="str">
        <f>'1(год)'!A44</f>
        <v>1.2.2.2.6</v>
      </c>
      <c r="B41" s="15" t="str">
        <f>'1(год)'!B44</f>
        <v>установка реклоузеров на ВЛ-10кВ фидер №6 п/с "Спасск" в районе ж/д ул. Халтурина, д. 7</v>
      </c>
      <c r="C41" s="15"/>
      <c r="D41" s="63">
        <f>'1(год)'!F44/1.2</f>
        <v>0.8205566666666667</v>
      </c>
      <c r="E41" s="63">
        <f>'1(год)'!G44/1.2</f>
        <v>0.8205566666666667</v>
      </c>
      <c r="F41" s="15">
        <f>'1(год)'!H44/1.2</f>
        <v>0</v>
      </c>
      <c r="G41" s="15">
        <f t="shared" si="4"/>
        <v>0</v>
      </c>
      <c r="H41" s="63">
        <f t="shared" si="5"/>
        <v>0.8205566666666667</v>
      </c>
      <c r="I41" s="63">
        <f t="shared" si="6"/>
        <v>0.8205566666666667</v>
      </c>
      <c r="J41" s="15">
        <f t="shared" si="0"/>
        <v>0</v>
      </c>
      <c r="K41" s="63">
        <f>'1(год)'!J44/1.2</f>
        <v>0</v>
      </c>
      <c r="L41" s="15">
        <f t="shared" si="1"/>
        <v>0</v>
      </c>
      <c r="M41" s="63">
        <f>'1(год)'!O44/1.2</f>
        <v>0</v>
      </c>
      <c r="N41" s="15">
        <f t="shared" si="2"/>
        <v>0</v>
      </c>
      <c r="O41" s="63">
        <f t="shared" si="7"/>
        <v>0.8205566666666667</v>
      </c>
      <c r="P41" s="15">
        <f t="shared" si="8"/>
        <v>0</v>
      </c>
      <c r="Q41" s="15">
        <f t="shared" si="9"/>
        <v>0</v>
      </c>
      <c r="R41" s="15"/>
      <c r="S41" s="15">
        <v>0</v>
      </c>
      <c r="T41" s="15"/>
    </row>
    <row r="42" spans="1:20" s="65" customFormat="1" ht="31.5">
      <c r="A42" s="15" t="str">
        <f>'1(год)'!A45</f>
        <v>1.2.2.2.7</v>
      </c>
      <c r="B42" s="15" t="str">
        <f>'1(год)'!B45</f>
        <v>установка реклоузеров на ВЛ-10кВ фидер №25 п/с "Спасск" в районе ж/д ул. Ангарская, д. 2б</v>
      </c>
      <c r="C42" s="15"/>
      <c r="D42" s="63">
        <f>'1(год)'!F45/1.2</f>
        <v>0.7822208333333334</v>
      </c>
      <c r="E42" s="63">
        <f>'1(год)'!G45/1.2</f>
        <v>0.7822208333333334</v>
      </c>
      <c r="F42" s="15">
        <f>'1(год)'!H45/1.2</f>
        <v>0</v>
      </c>
      <c r="G42" s="15">
        <f t="shared" si="4"/>
        <v>0</v>
      </c>
      <c r="H42" s="63">
        <f t="shared" si="5"/>
        <v>0.7822208333333334</v>
      </c>
      <c r="I42" s="63">
        <f t="shared" si="6"/>
        <v>0.7822208333333334</v>
      </c>
      <c r="J42" s="15">
        <f t="shared" si="0"/>
        <v>0</v>
      </c>
      <c r="K42" s="63">
        <f>'1(год)'!J45/1.2</f>
        <v>0</v>
      </c>
      <c r="L42" s="15">
        <f t="shared" si="1"/>
        <v>0</v>
      </c>
      <c r="M42" s="63">
        <f>'1(год)'!O45/1.2</f>
        <v>0</v>
      </c>
      <c r="N42" s="15">
        <f t="shared" si="2"/>
        <v>0</v>
      </c>
      <c r="O42" s="63">
        <f t="shared" si="7"/>
        <v>0.7822208333333334</v>
      </c>
      <c r="P42" s="15">
        <f t="shared" si="8"/>
        <v>0</v>
      </c>
      <c r="Q42" s="15">
        <f t="shared" si="9"/>
        <v>0</v>
      </c>
      <c r="R42" s="15"/>
      <c r="S42" s="15">
        <v>0</v>
      </c>
      <c r="T42" s="15"/>
    </row>
    <row r="43" spans="1:20" s="65" customFormat="1" ht="15.75" customHeight="1">
      <c r="A43" s="15" t="str">
        <f>'1(год)'!A46</f>
        <v>1.2.2.2.8</v>
      </c>
      <c r="B43" s="15" t="str">
        <f>'1(год)'!B46</f>
        <v>установка реклоузеров на ВЛ-10кВ фидер №3 п/с "Евгеньевка" в районе ж/д ул. Хрещатинская, д. 82</v>
      </c>
      <c r="C43" s="15" t="str">
        <f>'1(год)'!E46</f>
        <v>J_1.2.2.2.8.L</v>
      </c>
      <c r="D43" s="63">
        <f>'1(год)'!F46/1.2</f>
        <v>0.7822208333333334</v>
      </c>
      <c r="E43" s="63">
        <f>'1(год)'!G46/1.2</f>
        <v>0.7822208333333334</v>
      </c>
      <c r="F43" s="15">
        <f>'1(год)'!H46/1.2</f>
        <v>0</v>
      </c>
      <c r="G43" s="15">
        <f t="shared" si="4"/>
        <v>0</v>
      </c>
      <c r="H43" s="63">
        <f t="shared" si="5"/>
        <v>0.7822208333333334</v>
      </c>
      <c r="I43" s="63">
        <f t="shared" si="6"/>
        <v>0.7822208333333334</v>
      </c>
      <c r="J43" s="15">
        <f t="shared" si="0"/>
        <v>0</v>
      </c>
      <c r="K43" s="63">
        <f>'1(год)'!J46/1.2</f>
        <v>0</v>
      </c>
      <c r="L43" s="15">
        <f t="shared" si="1"/>
        <v>0</v>
      </c>
      <c r="M43" s="63">
        <f>'1(год)'!O46/1.2</f>
        <v>0</v>
      </c>
      <c r="N43" s="15">
        <f t="shared" si="2"/>
        <v>0</v>
      </c>
      <c r="O43" s="63">
        <f t="shared" si="7"/>
        <v>0.7822208333333334</v>
      </c>
      <c r="P43" s="15">
        <f t="shared" si="8"/>
        <v>0</v>
      </c>
      <c r="Q43" s="15">
        <f t="shared" si="9"/>
        <v>0</v>
      </c>
      <c r="R43" s="15"/>
      <c r="S43" s="15">
        <v>0</v>
      </c>
      <c r="T43" s="15"/>
    </row>
    <row r="44" spans="1:20" s="65" customFormat="1" ht="15.75" customHeight="1">
      <c r="A44" s="15" t="str">
        <f>'1(год)'!A47</f>
        <v>1.2.2.2.9</v>
      </c>
      <c r="B44" s="15" t="str">
        <f>'1(год)'!B47</f>
        <v>установка реклоузеров на ВЛ-10кВ фидер №13 п/с "ЗСМ" в районе ж/д ул. Кировская, д. 8</v>
      </c>
      <c r="C44" s="15" t="str">
        <f>'1(год)'!E47</f>
        <v>J_1.2.2.2.9.L</v>
      </c>
      <c r="D44" s="63">
        <f>'1(год)'!F47/1.2</f>
        <v>0.8205566666666667</v>
      </c>
      <c r="E44" s="63">
        <f>'1(год)'!G47/1.2</f>
        <v>0.8205566666666667</v>
      </c>
      <c r="F44" s="15">
        <f>'1(год)'!H47/1.2</f>
        <v>0</v>
      </c>
      <c r="G44" s="15">
        <f t="shared" si="4"/>
        <v>0</v>
      </c>
      <c r="H44" s="63">
        <f t="shared" si="5"/>
        <v>0.8205566666666667</v>
      </c>
      <c r="I44" s="63">
        <f t="shared" si="6"/>
        <v>0.8205566666666667</v>
      </c>
      <c r="J44" s="15">
        <f t="shared" si="0"/>
        <v>0</v>
      </c>
      <c r="K44" s="63">
        <f>'1(год)'!J47/1.2</f>
        <v>0</v>
      </c>
      <c r="L44" s="15">
        <f t="shared" si="1"/>
        <v>0</v>
      </c>
      <c r="M44" s="63">
        <f>'1(год)'!O47/1.2</f>
        <v>0</v>
      </c>
      <c r="N44" s="15">
        <f t="shared" si="2"/>
        <v>0</v>
      </c>
      <c r="O44" s="63">
        <f t="shared" si="7"/>
        <v>0.8205566666666667</v>
      </c>
      <c r="P44" s="15">
        <f t="shared" si="8"/>
        <v>0</v>
      </c>
      <c r="Q44" s="15">
        <f t="shared" si="9"/>
        <v>0</v>
      </c>
      <c r="R44" s="15"/>
      <c r="S44" s="15">
        <v>0</v>
      </c>
      <c r="T44" s="15"/>
    </row>
    <row r="45" spans="1:20" s="37" customFormat="1" ht="15.75" customHeight="1">
      <c r="A45" s="71" t="str">
        <f>'1(год)'!A48</f>
        <v>1.2.3</v>
      </c>
      <c r="B45" s="71" t="str">
        <f>'1(год)'!B48</f>
        <v>Развитие и модернизация учета электрической энергии (мощности), всего, в том числе:</v>
      </c>
      <c r="C45" s="71" t="str">
        <f>'1(год)'!E48</f>
        <v>нд</v>
      </c>
      <c r="D45" s="81">
        <f>'1(год)'!F48/1.2</f>
        <v>15.460341054073117</v>
      </c>
      <c r="E45" s="81">
        <f>'1(год)'!G48/1.2</f>
        <v>15.460341054073117</v>
      </c>
      <c r="F45" s="71">
        <f>'1(год)'!H48/1.2</f>
        <v>0</v>
      </c>
      <c r="G45" s="71">
        <f t="shared" si="4"/>
        <v>0</v>
      </c>
      <c r="H45" s="81">
        <f t="shared" si="5"/>
        <v>15.460341054073117</v>
      </c>
      <c r="I45" s="81">
        <f t="shared" si="6"/>
        <v>15.460341054073117</v>
      </c>
      <c r="J45" s="71">
        <f t="shared" si="0"/>
        <v>0</v>
      </c>
      <c r="K45" s="81">
        <f>'1(год)'!J48/1.2</f>
        <v>3.307213333333334</v>
      </c>
      <c r="L45" s="71">
        <f t="shared" si="1"/>
        <v>0</v>
      </c>
      <c r="M45" s="81">
        <f>'1(год)'!O48/1.2</f>
        <v>3.77158321</v>
      </c>
      <c r="N45" s="71">
        <f t="shared" si="2"/>
        <v>0</v>
      </c>
      <c r="O45" s="81">
        <f t="shared" si="7"/>
        <v>11.688757844073116</v>
      </c>
      <c r="P45" s="71">
        <f t="shared" si="8"/>
        <v>0</v>
      </c>
      <c r="Q45" s="81">
        <f t="shared" si="9"/>
        <v>0.4643698766666664</v>
      </c>
      <c r="R45" s="71"/>
      <c r="S45" s="83">
        <f>M45/K45*100</f>
        <v>114.04112253619361</v>
      </c>
      <c r="T45" s="15"/>
    </row>
    <row r="46" spans="1:20" s="37" customFormat="1" ht="15.75" customHeight="1">
      <c r="A46" s="15" t="str">
        <f>'1(год)'!A49</f>
        <v>1.2.3.5</v>
      </c>
      <c r="B46" s="15" t="str">
        <f>'1(год)'!B49</f>
        <v>"Включение приборов учета в систему сбора и передачи данных, класс напряжения 0,22 (0,4) кВ, всего, в том числе:"</v>
      </c>
      <c r="C46" s="15" t="str">
        <f>'1(год)'!E49</f>
        <v>нд</v>
      </c>
      <c r="D46" s="63">
        <f>'1(год)'!F49/1.2</f>
        <v>15.225055760739783</v>
      </c>
      <c r="E46" s="63">
        <f>'1(год)'!G49/1.2</f>
        <v>15.225055760739783</v>
      </c>
      <c r="F46" s="15">
        <f>'1(год)'!H49/1.2</f>
        <v>0</v>
      </c>
      <c r="G46" s="15">
        <f t="shared" si="4"/>
        <v>0</v>
      </c>
      <c r="H46" s="63">
        <f t="shared" si="5"/>
        <v>15.225055760739783</v>
      </c>
      <c r="I46" s="63">
        <f t="shared" si="6"/>
        <v>15.225055760739783</v>
      </c>
      <c r="J46" s="15">
        <f t="shared" si="0"/>
        <v>0</v>
      </c>
      <c r="K46" s="63">
        <f>'1(год)'!J49/1.2</f>
        <v>3.307213333333334</v>
      </c>
      <c r="L46" s="15">
        <f t="shared" si="1"/>
        <v>0</v>
      </c>
      <c r="M46" s="63">
        <f>'1(год)'!O49/1.2</f>
        <v>3.77158321</v>
      </c>
      <c r="N46" s="15">
        <f t="shared" si="2"/>
        <v>0</v>
      </c>
      <c r="O46" s="63">
        <f t="shared" si="7"/>
        <v>11.453472550739782</v>
      </c>
      <c r="P46" s="15">
        <f t="shared" si="8"/>
        <v>0</v>
      </c>
      <c r="Q46" s="63">
        <f t="shared" si="9"/>
        <v>0.4643698766666664</v>
      </c>
      <c r="R46" s="15"/>
      <c r="S46" s="64">
        <f>M46/K46*100</f>
        <v>114.04112253619361</v>
      </c>
      <c r="T46" s="15"/>
    </row>
    <row r="47" spans="1:20" s="37" customFormat="1" ht="15.75" customHeight="1">
      <c r="A47" s="15" t="str">
        <f>'1(год)'!A50</f>
        <v>1.2.3.5.1</v>
      </c>
      <c r="B47" s="15" t="str">
        <f>'1(год)'!B50</f>
        <v>Установка АСКУЭ в частном секторе, ул.Горького 14-74д, ул.Советская 77-280-248-278 ул. 1я Загородная 15-55, ул. 1я Набережная 2-38,  ул. 2я Набережная 2-8, ул.Перелетная 12-20, ул. Тараса Шевченко 48-80, ул.Комсомольская 45-138, ул.Мельничная 40-108, ул.Т</v>
      </c>
      <c r="C47" s="15" t="str">
        <f>'1(год)'!E50</f>
        <v>J_1.2.3.5.1.N</v>
      </c>
      <c r="D47" s="63">
        <f>'1(год)'!F50/1.2</f>
        <v>10.424283645184225</v>
      </c>
      <c r="E47" s="63">
        <f>'1(год)'!G50/1.2</f>
        <v>10.424283645184225</v>
      </c>
      <c r="F47" s="15">
        <f>'1(год)'!H50/1.2</f>
        <v>0</v>
      </c>
      <c r="G47" s="15">
        <f t="shared" si="4"/>
        <v>0</v>
      </c>
      <c r="H47" s="63">
        <f t="shared" si="5"/>
        <v>10.424283645184225</v>
      </c>
      <c r="I47" s="63">
        <f t="shared" si="6"/>
        <v>10.424283645184225</v>
      </c>
      <c r="J47" s="15">
        <f t="shared" si="0"/>
        <v>0</v>
      </c>
      <c r="K47" s="63">
        <f>'1(год)'!J50/1.2</f>
        <v>3.0987175000000002</v>
      </c>
      <c r="L47" s="15">
        <f t="shared" si="1"/>
        <v>0</v>
      </c>
      <c r="M47" s="63">
        <f>'1(год)'!O50/1.2</f>
        <v>3.5630873800000002</v>
      </c>
      <c r="N47" s="15">
        <f t="shared" si="2"/>
        <v>0</v>
      </c>
      <c r="O47" s="63">
        <f t="shared" si="7"/>
        <v>6.861196265184224</v>
      </c>
      <c r="P47" s="15">
        <f t="shared" si="8"/>
        <v>0</v>
      </c>
      <c r="Q47" s="63">
        <f t="shared" si="9"/>
        <v>0.46436988</v>
      </c>
      <c r="R47" s="15"/>
      <c r="S47" s="64">
        <f>M47/K47*100</f>
        <v>114.98587334921623</v>
      </c>
      <c r="T47" s="15"/>
    </row>
    <row r="48" spans="1:20" s="37" customFormat="1" ht="15.75" customHeight="1">
      <c r="A48" s="15" t="str">
        <f>'1(год)'!A51</f>
        <v>1.2.3.5.2</v>
      </c>
      <c r="B48" s="15" t="str">
        <f>'1(год)'!B51</f>
        <v>Установка АСКУЭ физ.лица ул. Цементная 10-19, ул.Советская 2-46, ул. Комсомольская 16-20-30,  ул.Красноармейская 18-25-48, ул. Коммунаров 5-11, ул.Береговая 44-50, ул. Вокзальная 4-18, ул. Советская, ул.Юбилейная, ул.Красногвардейская, ул.Парковая</v>
      </c>
      <c r="C48" s="15" t="str">
        <f>'1(год)'!E51</f>
        <v>J_1.2.3.5.2.O</v>
      </c>
      <c r="D48" s="63">
        <f>'1(год)'!F51/1.2</f>
        <v>4.7100450655555575</v>
      </c>
      <c r="E48" s="63">
        <f>'1(год)'!G51/1.2</f>
        <v>4.7100450655555575</v>
      </c>
      <c r="F48" s="15">
        <f>'1(год)'!H51/1.2</f>
        <v>0</v>
      </c>
      <c r="G48" s="15">
        <f t="shared" si="4"/>
        <v>0</v>
      </c>
      <c r="H48" s="63">
        <f t="shared" si="5"/>
        <v>4.7100450655555575</v>
      </c>
      <c r="I48" s="63">
        <f t="shared" si="6"/>
        <v>4.7100450655555575</v>
      </c>
      <c r="J48" s="15">
        <f t="shared" si="0"/>
        <v>0</v>
      </c>
      <c r="K48" s="63">
        <f>'1(год)'!J51/1.2</f>
        <v>0.20849583333333335</v>
      </c>
      <c r="L48" s="15">
        <f t="shared" si="1"/>
        <v>0</v>
      </c>
      <c r="M48" s="63">
        <f>'1(год)'!O51/1.2</f>
        <v>0.20849583000000002</v>
      </c>
      <c r="N48" s="15">
        <f t="shared" si="2"/>
        <v>0</v>
      </c>
      <c r="O48" s="63">
        <f t="shared" si="7"/>
        <v>4.501549235555557</v>
      </c>
      <c r="P48" s="15">
        <f t="shared" si="8"/>
        <v>0</v>
      </c>
      <c r="Q48" s="63">
        <f t="shared" si="9"/>
        <v>-3.333333331578814E-09</v>
      </c>
      <c r="R48" s="15"/>
      <c r="S48" s="64">
        <f>M48/K48*100</f>
        <v>99.99999840124703</v>
      </c>
      <c r="T48" s="15"/>
    </row>
    <row r="49" spans="1:20" s="37" customFormat="1" ht="15.75" customHeight="1">
      <c r="A49" s="15" t="str">
        <f>'1(год)'!A52</f>
        <v>1.2.3.5.3</v>
      </c>
      <c r="B49" s="15" t="str">
        <f>'1(год)'!B52</f>
        <v>Установка АСКУЭ в в точках перетока в смежные сети ТП-81, ТП-141, ТП-111, ТП-13, ТП-34</v>
      </c>
      <c r="C49" s="15" t="str">
        <f>'1(год)'!E52</f>
        <v>J_1.2.3.5.3.N</v>
      </c>
      <c r="D49" s="63">
        <f>'1(год)'!F52/1.2</f>
        <v>0.09072704999999999</v>
      </c>
      <c r="E49" s="63">
        <f>'1(год)'!G52/1.2</f>
        <v>0.09072704999999999</v>
      </c>
      <c r="F49" s="15">
        <f>'1(год)'!H52/1.2</f>
        <v>0</v>
      </c>
      <c r="G49" s="15">
        <f t="shared" si="4"/>
        <v>0</v>
      </c>
      <c r="H49" s="63">
        <f t="shared" si="5"/>
        <v>0.09072704999999999</v>
      </c>
      <c r="I49" s="63">
        <f t="shared" si="6"/>
        <v>0.09072704999999999</v>
      </c>
      <c r="J49" s="15">
        <f aca="true" t="shared" si="11" ref="J49:J75">SUM(J50:J56)</f>
        <v>0</v>
      </c>
      <c r="K49" s="63">
        <f>'1(год)'!J52/1.2</f>
        <v>0</v>
      </c>
      <c r="L49" s="15">
        <f aca="true" t="shared" si="12" ref="L49:L75">SUM(L50:L56)</f>
        <v>0</v>
      </c>
      <c r="M49" s="63">
        <f>'1(год)'!O52/1.2</f>
        <v>0</v>
      </c>
      <c r="N49" s="15">
        <f aca="true" t="shared" si="13" ref="N49:N75">SUM(N50:N56)</f>
        <v>0</v>
      </c>
      <c r="O49" s="63">
        <f t="shared" si="7"/>
        <v>0.09072704999999999</v>
      </c>
      <c r="P49" s="15">
        <f t="shared" si="8"/>
        <v>0</v>
      </c>
      <c r="Q49" s="15">
        <f t="shared" si="9"/>
        <v>0</v>
      </c>
      <c r="R49" s="15"/>
      <c r="S49" s="15">
        <v>0</v>
      </c>
      <c r="T49" s="15"/>
    </row>
    <row r="50" spans="1:20" s="37" customFormat="1" ht="15.75" customHeight="1">
      <c r="A50" s="15" t="str">
        <f>'1(год)'!A53</f>
        <v>1.2.3.6</v>
      </c>
      <c r="B50" s="15" t="str">
        <f>'1(год)'!B53</f>
        <v>"Включение приборов учета в систему сбора и передачи данных, класс напряжения 6 (10) кВ, всего, в том числе:"</v>
      </c>
      <c r="C50" s="15" t="str">
        <f>'1(год)'!E53</f>
        <v>нд</v>
      </c>
      <c r="D50" s="63">
        <f>'1(год)'!F53/1.2</f>
        <v>0.2352852933333333</v>
      </c>
      <c r="E50" s="63">
        <f>'1(год)'!G53/1.2</f>
        <v>0.2352852933333333</v>
      </c>
      <c r="F50" s="15">
        <f>'1(год)'!H53/1.2</f>
        <v>0</v>
      </c>
      <c r="G50" s="15">
        <f t="shared" si="4"/>
        <v>0</v>
      </c>
      <c r="H50" s="63">
        <f t="shared" si="5"/>
        <v>0.2352852933333333</v>
      </c>
      <c r="I50" s="63">
        <f t="shared" si="6"/>
        <v>0.2352852933333333</v>
      </c>
      <c r="J50" s="15">
        <f t="shared" si="11"/>
        <v>0</v>
      </c>
      <c r="K50" s="63">
        <f>'1(год)'!J53/1.2</f>
        <v>0</v>
      </c>
      <c r="L50" s="15">
        <f t="shared" si="12"/>
        <v>0</v>
      </c>
      <c r="M50" s="63">
        <f>'1(год)'!O53/1.2</f>
        <v>0</v>
      </c>
      <c r="N50" s="15">
        <f t="shared" si="13"/>
        <v>0</v>
      </c>
      <c r="O50" s="63">
        <f t="shared" si="7"/>
        <v>0.2352852933333333</v>
      </c>
      <c r="P50" s="15">
        <f t="shared" si="8"/>
        <v>0</v>
      </c>
      <c r="Q50" s="15">
        <f t="shared" si="9"/>
        <v>0</v>
      </c>
      <c r="R50" s="15"/>
      <c r="S50" s="15">
        <v>0</v>
      </c>
      <c r="T50" s="15"/>
    </row>
    <row r="51" spans="1:20" s="37" customFormat="1" ht="15.75" customHeight="1">
      <c r="A51" s="15" t="str">
        <f>'1(год)'!A54</f>
        <v>1.2.3.6.1</v>
      </c>
      <c r="B51" s="15" t="str">
        <f>'1(год)'!B54</f>
        <v>Установка АСКУЭ на п/с 35/10кВ ЗСМ ул.Селикатная</v>
      </c>
      <c r="C51" s="15" t="str">
        <f>'1(год)'!E54</f>
        <v>J_1.2.3.6.1.N</v>
      </c>
      <c r="D51" s="63">
        <f>'1(год)'!F54/1.2</f>
        <v>0.2352852933333333</v>
      </c>
      <c r="E51" s="63">
        <f>'1(год)'!G54/1.2</f>
        <v>0.2352852933333333</v>
      </c>
      <c r="F51" s="15">
        <f>'1(год)'!H54/1.2</f>
        <v>0</v>
      </c>
      <c r="G51" s="15">
        <f t="shared" si="4"/>
        <v>0</v>
      </c>
      <c r="H51" s="63">
        <f t="shared" si="5"/>
        <v>0.2352852933333333</v>
      </c>
      <c r="I51" s="63">
        <f t="shared" si="6"/>
        <v>0.2352852933333333</v>
      </c>
      <c r="J51" s="15">
        <f t="shared" si="11"/>
        <v>0</v>
      </c>
      <c r="K51" s="63">
        <f>'1(год)'!J54/1.2</f>
        <v>0</v>
      </c>
      <c r="L51" s="15">
        <f t="shared" si="12"/>
        <v>0</v>
      </c>
      <c r="M51" s="63">
        <f>'1(год)'!O54/1.2</f>
        <v>0</v>
      </c>
      <c r="N51" s="15">
        <f t="shared" si="13"/>
        <v>0</v>
      </c>
      <c r="O51" s="63">
        <f t="shared" si="7"/>
        <v>0.2352852933333333</v>
      </c>
      <c r="P51" s="15">
        <f t="shared" si="8"/>
        <v>0</v>
      </c>
      <c r="Q51" s="15">
        <f t="shared" si="9"/>
        <v>0</v>
      </c>
      <c r="R51" s="15"/>
      <c r="S51" s="15">
        <v>0</v>
      </c>
      <c r="T51" s="15"/>
    </row>
    <row r="52" spans="1:20" s="67" customFormat="1" ht="15.75" customHeight="1">
      <c r="A52" s="71" t="str">
        <f>'1(год)'!A55</f>
        <v>1.4.</v>
      </c>
      <c r="B52" s="71" t="str">
        <f>'1(год)'!B55</f>
        <v>Прочее новое строительство объектов электросетевого хозяйства, всего, в том числе:</v>
      </c>
      <c r="C52" s="71" t="str">
        <f>'1(год)'!E55</f>
        <v>нд</v>
      </c>
      <c r="D52" s="81">
        <f>'1(год)'!F55/1.2</f>
        <v>9.0008475</v>
      </c>
      <c r="E52" s="81">
        <f>'1(год)'!G55/1.2</f>
        <v>9.0008475</v>
      </c>
      <c r="F52" s="71">
        <f>'1(год)'!H55/1.2</f>
        <v>0</v>
      </c>
      <c r="G52" s="71">
        <f t="shared" si="4"/>
        <v>0</v>
      </c>
      <c r="H52" s="81">
        <f t="shared" si="5"/>
        <v>9.0008475</v>
      </c>
      <c r="I52" s="81">
        <f t="shared" si="6"/>
        <v>9.0008475</v>
      </c>
      <c r="J52" s="71">
        <f t="shared" si="11"/>
        <v>0</v>
      </c>
      <c r="K52" s="81">
        <f>'1(год)'!J55/1.2</f>
        <v>3.9524390000000005</v>
      </c>
      <c r="L52" s="71">
        <f t="shared" si="12"/>
        <v>0</v>
      </c>
      <c r="M52" s="81">
        <f>'1(год)'!O55/1.2</f>
        <v>4.60857491</v>
      </c>
      <c r="N52" s="71">
        <f t="shared" si="13"/>
        <v>0</v>
      </c>
      <c r="O52" s="81">
        <f t="shared" si="7"/>
        <v>4.392272590000001</v>
      </c>
      <c r="P52" s="71">
        <f t="shared" si="8"/>
        <v>0</v>
      </c>
      <c r="Q52" s="81">
        <f t="shared" si="9"/>
        <v>0.6561359099999993</v>
      </c>
      <c r="R52" s="71"/>
      <c r="S52" s="83">
        <f>M52/K52*100</f>
        <v>116.60078523666017</v>
      </c>
      <c r="T52" s="61"/>
    </row>
    <row r="53" spans="1:20" s="37" customFormat="1" ht="15.75" customHeight="1">
      <c r="A53" s="15" t="str">
        <f>'1(год)'!A56</f>
        <v>1.4.1.</v>
      </c>
      <c r="B53" s="15" t="str">
        <f>'1(год)'!B56</f>
        <v>ВЛЗ-10кВ Ф-31 оп.262 - ТП 164  Техническая дорога АО "Спасскцемент". Пересечение улиц: Павлика Морозова, 25 лет Октября, Пионерской.  ВЛ L-435м, КЛ L-40м</v>
      </c>
      <c r="C53" s="15" t="str">
        <f>'1(год)'!E56</f>
        <v>J_1.4.1.O</v>
      </c>
      <c r="D53" s="63">
        <f>'1(год)'!F56/1.2</f>
        <v>0.5688491666666666</v>
      </c>
      <c r="E53" s="63">
        <f>'1(год)'!G56/1.2</f>
        <v>0.5688491666666666</v>
      </c>
      <c r="F53" s="15">
        <f>'1(год)'!H56/1.2</f>
        <v>0</v>
      </c>
      <c r="G53" s="15">
        <f t="shared" si="4"/>
        <v>0</v>
      </c>
      <c r="H53" s="63">
        <f t="shared" si="5"/>
        <v>0.5688491666666666</v>
      </c>
      <c r="I53" s="63">
        <f t="shared" si="6"/>
        <v>0.5688491666666666</v>
      </c>
      <c r="J53" s="15">
        <f t="shared" si="11"/>
        <v>0</v>
      </c>
      <c r="K53" s="63">
        <f>'1(год)'!J56/1.2</f>
        <v>0</v>
      </c>
      <c r="L53" s="15">
        <f t="shared" si="12"/>
        <v>0</v>
      </c>
      <c r="M53" s="63">
        <f>'1(год)'!O56/1.2</f>
        <v>0</v>
      </c>
      <c r="N53" s="15">
        <f t="shared" si="13"/>
        <v>0</v>
      </c>
      <c r="O53" s="63">
        <f t="shared" si="7"/>
        <v>0.5688491666666666</v>
      </c>
      <c r="P53" s="15">
        <f t="shared" si="8"/>
        <v>0</v>
      </c>
      <c r="Q53" s="15">
        <f t="shared" si="9"/>
        <v>0</v>
      </c>
      <c r="R53" s="15"/>
      <c r="S53" s="15">
        <v>0</v>
      </c>
      <c r="T53" s="15"/>
    </row>
    <row r="54" spans="1:20" s="37" customFormat="1" ht="15.75" customHeight="1">
      <c r="A54" s="15" t="str">
        <f>'1(год)'!A57</f>
        <v>1.4.2.</v>
      </c>
      <c r="B54" s="15" t="str">
        <f>'1(год)'!B57</f>
        <v>ВЛ-10кВ Ф-10"С" L-470м оп.88-94, оп.95-98, КЛ-10кВ Ф-10"С" L-190м оп.94-95   ул. Арсеньева. </v>
      </c>
      <c r="C54" s="15" t="str">
        <f>'1(год)'!E57</f>
        <v>J_1.4.2.K</v>
      </c>
      <c r="D54" s="63">
        <f>'1(год)'!F57/1.2</f>
        <v>0.8823541666666667</v>
      </c>
      <c r="E54" s="63">
        <f>'1(год)'!G57/1.2</f>
        <v>0.8823541666666667</v>
      </c>
      <c r="F54" s="15">
        <f>'1(год)'!H57/1.2</f>
        <v>0</v>
      </c>
      <c r="G54" s="15">
        <f t="shared" si="4"/>
        <v>0</v>
      </c>
      <c r="H54" s="63">
        <f t="shared" si="5"/>
        <v>0.8823541666666667</v>
      </c>
      <c r="I54" s="63">
        <f t="shared" si="6"/>
        <v>0.8823541666666667</v>
      </c>
      <c r="J54" s="15">
        <f t="shared" si="11"/>
        <v>0</v>
      </c>
      <c r="K54" s="63">
        <f>'1(год)'!J57/1.2</f>
        <v>0.801833</v>
      </c>
      <c r="L54" s="15">
        <f t="shared" si="12"/>
        <v>0</v>
      </c>
      <c r="M54" s="63">
        <f>'1(год)'!O57/1.2</f>
        <v>1.0635274</v>
      </c>
      <c r="N54" s="15">
        <f t="shared" si="13"/>
        <v>0</v>
      </c>
      <c r="O54" s="63">
        <f t="shared" si="7"/>
        <v>-0.18117323333333324</v>
      </c>
      <c r="P54" s="15">
        <f t="shared" si="8"/>
        <v>0</v>
      </c>
      <c r="Q54" s="63">
        <f t="shared" si="9"/>
        <v>0.2616943999999999</v>
      </c>
      <c r="R54" s="15"/>
      <c r="S54" s="64">
        <f>M54/K54*100</f>
        <v>132.63702042694675</v>
      </c>
      <c r="T54" s="15"/>
    </row>
    <row r="55" spans="1:20" s="37" customFormat="1" ht="15.75" customHeight="1">
      <c r="A55" s="15" t="str">
        <f>'1(год)'!A58</f>
        <v>1.4.3.</v>
      </c>
      <c r="B55" s="15" t="str">
        <f>'1(год)'!B58</f>
        <v>КЛ-10кВ Ф-16"М   L-1170м" п/с "межзаводская"- ТП-119, ул. Красногвардейская</v>
      </c>
      <c r="C55" s="15" t="str">
        <f>'1(год)'!E58</f>
        <v>J_1.4.3.M</v>
      </c>
      <c r="D55" s="63">
        <f>'1(год)'!F58/1.2</f>
        <v>1.9404725</v>
      </c>
      <c r="E55" s="63">
        <f>'1(год)'!G58/1.2</f>
        <v>1.9404725</v>
      </c>
      <c r="F55" s="15">
        <f>'1(год)'!H58/1.2</f>
        <v>0</v>
      </c>
      <c r="G55" s="15">
        <f t="shared" si="4"/>
        <v>0</v>
      </c>
      <c r="H55" s="63">
        <f t="shared" si="5"/>
        <v>1.9404725</v>
      </c>
      <c r="I55" s="63">
        <f t="shared" si="6"/>
        <v>1.9404725</v>
      </c>
      <c r="J55" s="15">
        <f t="shared" si="11"/>
        <v>0</v>
      </c>
      <c r="K55" s="63">
        <f>'1(год)'!J58/1.2</f>
        <v>0</v>
      </c>
      <c r="L55" s="15">
        <f t="shared" si="12"/>
        <v>0</v>
      </c>
      <c r="M55" s="63">
        <f>'1(год)'!O58/1.2</f>
        <v>0</v>
      </c>
      <c r="N55" s="15">
        <f t="shared" si="13"/>
        <v>0</v>
      </c>
      <c r="O55" s="63">
        <f t="shared" si="7"/>
        <v>1.9404725</v>
      </c>
      <c r="P55" s="15">
        <f t="shared" si="8"/>
        <v>0</v>
      </c>
      <c r="Q55" s="15">
        <f t="shared" si="9"/>
        <v>0</v>
      </c>
      <c r="R55" s="15"/>
      <c r="S55" s="15">
        <v>0</v>
      </c>
      <c r="T55" s="15"/>
    </row>
    <row r="56" spans="1:20" s="37" customFormat="1" ht="15.75" customHeight="1">
      <c r="A56" s="15" t="str">
        <f>'1(год)'!A59</f>
        <v>1.4.4.</v>
      </c>
      <c r="B56" s="15" t="str">
        <f>'1(год)'!B59</f>
        <v>КЛ-10кВ Ф-17 "С"  (ТП-163 - ТП-168) ул. Калинина(Калинина 8-Цементная 22а), ул. 1-й Западный(1й Западный 5-Калиниа 8), ул. 25 лет Октября(25 лет октября 20-1й Западный 5), 2-й Западный(ул. Пионерская 19а-ул. 25 лет октября 20) 570м. (новое строительство)</v>
      </c>
      <c r="C56" s="15" t="str">
        <f>'1(год)'!E59</f>
        <v>J_1.4.4.N</v>
      </c>
      <c r="D56" s="63">
        <f>'1(год)'!F59/1.2</f>
        <v>1.559085</v>
      </c>
      <c r="E56" s="63">
        <f>'1(год)'!G59/1.2</f>
        <v>1.559085</v>
      </c>
      <c r="F56" s="15">
        <f>'1(год)'!H59/1.2</f>
        <v>0</v>
      </c>
      <c r="G56" s="15">
        <f t="shared" si="4"/>
        <v>0</v>
      </c>
      <c r="H56" s="63">
        <f t="shared" si="5"/>
        <v>1.559085</v>
      </c>
      <c r="I56" s="63">
        <f t="shared" si="6"/>
        <v>1.559085</v>
      </c>
      <c r="J56" s="15">
        <f t="shared" si="11"/>
        <v>0</v>
      </c>
      <c r="K56" s="63">
        <f>'1(год)'!J59/1.2</f>
        <v>0</v>
      </c>
      <c r="L56" s="15">
        <f t="shared" si="12"/>
        <v>0</v>
      </c>
      <c r="M56" s="63">
        <f>'1(год)'!O59/1.2</f>
        <v>0</v>
      </c>
      <c r="N56" s="15">
        <f t="shared" si="13"/>
        <v>0</v>
      </c>
      <c r="O56" s="63">
        <f t="shared" si="7"/>
        <v>1.559085</v>
      </c>
      <c r="P56" s="15">
        <f t="shared" si="8"/>
        <v>0</v>
      </c>
      <c r="Q56" s="15">
        <f t="shared" si="9"/>
        <v>0</v>
      </c>
      <c r="R56" s="15"/>
      <c r="S56" s="15">
        <v>0</v>
      </c>
      <c r="T56" s="15"/>
    </row>
    <row r="57" spans="1:20" s="37" customFormat="1" ht="15.75" customHeight="1">
      <c r="A57" s="15" t="str">
        <f>'1(год)'!A60</f>
        <v>1.4.5.</v>
      </c>
      <c r="B57" s="15" t="str">
        <f>'1(год)'!B60</f>
        <v>Установка  2КТПБ  (2*1000) ул.Краснознаменная 4  </v>
      </c>
      <c r="C57" s="15" t="str">
        <f>'1(год)'!E60</f>
        <v>J_1.4.5.K</v>
      </c>
      <c r="D57" s="63">
        <f>'1(год)'!F60/1.2</f>
        <v>4.050086666666667</v>
      </c>
      <c r="E57" s="63">
        <f>'1(год)'!G60/1.2</f>
        <v>4.050086666666667</v>
      </c>
      <c r="F57" s="15">
        <f>'1(год)'!H60/1.2</f>
        <v>0</v>
      </c>
      <c r="G57" s="15">
        <f t="shared" si="4"/>
        <v>0</v>
      </c>
      <c r="H57" s="63">
        <f t="shared" si="5"/>
        <v>4.050086666666667</v>
      </c>
      <c r="I57" s="63">
        <f t="shared" si="6"/>
        <v>4.050086666666667</v>
      </c>
      <c r="J57" s="15">
        <f t="shared" si="11"/>
        <v>0</v>
      </c>
      <c r="K57" s="63">
        <f>'1(год)'!J60/1.2</f>
        <v>3.150606</v>
      </c>
      <c r="L57" s="15">
        <f t="shared" si="12"/>
        <v>0</v>
      </c>
      <c r="M57" s="63">
        <f>'1(год)'!O60/1.2</f>
        <v>3.545047509999999</v>
      </c>
      <c r="N57" s="15">
        <f t="shared" si="13"/>
        <v>0</v>
      </c>
      <c r="O57" s="63">
        <f t="shared" si="7"/>
        <v>0.5050391566666681</v>
      </c>
      <c r="P57" s="15">
        <f t="shared" si="8"/>
        <v>0</v>
      </c>
      <c r="Q57" s="63">
        <f t="shared" si="9"/>
        <v>0.39444150999999916</v>
      </c>
      <c r="R57" s="15"/>
      <c r="S57" s="64">
        <f>M57/K57*100</f>
        <v>112.51954417658061</v>
      </c>
      <c r="T57" s="15"/>
    </row>
    <row r="58" spans="1:20" s="67" customFormat="1" ht="15.75" customHeight="1">
      <c r="A58" s="71" t="str">
        <f>'1(год)'!A61</f>
        <v>1.6.</v>
      </c>
      <c r="B58" s="71" t="str">
        <f>'1(год)'!B61</f>
        <v>Прочие инвестиционные проекты, всего, в том числе:</v>
      </c>
      <c r="C58" s="71" t="str">
        <f>'1(год)'!E61</f>
        <v>нд</v>
      </c>
      <c r="D58" s="81">
        <f>'1(год)'!F61/1.2</f>
        <v>27.598606878531083</v>
      </c>
      <c r="E58" s="81">
        <f>'1(год)'!G61/1.2</f>
        <v>27.598606878531083</v>
      </c>
      <c r="F58" s="71">
        <f>'1(год)'!H61/1.2</f>
        <v>0</v>
      </c>
      <c r="G58" s="71">
        <f t="shared" si="4"/>
        <v>0</v>
      </c>
      <c r="H58" s="81">
        <f t="shared" si="5"/>
        <v>27.598606878531083</v>
      </c>
      <c r="I58" s="81">
        <f t="shared" si="6"/>
        <v>27.598606878531083</v>
      </c>
      <c r="J58" s="71">
        <f t="shared" si="11"/>
        <v>0</v>
      </c>
      <c r="K58" s="81">
        <f>'1(год)'!J61/1.2</f>
        <v>6.356258333333334</v>
      </c>
      <c r="L58" s="71">
        <f t="shared" si="12"/>
        <v>0</v>
      </c>
      <c r="M58" s="81">
        <f>'1(год)'!O61/1.2</f>
        <v>6.329416330000001</v>
      </c>
      <c r="N58" s="71">
        <f t="shared" si="13"/>
        <v>0</v>
      </c>
      <c r="O58" s="81">
        <f t="shared" si="7"/>
        <v>21.269190548531082</v>
      </c>
      <c r="P58" s="71">
        <f t="shared" si="8"/>
        <v>0</v>
      </c>
      <c r="Q58" s="81">
        <f t="shared" si="9"/>
        <v>-0.026842003333332976</v>
      </c>
      <c r="R58" s="71"/>
      <c r="S58" s="83">
        <f>M58/K58*100</f>
        <v>99.57770748252052</v>
      </c>
      <c r="T58" s="61"/>
    </row>
    <row r="59" spans="1:20" s="37" customFormat="1" ht="15.75" customHeight="1">
      <c r="A59" s="15" t="str">
        <f>'1(год)'!A62</f>
        <v>1.6.1.</v>
      </c>
      <c r="B59" s="15" t="str">
        <f>'1(год)'!B62</f>
        <v>АГП на базе -ГАЗ-33086 ВИТО 24-21</v>
      </c>
      <c r="C59" s="15" t="str">
        <f>'1(год)'!E62</f>
        <v>J_1.6.1.K</v>
      </c>
      <c r="D59" s="63">
        <f>'1(год)'!F62/1.2</f>
        <v>3.5232203389830503</v>
      </c>
      <c r="E59" s="63">
        <f>'1(год)'!G62/1.2</f>
        <v>3.5232203389830503</v>
      </c>
      <c r="F59" s="15">
        <f>'1(год)'!H62/1.2</f>
        <v>0</v>
      </c>
      <c r="G59" s="15">
        <f t="shared" si="4"/>
        <v>0</v>
      </c>
      <c r="H59" s="63">
        <f t="shared" si="5"/>
        <v>3.5232203389830503</v>
      </c>
      <c r="I59" s="63">
        <f t="shared" si="6"/>
        <v>3.5232203389830503</v>
      </c>
      <c r="J59" s="15">
        <f t="shared" si="11"/>
        <v>0</v>
      </c>
      <c r="K59" s="63">
        <f>'1(год)'!J62/1.2</f>
        <v>0</v>
      </c>
      <c r="L59" s="15">
        <f t="shared" si="12"/>
        <v>0</v>
      </c>
      <c r="M59" s="63">
        <f>'1(год)'!O62/1.2</f>
        <v>0</v>
      </c>
      <c r="N59" s="15">
        <f t="shared" si="13"/>
        <v>0</v>
      </c>
      <c r="O59" s="63">
        <f t="shared" si="7"/>
        <v>3.5232203389830503</v>
      </c>
      <c r="P59" s="15">
        <f t="shared" si="8"/>
        <v>0</v>
      </c>
      <c r="Q59" s="15">
        <f t="shared" si="9"/>
        <v>0</v>
      </c>
      <c r="R59" s="15"/>
      <c r="S59" s="15">
        <v>0</v>
      </c>
      <c r="T59" s="15"/>
    </row>
    <row r="60" spans="1:20" s="37" customFormat="1" ht="15.75" customHeight="1">
      <c r="A60" s="15" t="str">
        <f>'1(год)'!A63</f>
        <v>1.6.2.</v>
      </c>
      <c r="B60" s="15" t="str">
        <f>'1(год)'!B63</f>
        <v>грузовик с манипулятором Хёндай НР-120</v>
      </c>
      <c r="C60" s="15" t="str">
        <f>'1(год)'!E63</f>
        <v>J_1.6.2.L</v>
      </c>
      <c r="D60" s="63">
        <f>'1(год)'!F63/1.2</f>
        <v>1.9398305084745748</v>
      </c>
      <c r="E60" s="63">
        <f>'1(год)'!G63/1.2</f>
        <v>1.9398305084745748</v>
      </c>
      <c r="F60" s="15">
        <f>'1(год)'!H63/1.2</f>
        <v>0</v>
      </c>
      <c r="G60" s="15">
        <f t="shared" si="4"/>
        <v>0</v>
      </c>
      <c r="H60" s="63">
        <f t="shared" si="5"/>
        <v>1.9398305084745748</v>
      </c>
      <c r="I60" s="63">
        <f t="shared" si="6"/>
        <v>1.9398305084745748</v>
      </c>
      <c r="J60" s="15">
        <f t="shared" si="11"/>
        <v>0</v>
      </c>
      <c r="K60" s="63">
        <f>'1(год)'!J63/1.2</f>
        <v>0</v>
      </c>
      <c r="L60" s="15">
        <f t="shared" si="12"/>
        <v>0</v>
      </c>
      <c r="M60" s="63">
        <f>'1(год)'!O63/1.2</f>
        <v>0</v>
      </c>
      <c r="N60" s="15">
        <f t="shared" si="13"/>
        <v>0</v>
      </c>
      <c r="O60" s="63">
        <f t="shared" si="7"/>
        <v>1.9398305084745748</v>
      </c>
      <c r="P60" s="15">
        <f t="shared" si="8"/>
        <v>0</v>
      </c>
      <c r="Q60" s="15">
        <f t="shared" si="9"/>
        <v>0</v>
      </c>
      <c r="R60" s="15"/>
      <c r="S60" s="15">
        <v>0</v>
      </c>
      <c r="T60" s="15"/>
    </row>
    <row r="61" spans="1:20" s="37" customFormat="1" ht="15.75" customHeight="1">
      <c r="A61" s="15" t="str">
        <f>'1(год)'!A64</f>
        <v>1.6.3.</v>
      </c>
      <c r="B61" s="15" t="str">
        <f>'1(год)'!B64</f>
        <v>экскаватор гусеничный САТ-305 SR</v>
      </c>
      <c r="C61" s="15" t="str">
        <f>'1(год)'!E64</f>
        <v>J_1.6.3.L</v>
      </c>
      <c r="D61" s="63">
        <f>'1(год)'!F64/1.2</f>
        <v>1.3855932203389834</v>
      </c>
      <c r="E61" s="63">
        <f>'1(год)'!G64/1.2</f>
        <v>1.3855932203389834</v>
      </c>
      <c r="F61" s="15">
        <f>'1(год)'!H64/1.2</f>
        <v>0</v>
      </c>
      <c r="G61" s="15">
        <f t="shared" si="4"/>
        <v>0</v>
      </c>
      <c r="H61" s="63">
        <f t="shared" si="5"/>
        <v>1.3855932203389834</v>
      </c>
      <c r="I61" s="63">
        <f t="shared" si="6"/>
        <v>1.3855932203389834</v>
      </c>
      <c r="J61" s="15">
        <f t="shared" si="11"/>
        <v>0</v>
      </c>
      <c r="K61" s="63">
        <f>'1(год)'!J64/1.2</f>
        <v>1.25</v>
      </c>
      <c r="L61" s="15">
        <f t="shared" si="12"/>
        <v>0</v>
      </c>
      <c r="M61" s="63">
        <f>'1(год)'!O64/1.2</f>
        <v>1.66108333</v>
      </c>
      <c r="N61" s="15">
        <f t="shared" si="13"/>
        <v>0</v>
      </c>
      <c r="O61" s="63">
        <f t="shared" si="7"/>
        <v>-0.2754901096610167</v>
      </c>
      <c r="P61" s="15">
        <f t="shared" si="8"/>
        <v>0</v>
      </c>
      <c r="Q61" s="63">
        <f t="shared" si="9"/>
        <v>0.4110833300000001</v>
      </c>
      <c r="R61" s="15"/>
      <c r="S61" s="64">
        <f>M61/K61*100</f>
        <v>132.8866664</v>
      </c>
      <c r="T61" s="15"/>
    </row>
    <row r="62" spans="1:20" s="37" customFormat="1" ht="15.75" customHeight="1">
      <c r="A62" s="15" t="str">
        <f>'1(год)'!A65</f>
        <v>1.6.4.</v>
      </c>
      <c r="B62" s="15" t="str">
        <f>'1(год)'!B65</f>
        <v>БКМ на базе ГАЗ-33086</v>
      </c>
      <c r="C62" s="15" t="str">
        <f>'1(год)'!E65</f>
        <v>J_1.6.4.M</v>
      </c>
      <c r="D62" s="63">
        <f>'1(год)'!F65/1.2</f>
        <v>5.097966101694917</v>
      </c>
      <c r="E62" s="63">
        <f>'1(год)'!G65/1.2</f>
        <v>5.097966101694917</v>
      </c>
      <c r="F62" s="15">
        <f>'1(год)'!H65/1.2</f>
        <v>0</v>
      </c>
      <c r="G62" s="15">
        <f t="shared" si="4"/>
        <v>0</v>
      </c>
      <c r="H62" s="63">
        <f t="shared" si="5"/>
        <v>5.097966101694917</v>
      </c>
      <c r="I62" s="63">
        <f t="shared" si="6"/>
        <v>5.097966101694917</v>
      </c>
      <c r="J62" s="15">
        <f t="shared" si="11"/>
        <v>0</v>
      </c>
      <c r="K62" s="63">
        <f>'1(год)'!J65/1.2</f>
        <v>3.9583333333333335</v>
      </c>
      <c r="L62" s="15">
        <f t="shared" si="12"/>
        <v>0</v>
      </c>
      <c r="M62" s="63">
        <f>'1(год)'!O65/1.2</f>
        <v>4.543333</v>
      </c>
      <c r="N62" s="15">
        <f t="shared" si="13"/>
        <v>0</v>
      </c>
      <c r="O62" s="63">
        <f t="shared" si="7"/>
        <v>0.5546331016949173</v>
      </c>
      <c r="P62" s="15">
        <f t="shared" si="8"/>
        <v>0</v>
      </c>
      <c r="Q62" s="63">
        <f t="shared" si="9"/>
        <v>0.5849996666666661</v>
      </c>
      <c r="R62" s="15"/>
      <c r="S62" s="64">
        <f>M62/K62*100</f>
        <v>114.77893894736842</v>
      </c>
      <c r="T62" s="15"/>
    </row>
    <row r="63" spans="1:20" s="37" customFormat="1" ht="15.75" customHeight="1">
      <c r="A63" s="15" t="str">
        <f>'1(год)'!A66</f>
        <v>1.6.5.</v>
      </c>
      <c r="B63" s="15" t="str">
        <f>'1(год)'!B66</f>
        <v>установка управляемого прокола Р20 "PIT"</v>
      </c>
      <c r="C63" s="15" t="str">
        <f>'1(год)'!E66</f>
        <v>J_1.6.5.L</v>
      </c>
      <c r="D63" s="63">
        <f>'1(год)'!F66/1.2</f>
        <v>0.9237288135593251</v>
      </c>
      <c r="E63" s="63">
        <f>'1(год)'!G66/1.2</f>
        <v>0.9237288135593251</v>
      </c>
      <c r="F63" s="15">
        <f>'1(год)'!H66/1.2</f>
        <v>0</v>
      </c>
      <c r="G63" s="15">
        <f t="shared" si="4"/>
        <v>0</v>
      </c>
      <c r="H63" s="63">
        <f t="shared" si="5"/>
        <v>0.9237288135593251</v>
      </c>
      <c r="I63" s="63">
        <f t="shared" si="6"/>
        <v>0.9237288135593251</v>
      </c>
      <c r="J63" s="15">
        <f t="shared" si="11"/>
        <v>0</v>
      </c>
      <c r="K63" s="63">
        <f>'1(год)'!J66/1.2</f>
        <v>0</v>
      </c>
      <c r="L63" s="15">
        <f t="shared" si="12"/>
        <v>0</v>
      </c>
      <c r="M63" s="63">
        <f>'1(год)'!O66/1.2</f>
        <v>0</v>
      </c>
      <c r="N63" s="15">
        <f t="shared" si="13"/>
        <v>0</v>
      </c>
      <c r="O63" s="63">
        <f t="shared" si="7"/>
        <v>0.9237288135593251</v>
      </c>
      <c r="P63" s="15">
        <f t="shared" si="8"/>
        <v>0</v>
      </c>
      <c r="Q63" s="15">
        <f t="shared" si="9"/>
        <v>0</v>
      </c>
      <c r="R63" s="15"/>
      <c r="S63" s="15">
        <v>0</v>
      </c>
      <c r="T63" s="15"/>
    </row>
    <row r="64" spans="1:20" s="37" customFormat="1" ht="15.75" customHeight="1">
      <c r="A64" s="15" t="str">
        <f>'1(год)'!A67</f>
        <v>1.6.6.</v>
      </c>
      <c r="B64" s="15" t="str">
        <f>'1(год)'!B67</f>
        <v>измельчитель веток Skorpion 160R/90</v>
      </c>
      <c r="C64" s="15" t="str">
        <f>'1(год)'!E67</f>
        <v>J_1.6.6.K</v>
      </c>
      <c r="D64" s="63">
        <f>'1(год)'!F67/1.2</f>
        <v>0.993728813559325</v>
      </c>
      <c r="E64" s="63">
        <f>'1(год)'!G67/1.2</f>
        <v>0.993728813559325</v>
      </c>
      <c r="F64" s="15">
        <f>'1(год)'!H67/1.2</f>
        <v>0</v>
      </c>
      <c r="G64" s="15">
        <f t="shared" si="4"/>
        <v>0</v>
      </c>
      <c r="H64" s="63">
        <f t="shared" si="5"/>
        <v>0.993728813559325</v>
      </c>
      <c r="I64" s="63">
        <f t="shared" si="6"/>
        <v>0.993728813559325</v>
      </c>
      <c r="J64" s="15">
        <f t="shared" si="11"/>
        <v>0</v>
      </c>
      <c r="K64" s="63">
        <f>'1(год)'!J67/1.2</f>
        <v>0.993725</v>
      </c>
      <c r="L64" s="15">
        <f t="shared" si="12"/>
        <v>0</v>
      </c>
      <c r="M64" s="63">
        <f>'1(год)'!O67/1.2</f>
        <v>0</v>
      </c>
      <c r="N64" s="15">
        <f t="shared" si="13"/>
        <v>0</v>
      </c>
      <c r="O64" s="63">
        <f t="shared" si="7"/>
        <v>0.993728813559325</v>
      </c>
      <c r="P64" s="15">
        <f t="shared" si="8"/>
        <v>0</v>
      </c>
      <c r="Q64" s="63">
        <f t="shared" si="9"/>
        <v>-0.993725</v>
      </c>
      <c r="R64" s="15"/>
      <c r="S64" s="15">
        <f>M64/K64*100</f>
        <v>0</v>
      </c>
      <c r="T64" s="15"/>
    </row>
    <row r="65" spans="1:20" s="37" customFormat="1" ht="15.75" customHeight="1">
      <c r="A65" s="15" t="str">
        <f>'1(год)'!A68</f>
        <v>1.6.7.</v>
      </c>
      <c r="B65" s="15" t="str">
        <f>'1(год)'!B68</f>
        <v>УАЗ Патриот</v>
      </c>
      <c r="C65" s="15" t="str">
        <f>'1(год)'!E68</f>
        <v>J_1.6.7.L</v>
      </c>
      <c r="D65" s="63">
        <f>'1(год)'!F68/1.2</f>
        <v>0.9237288135593251</v>
      </c>
      <c r="E65" s="63">
        <f>'1(год)'!G68/1.2</f>
        <v>0.9237288135593251</v>
      </c>
      <c r="F65" s="15">
        <f>'1(год)'!H68/1.2</f>
        <v>0</v>
      </c>
      <c r="G65" s="15">
        <f t="shared" si="4"/>
        <v>0</v>
      </c>
      <c r="H65" s="63">
        <f t="shared" si="5"/>
        <v>0.9237288135593251</v>
      </c>
      <c r="I65" s="63">
        <f t="shared" si="6"/>
        <v>0.9237288135593251</v>
      </c>
      <c r="J65" s="15">
        <f t="shared" si="11"/>
        <v>0</v>
      </c>
      <c r="K65" s="63">
        <f>'1(год)'!J68/1.2</f>
        <v>0</v>
      </c>
      <c r="L65" s="15">
        <f t="shared" si="12"/>
        <v>0</v>
      </c>
      <c r="M65" s="63">
        <f>'1(год)'!O68/1.2</f>
        <v>0</v>
      </c>
      <c r="N65" s="15">
        <f t="shared" si="13"/>
        <v>0</v>
      </c>
      <c r="O65" s="63">
        <f t="shared" si="7"/>
        <v>0.9237288135593251</v>
      </c>
      <c r="P65" s="15">
        <f t="shared" si="8"/>
        <v>0</v>
      </c>
      <c r="Q65" s="15">
        <f t="shared" si="9"/>
        <v>0</v>
      </c>
      <c r="R65" s="15"/>
      <c r="S65" s="15">
        <v>0</v>
      </c>
      <c r="T65" s="15"/>
    </row>
    <row r="66" spans="1:20" s="37" customFormat="1" ht="15.75" customHeight="1">
      <c r="A66" s="15" t="str">
        <f>'1(год)'!A69</f>
        <v>1.6.8.</v>
      </c>
      <c r="B66" s="15" t="str">
        <f>'1(год)'!B69</f>
        <v>Автогидроподъемник АГП на базе ГАЗ-33086</v>
      </c>
      <c r="C66" s="15" t="str">
        <f>'1(год)'!E69</f>
        <v>J_1.6.8.O</v>
      </c>
      <c r="D66" s="63">
        <f>'1(год)'!F69/1.2</f>
        <v>3.443644166666667</v>
      </c>
      <c r="E66" s="63">
        <f>'1(год)'!G69/1.2</f>
        <v>3.443644166666667</v>
      </c>
      <c r="F66" s="15">
        <f>'1(год)'!H69/1.2</f>
        <v>0</v>
      </c>
      <c r="G66" s="15">
        <f t="shared" si="4"/>
        <v>0</v>
      </c>
      <c r="H66" s="63">
        <f t="shared" si="5"/>
        <v>3.443644166666667</v>
      </c>
      <c r="I66" s="63">
        <f t="shared" si="6"/>
        <v>3.443644166666667</v>
      </c>
      <c r="J66" s="15">
        <f t="shared" si="11"/>
        <v>0</v>
      </c>
      <c r="K66" s="63">
        <f>'1(год)'!J69/1.2</f>
        <v>0</v>
      </c>
      <c r="L66" s="15">
        <f t="shared" si="12"/>
        <v>0</v>
      </c>
      <c r="M66" s="63">
        <f>'1(год)'!O69/1.2</f>
        <v>0</v>
      </c>
      <c r="N66" s="15">
        <f t="shared" si="13"/>
        <v>0</v>
      </c>
      <c r="O66" s="63">
        <f t="shared" si="7"/>
        <v>3.443644166666667</v>
      </c>
      <c r="P66" s="15">
        <f t="shared" si="8"/>
        <v>0</v>
      </c>
      <c r="Q66" s="15">
        <f t="shared" si="9"/>
        <v>0</v>
      </c>
      <c r="R66" s="15"/>
      <c r="S66" s="15">
        <v>0</v>
      </c>
      <c r="T66" s="15"/>
    </row>
    <row r="67" spans="1:20" s="37" customFormat="1" ht="15.75" customHeight="1">
      <c r="A67" s="15" t="str">
        <f>'1(год)'!A70</f>
        <v>1.6.9.</v>
      </c>
      <c r="B67" s="15" t="str">
        <f>'1(год)'!B70</f>
        <v>ПРМ на базе ГАЗ-33086</v>
      </c>
      <c r="C67" s="15" t="str">
        <f>'1(год)'!E70</f>
        <v>J_1.6.9.K</v>
      </c>
      <c r="D67" s="63">
        <f>'1(год)'!F70/1.2</f>
        <v>1.6261016949152582</v>
      </c>
      <c r="E67" s="63">
        <f>'1(год)'!G70/1.2</f>
        <v>1.6261016949152582</v>
      </c>
      <c r="F67" s="15">
        <f>'1(год)'!H70/1.2</f>
        <v>0</v>
      </c>
      <c r="G67" s="15">
        <f t="shared" si="4"/>
        <v>0</v>
      </c>
      <c r="H67" s="63">
        <f t="shared" si="5"/>
        <v>1.6261016949152582</v>
      </c>
      <c r="I67" s="63">
        <f t="shared" si="6"/>
        <v>1.6261016949152582</v>
      </c>
      <c r="J67" s="15">
        <f t="shared" si="11"/>
        <v>0</v>
      </c>
      <c r="K67" s="63">
        <f>'1(год)'!J70/1.2</f>
        <v>0</v>
      </c>
      <c r="L67" s="15">
        <f t="shared" si="12"/>
        <v>0</v>
      </c>
      <c r="M67" s="63">
        <f>'1(год)'!O70/1.2</f>
        <v>0</v>
      </c>
      <c r="N67" s="15">
        <f t="shared" si="13"/>
        <v>0</v>
      </c>
      <c r="O67" s="63">
        <f t="shared" si="7"/>
        <v>1.6261016949152582</v>
      </c>
      <c r="P67" s="15">
        <f t="shared" si="8"/>
        <v>0</v>
      </c>
      <c r="Q67" s="15">
        <f t="shared" si="9"/>
        <v>0</v>
      </c>
      <c r="R67" s="15"/>
      <c r="S67" s="15">
        <v>0</v>
      </c>
      <c r="T67" s="15"/>
    </row>
    <row r="68" spans="1:20" s="37" customFormat="1" ht="15.75" customHeight="1">
      <c r="A68" s="15" t="str">
        <f>'1(год)'!A71</f>
        <v>1.6.10.</v>
      </c>
      <c r="B68" s="15" t="str">
        <f>'1(год)'!B71</f>
        <v>тракторный -тягач на базе МТЗ-82</v>
      </c>
      <c r="C68" s="15" t="str">
        <f>'1(год)'!E71</f>
        <v>J_1.6.10.M</v>
      </c>
      <c r="D68" s="63">
        <f>'1(год)'!F71/1.2</f>
        <v>1.2272881355932168</v>
      </c>
      <c r="E68" s="63">
        <f>'1(год)'!G71/1.2</f>
        <v>1.2272881355932168</v>
      </c>
      <c r="F68" s="15">
        <f>'1(год)'!H71/1.2</f>
        <v>0</v>
      </c>
      <c r="G68" s="15">
        <f t="shared" si="4"/>
        <v>0</v>
      </c>
      <c r="H68" s="63">
        <f t="shared" si="5"/>
        <v>1.2272881355932168</v>
      </c>
      <c r="I68" s="63">
        <f t="shared" si="6"/>
        <v>1.2272881355932168</v>
      </c>
      <c r="J68" s="15">
        <f t="shared" si="11"/>
        <v>0</v>
      </c>
      <c r="K68" s="63">
        <f>'1(год)'!J71/1.2</f>
        <v>0</v>
      </c>
      <c r="L68" s="15">
        <f t="shared" si="12"/>
        <v>0</v>
      </c>
      <c r="M68" s="63">
        <f>'1(год)'!O71/1.2</f>
        <v>0</v>
      </c>
      <c r="N68" s="15">
        <f t="shared" si="13"/>
        <v>0</v>
      </c>
      <c r="O68" s="63">
        <f t="shared" si="7"/>
        <v>1.2272881355932168</v>
      </c>
      <c r="P68" s="15">
        <f t="shared" si="8"/>
        <v>0</v>
      </c>
      <c r="Q68" s="15">
        <f t="shared" si="9"/>
        <v>0</v>
      </c>
      <c r="R68" s="15"/>
      <c r="S68" s="15">
        <v>0</v>
      </c>
      <c r="T68" s="15"/>
    </row>
    <row r="69" spans="1:20" s="37" customFormat="1" ht="15.75" customHeight="1">
      <c r="A69" s="15" t="str">
        <f>'1(год)'!A72</f>
        <v>1.6.11.</v>
      </c>
      <c r="B69" s="15" t="str">
        <f>'1(год)'!B72</f>
        <v>самосвал Хёндай HP-65</v>
      </c>
      <c r="C69" s="15" t="str">
        <f>'1(год)'!E72</f>
        <v>J_1.6.11.L</v>
      </c>
      <c r="D69" s="63">
        <f>'1(год)'!F72/1.2</f>
        <v>2.0322033898305087</v>
      </c>
      <c r="E69" s="63">
        <f>'1(год)'!G72/1.2</f>
        <v>2.0322033898305087</v>
      </c>
      <c r="F69" s="15">
        <f>'1(год)'!H72/1.2</f>
        <v>0</v>
      </c>
      <c r="G69" s="15">
        <f t="shared" si="4"/>
        <v>0</v>
      </c>
      <c r="H69" s="63">
        <f t="shared" si="5"/>
        <v>2.0322033898305087</v>
      </c>
      <c r="I69" s="63">
        <f t="shared" si="6"/>
        <v>2.0322033898305087</v>
      </c>
      <c r="J69" s="15">
        <f t="shared" si="11"/>
        <v>0</v>
      </c>
      <c r="K69" s="63">
        <f>'1(год)'!J72/1.2</f>
        <v>0</v>
      </c>
      <c r="L69" s="15">
        <f t="shared" si="12"/>
        <v>0</v>
      </c>
      <c r="M69" s="63">
        <f>'1(год)'!O72/1.2</f>
        <v>0</v>
      </c>
      <c r="N69" s="15">
        <f t="shared" si="13"/>
        <v>0</v>
      </c>
      <c r="O69" s="63">
        <f t="shared" si="7"/>
        <v>2.0322033898305087</v>
      </c>
      <c r="P69" s="15">
        <f t="shared" si="8"/>
        <v>0</v>
      </c>
      <c r="Q69" s="15">
        <f t="shared" si="9"/>
        <v>0</v>
      </c>
      <c r="R69" s="15"/>
      <c r="S69" s="15">
        <v>0</v>
      </c>
      <c r="T69" s="15"/>
    </row>
    <row r="70" spans="1:20" s="37" customFormat="1" ht="15.75" customHeight="1">
      <c r="A70" s="15" t="str">
        <f>'1(год)'!A73</f>
        <v>1.6.12.</v>
      </c>
      <c r="B70" s="15" t="str">
        <f>'1(год)'!B73</f>
        <v>УАЗ -390995 (буханка)</v>
      </c>
      <c r="C70" s="15" t="str">
        <f>'1(год)'!E73</f>
        <v>J_1.6.12.M</v>
      </c>
      <c r="D70" s="63">
        <f>'1(год)'!F73/1.2</f>
        <v>0.7552542372881359</v>
      </c>
      <c r="E70" s="63">
        <f>'1(год)'!G73/1.2</f>
        <v>0.7552542372881359</v>
      </c>
      <c r="F70" s="15">
        <f>'1(год)'!H73/1.2</f>
        <v>0</v>
      </c>
      <c r="G70" s="15">
        <f t="shared" si="4"/>
        <v>0</v>
      </c>
      <c r="H70" s="63">
        <f t="shared" si="5"/>
        <v>0.7552542372881359</v>
      </c>
      <c r="I70" s="63">
        <f t="shared" si="6"/>
        <v>0.7552542372881359</v>
      </c>
      <c r="J70" s="15">
        <f t="shared" si="11"/>
        <v>0</v>
      </c>
      <c r="K70" s="63">
        <f>'1(год)'!J73/1.2</f>
        <v>0</v>
      </c>
      <c r="L70" s="15">
        <f t="shared" si="12"/>
        <v>0</v>
      </c>
      <c r="M70" s="63">
        <f>'1(год)'!O73/1.2</f>
        <v>0</v>
      </c>
      <c r="N70" s="15">
        <f t="shared" si="13"/>
        <v>0</v>
      </c>
      <c r="O70" s="63">
        <f t="shared" si="7"/>
        <v>0.7552542372881359</v>
      </c>
      <c r="P70" s="15">
        <f t="shared" si="8"/>
        <v>0</v>
      </c>
      <c r="Q70" s="15">
        <f t="shared" si="9"/>
        <v>0</v>
      </c>
      <c r="R70" s="15"/>
      <c r="S70" s="15">
        <v>0</v>
      </c>
      <c r="T70" s="15"/>
    </row>
    <row r="71" spans="1:20" s="37" customFormat="1" ht="15.75" customHeight="1">
      <c r="A71" s="15" t="str">
        <f>'1(год)'!A74</f>
        <v>1.6.13.</v>
      </c>
      <c r="B71" s="15" t="str">
        <f>'1(год)'!B74</f>
        <v>БКМ-205Д-01 на базе МТЗ-82 (ямобур)</v>
      </c>
      <c r="C71" s="15" t="str">
        <f>'1(год)'!E74</f>
        <v>J_1.6.13.N</v>
      </c>
      <c r="D71" s="63">
        <f>'1(год)'!F74/1.2</f>
        <v>2.79677966101695</v>
      </c>
      <c r="E71" s="63">
        <f>'1(год)'!G74/1.2</f>
        <v>2.79677966101695</v>
      </c>
      <c r="F71" s="15">
        <f>'1(год)'!H74/1.2</f>
        <v>0</v>
      </c>
      <c r="G71" s="15">
        <f t="shared" si="4"/>
        <v>0</v>
      </c>
      <c r="H71" s="63">
        <f t="shared" si="5"/>
        <v>2.79677966101695</v>
      </c>
      <c r="I71" s="63">
        <f t="shared" si="6"/>
        <v>2.79677966101695</v>
      </c>
      <c r="J71" s="15">
        <f t="shared" si="11"/>
        <v>0</v>
      </c>
      <c r="K71" s="63">
        <f>'1(год)'!J74/1.2</f>
        <v>0</v>
      </c>
      <c r="L71" s="15">
        <f t="shared" si="12"/>
        <v>0</v>
      </c>
      <c r="M71" s="63">
        <f>'1(год)'!O74/1.2</f>
        <v>0</v>
      </c>
      <c r="N71" s="15">
        <f t="shared" si="13"/>
        <v>0</v>
      </c>
      <c r="O71" s="63">
        <f t="shared" si="7"/>
        <v>2.79677966101695</v>
      </c>
      <c r="P71" s="15">
        <f t="shared" si="8"/>
        <v>0</v>
      </c>
      <c r="Q71" s="15">
        <f t="shared" si="9"/>
        <v>0</v>
      </c>
      <c r="R71" s="15"/>
      <c r="S71" s="15">
        <v>0</v>
      </c>
      <c r="T71" s="15"/>
    </row>
    <row r="72" spans="1:20" s="37" customFormat="1" ht="15.75" customHeight="1">
      <c r="A72" s="15" t="str">
        <f>'1(год)'!A75</f>
        <v>1.6.14.</v>
      </c>
      <c r="B72" s="15" t="str">
        <f>'1(год)'!B75</f>
        <v>измеритель параметров силовых трансформаторов К 540-3 </v>
      </c>
      <c r="C72" s="15" t="str">
        <f>'1(год)'!E75</f>
        <v>J_1.6.14.M</v>
      </c>
      <c r="D72" s="63">
        <f>'1(год)'!F75/1.2</f>
        <v>0.27189152542372885</v>
      </c>
      <c r="E72" s="63">
        <f>'1(год)'!G75/1.2</f>
        <v>0.27189152542372885</v>
      </c>
      <c r="F72" s="15">
        <f>'1(год)'!H75/1.2</f>
        <v>0</v>
      </c>
      <c r="G72" s="15">
        <f t="shared" si="4"/>
        <v>0</v>
      </c>
      <c r="H72" s="63">
        <f t="shared" si="5"/>
        <v>0.27189152542372885</v>
      </c>
      <c r="I72" s="63">
        <f t="shared" si="6"/>
        <v>0.27189152542372885</v>
      </c>
      <c r="J72" s="15">
        <f t="shared" si="11"/>
        <v>0</v>
      </c>
      <c r="K72" s="63">
        <f>'1(год)'!J75/1.2</f>
        <v>0</v>
      </c>
      <c r="L72" s="15">
        <f t="shared" si="12"/>
        <v>0</v>
      </c>
      <c r="M72" s="63">
        <f>'1(год)'!O75/1.2</f>
        <v>0</v>
      </c>
      <c r="N72" s="15">
        <f t="shared" si="13"/>
        <v>0</v>
      </c>
      <c r="O72" s="63">
        <f t="shared" si="7"/>
        <v>0.27189152542372885</v>
      </c>
      <c r="P72" s="15">
        <f t="shared" si="8"/>
        <v>0</v>
      </c>
      <c r="Q72" s="15">
        <f t="shared" si="9"/>
        <v>0</v>
      </c>
      <c r="R72" s="15"/>
      <c r="S72" s="15">
        <v>0</v>
      </c>
      <c r="T72" s="15"/>
    </row>
    <row r="73" spans="1:20" s="37" customFormat="1" ht="15.75" customHeight="1">
      <c r="A73" s="15" t="str">
        <f>'1(год)'!A76</f>
        <v>1.6.15.</v>
      </c>
      <c r="B73" s="15" t="str">
        <f>'1(год)'!B76</f>
        <v>СКАТ -70П</v>
      </c>
      <c r="C73" s="15" t="str">
        <f>'1(год)'!E76</f>
        <v>J_1.6.15.K</v>
      </c>
      <c r="D73" s="63">
        <f>'1(год)'!F76/1.2</f>
        <v>0.1671271186440678</v>
      </c>
      <c r="E73" s="63">
        <f>'1(год)'!G76/1.2</f>
        <v>0.1671271186440678</v>
      </c>
      <c r="F73" s="15">
        <f>'1(год)'!H76/1.2</f>
        <v>0</v>
      </c>
      <c r="G73" s="15">
        <f t="shared" si="4"/>
        <v>0</v>
      </c>
      <c r="H73" s="63">
        <f t="shared" si="5"/>
        <v>0.1671271186440678</v>
      </c>
      <c r="I73" s="63">
        <f t="shared" si="6"/>
        <v>0.1671271186440678</v>
      </c>
      <c r="J73" s="15">
        <f t="shared" si="11"/>
        <v>0</v>
      </c>
      <c r="K73" s="63">
        <f>'1(год)'!J76/1.2</f>
        <v>0.1542</v>
      </c>
      <c r="L73" s="15">
        <f t="shared" si="12"/>
        <v>0</v>
      </c>
      <c r="M73" s="63">
        <f>'1(год)'!O76/1.2</f>
        <v>0.125</v>
      </c>
      <c r="N73" s="15">
        <f t="shared" si="13"/>
        <v>0</v>
      </c>
      <c r="O73" s="63">
        <f t="shared" si="7"/>
        <v>0.04212711864406779</v>
      </c>
      <c r="P73" s="15">
        <f t="shared" si="8"/>
        <v>0</v>
      </c>
      <c r="Q73" s="63">
        <f t="shared" si="9"/>
        <v>-0.029200000000000004</v>
      </c>
      <c r="R73" s="15"/>
      <c r="S73" s="64">
        <f>M73/K73*100</f>
        <v>81.06355382619974</v>
      </c>
      <c r="T73" s="15"/>
    </row>
    <row r="74" spans="1:20" s="37" customFormat="1" ht="15.75" customHeight="1">
      <c r="A74" s="15" t="str">
        <f>'1(год)'!A77</f>
        <v>1.6.16.</v>
      </c>
      <c r="B74" s="15" t="str">
        <f>'1(год)'!B77</f>
        <v>СКАТ М100В</v>
      </c>
      <c r="C74" s="15" t="str">
        <f>'1(год)'!E77</f>
        <v>J_1.6.16.L</v>
      </c>
      <c r="D74" s="63">
        <f>'1(год)'!F77/1.2</f>
        <v>0.2272372881355932</v>
      </c>
      <c r="E74" s="63">
        <f>'1(год)'!G77/1.2</f>
        <v>0.2272372881355932</v>
      </c>
      <c r="F74" s="15">
        <f>'1(год)'!H77/1.2</f>
        <v>0</v>
      </c>
      <c r="G74" s="15">
        <f t="shared" si="4"/>
        <v>0</v>
      </c>
      <c r="H74" s="63">
        <f t="shared" si="5"/>
        <v>0.2272372881355932</v>
      </c>
      <c r="I74" s="63">
        <f t="shared" si="6"/>
        <v>0.2272372881355932</v>
      </c>
      <c r="J74" s="15">
        <f t="shared" si="11"/>
        <v>0</v>
      </c>
      <c r="K74" s="63">
        <f>'1(год)'!J77/1.2</f>
        <v>0</v>
      </c>
      <c r="L74" s="15">
        <f t="shared" si="12"/>
        <v>0</v>
      </c>
      <c r="M74" s="63">
        <f>'1(год)'!O77/1.2</f>
        <v>0</v>
      </c>
      <c r="N74" s="15">
        <f t="shared" si="13"/>
        <v>0</v>
      </c>
      <c r="O74" s="63">
        <f t="shared" si="7"/>
        <v>0.2272372881355932</v>
      </c>
      <c r="P74" s="15">
        <f t="shared" si="8"/>
        <v>0</v>
      </c>
      <c r="Q74" s="15">
        <f t="shared" si="9"/>
        <v>0</v>
      </c>
      <c r="R74" s="15"/>
      <c r="S74" s="15">
        <v>0</v>
      </c>
      <c r="T74" s="15"/>
    </row>
    <row r="75" spans="1:20" s="37" customFormat="1" ht="15.75" customHeight="1">
      <c r="A75" s="15" t="str">
        <f>'1(год)'!A78</f>
        <v>1.6.17.</v>
      </c>
      <c r="B75" s="15" t="str">
        <f>'1(год)'!B78</f>
        <v>СВП-10 стенд механических испытаний повреждений для ведения работ на высоте</v>
      </c>
      <c r="C75" s="15" t="str">
        <f>'1(год)'!E78</f>
        <v>J_1.6.17.N</v>
      </c>
      <c r="D75" s="63">
        <f>'1(год)'!F78/1.2</f>
        <v>0.26328305084745757</v>
      </c>
      <c r="E75" s="63">
        <f>'1(год)'!G78/1.2</f>
        <v>0.26328305084745757</v>
      </c>
      <c r="F75" s="15">
        <f>'1(год)'!H78/1.2</f>
        <v>0</v>
      </c>
      <c r="G75" s="15">
        <f t="shared" si="4"/>
        <v>0</v>
      </c>
      <c r="H75" s="63">
        <f t="shared" si="5"/>
        <v>0.26328305084745757</v>
      </c>
      <c r="I75" s="63">
        <f t="shared" si="6"/>
        <v>0.26328305084745757</v>
      </c>
      <c r="J75" s="15">
        <f t="shared" si="11"/>
        <v>0</v>
      </c>
      <c r="K75" s="63">
        <f>'1(год)'!J78/1.2</f>
        <v>0</v>
      </c>
      <c r="L75" s="15">
        <f t="shared" si="12"/>
        <v>0</v>
      </c>
      <c r="M75" s="63">
        <f>'1(год)'!O78/1.2</f>
        <v>0</v>
      </c>
      <c r="N75" s="15">
        <f t="shared" si="13"/>
        <v>0</v>
      </c>
      <c r="O75" s="63">
        <f t="shared" si="7"/>
        <v>0.26328305084745757</v>
      </c>
      <c r="P75" s="15">
        <f t="shared" si="8"/>
        <v>0</v>
      </c>
      <c r="Q75" s="15">
        <f t="shared" si="9"/>
        <v>0</v>
      </c>
      <c r="R75" s="15"/>
      <c r="S75" s="15">
        <v>0</v>
      </c>
      <c r="T75" s="15"/>
    </row>
  </sheetData>
  <sheetProtection/>
  <mergeCells count="16">
    <mergeCell ref="F13:G14"/>
    <mergeCell ref="T13:T15"/>
    <mergeCell ref="J14:K14"/>
    <mergeCell ref="L14:M14"/>
    <mergeCell ref="P14:Q14"/>
    <mergeCell ref="R14:S14"/>
    <mergeCell ref="A5:T5"/>
    <mergeCell ref="H13:I14"/>
    <mergeCell ref="J13:M13"/>
    <mergeCell ref="N13:O14"/>
    <mergeCell ref="P13:S13"/>
    <mergeCell ref="A13:A15"/>
    <mergeCell ref="B13:B15"/>
    <mergeCell ref="C13:C15"/>
    <mergeCell ref="D13:D15"/>
    <mergeCell ref="E13:E15"/>
  </mergeCells>
  <printOptions/>
  <pageMargins left="0.4724409448818898" right="0.15748031496062992" top="0.1968503937007874" bottom="0.2362204724409449" header="0.15748031496062992" footer="0.15748031496062992"/>
  <pageSetup horizontalDpi="600" verticalDpi="600" orientation="landscape" paperSize="9" scale="6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AD511"/>
  <sheetViews>
    <sheetView zoomScalePageLayoutView="0" workbookViewId="0" topLeftCell="A1">
      <selection activeCell="E319" sqref="E319"/>
    </sheetView>
  </sheetViews>
  <sheetFormatPr defaultColWidth="9.140625" defaultRowHeight="15"/>
  <cols>
    <col min="1" max="1" width="9.421875" style="0" customWidth="1"/>
    <col min="2" max="2" width="40.421875" style="0" customWidth="1"/>
    <col min="5" max="5" width="10.57421875" style="0" bestFit="1" customWidth="1"/>
  </cols>
  <sheetData>
    <row r="1" ht="15.75">
      <c r="A1" s="1" t="s">
        <v>605</v>
      </c>
    </row>
    <row r="2" ht="15.75">
      <c r="A2" s="1" t="s">
        <v>606</v>
      </c>
    </row>
    <row r="4" s="23" customFormat="1" ht="15.75">
      <c r="A4" s="22" t="s">
        <v>714</v>
      </c>
    </row>
    <row r="5" ht="19.5" customHeight="1"/>
    <row r="6" spans="1:30" ht="19.5" customHeight="1">
      <c r="A6" s="102" t="s">
        <v>692</v>
      </c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</row>
    <row r="8" ht="15.75">
      <c r="A8" s="1" t="s">
        <v>712</v>
      </c>
    </row>
    <row r="10" ht="15.75">
      <c r="A10" s="1" t="s">
        <v>9</v>
      </c>
    </row>
    <row r="11" spans="1:8" ht="59.25" customHeight="1">
      <c r="A11" s="137" t="s">
        <v>689</v>
      </c>
      <c r="B11" s="137"/>
      <c r="C11" s="137"/>
      <c r="D11" s="137"/>
      <c r="E11" s="137"/>
      <c r="F11" s="137"/>
      <c r="G11" s="137"/>
      <c r="H11" s="137"/>
    </row>
    <row r="13" ht="15.75">
      <c r="A13" s="1" t="s">
        <v>99</v>
      </c>
    </row>
    <row r="14" ht="15.75">
      <c r="A14" s="1" t="s">
        <v>98</v>
      </c>
    </row>
    <row r="15" ht="15.75">
      <c r="A15" s="1"/>
    </row>
    <row r="16" spans="1:8" ht="75" customHeight="1">
      <c r="A16" s="115" t="s">
        <v>100</v>
      </c>
      <c r="B16" s="115" t="s">
        <v>101</v>
      </c>
      <c r="C16" s="115" t="s">
        <v>102</v>
      </c>
      <c r="D16" s="115" t="s">
        <v>711</v>
      </c>
      <c r="E16" s="115"/>
      <c r="F16" s="115" t="s">
        <v>607</v>
      </c>
      <c r="G16" s="115"/>
      <c r="H16" s="115" t="s">
        <v>18</v>
      </c>
    </row>
    <row r="17" spans="1:8" ht="45">
      <c r="A17" s="115"/>
      <c r="B17" s="115"/>
      <c r="C17" s="115"/>
      <c r="D17" s="7" t="s">
        <v>19</v>
      </c>
      <c r="E17" s="7" t="s">
        <v>20</v>
      </c>
      <c r="F17" s="7" t="s">
        <v>105</v>
      </c>
      <c r="G17" s="7" t="s">
        <v>106</v>
      </c>
      <c r="H17" s="115"/>
    </row>
    <row r="18" spans="1:8" ht="15">
      <c r="A18" s="7">
        <v>1</v>
      </c>
      <c r="B18" s="7">
        <v>2</v>
      </c>
      <c r="C18" s="7">
        <v>3</v>
      </c>
      <c r="D18" s="7">
        <v>4</v>
      </c>
      <c r="E18" s="7">
        <v>5</v>
      </c>
      <c r="F18" s="7">
        <v>6</v>
      </c>
      <c r="G18" s="7">
        <v>7</v>
      </c>
      <c r="H18" s="7">
        <v>8</v>
      </c>
    </row>
    <row r="19" spans="1:8" ht="15" customHeight="1" hidden="1">
      <c r="A19" s="115" t="s">
        <v>107</v>
      </c>
      <c r="B19" s="115"/>
      <c r="C19" s="115"/>
      <c r="D19" s="115"/>
      <c r="E19" s="115"/>
      <c r="F19" s="115"/>
      <c r="G19" s="115"/>
      <c r="H19" s="115"/>
    </row>
    <row r="20" spans="1:8" ht="30" hidden="1">
      <c r="A20" s="7" t="s">
        <v>108</v>
      </c>
      <c r="B20" s="7" t="s">
        <v>109</v>
      </c>
      <c r="C20" s="7" t="s">
        <v>110</v>
      </c>
      <c r="D20" s="7"/>
      <c r="E20" s="7"/>
      <c r="F20" s="7"/>
      <c r="G20" s="7"/>
      <c r="H20" s="7"/>
    </row>
    <row r="21" spans="1:8" ht="30" hidden="1">
      <c r="A21" s="7">
        <v>1.1</v>
      </c>
      <c r="B21" s="7" t="s">
        <v>111</v>
      </c>
      <c r="C21" s="7" t="s">
        <v>110</v>
      </c>
      <c r="D21" s="7"/>
      <c r="E21" s="7"/>
      <c r="F21" s="7"/>
      <c r="G21" s="7"/>
      <c r="H21" s="7"/>
    </row>
    <row r="22" spans="1:8" ht="45" hidden="1">
      <c r="A22" s="18">
        <v>36892</v>
      </c>
      <c r="B22" s="7" t="s">
        <v>112</v>
      </c>
      <c r="C22" s="7" t="s">
        <v>110</v>
      </c>
      <c r="D22" s="7"/>
      <c r="E22" s="7"/>
      <c r="F22" s="7"/>
      <c r="G22" s="7"/>
      <c r="H22" s="7"/>
    </row>
    <row r="23" spans="1:8" ht="45" hidden="1">
      <c r="A23" s="18">
        <v>37257</v>
      </c>
      <c r="B23" s="7" t="s">
        <v>113</v>
      </c>
      <c r="C23" s="7" t="s">
        <v>110</v>
      </c>
      <c r="D23" s="7"/>
      <c r="E23" s="7"/>
      <c r="F23" s="7"/>
      <c r="G23" s="7"/>
      <c r="H23" s="7"/>
    </row>
    <row r="24" spans="1:8" ht="45" hidden="1">
      <c r="A24" s="18">
        <v>37622</v>
      </c>
      <c r="B24" s="7" t="s">
        <v>114</v>
      </c>
      <c r="C24" s="7" t="s">
        <v>110</v>
      </c>
      <c r="D24" s="7"/>
      <c r="E24" s="7"/>
      <c r="F24" s="7"/>
      <c r="G24" s="7"/>
      <c r="H24" s="7"/>
    </row>
    <row r="25" spans="1:8" ht="30" hidden="1">
      <c r="A25" s="7">
        <v>1.2</v>
      </c>
      <c r="B25" s="7" t="s">
        <v>115</v>
      </c>
      <c r="C25" s="7" t="s">
        <v>110</v>
      </c>
      <c r="D25" s="7"/>
      <c r="E25" s="7"/>
      <c r="F25" s="7"/>
      <c r="G25" s="7"/>
      <c r="H25" s="7"/>
    </row>
    <row r="26" spans="1:8" ht="30" hidden="1">
      <c r="A26" s="7">
        <v>1.3</v>
      </c>
      <c r="B26" s="7" t="s">
        <v>116</v>
      </c>
      <c r="C26" s="7" t="s">
        <v>110</v>
      </c>
      <c r="D26" s="7"/>
      <c r="E26" s="7"/>
      <c r="F26" s="7"/>
      <c r="G26" s="7"/>
      <c r="H26" s="7"/>
    </row>
    <row r="27" spans="1:8" ht="30" hidden="1">
      <c r="A27" s="7">
        <v>1.4</v>
      </c>
      <c r="B27" s="7" t="s">
        <v>117</v>
      </c>
      <c r="C27" s="7" t="s">
        <v>110</v>
      </c>
      <c r="D27" s="7"/>
      <c r="E27" s="7"/>
      <c r="F27" s="7"/>
      <c r="G27" s="7"/>
      <c r="H27" s="7"/>
    </row>
    <row r="28" spans="1:8" ht="30" hidden="1">
      <c r="A28" s="7">
        <v>1.5</v>
      </c>
      <c r="B28" s="7" t="s">
        <v>118</v>
      </c>
      <c r="C28" s="7" t="s">
        <v>110</v>
      </c>
      <c r="D28" s="7"/>
      <c r="E28" s="7"/>
      <c r="F28" s="7"/>
      <c r="G28" s="7"/>
      <c r="H28" s="7"/>
    </row>
    <row r="29" spans="1:8" ht="30" hidden="1">
      <c r="A29" s="7">
        <v>1.6</v>
      </c>
      <c r="B29" s="7" t="s">
        <v>119</v>
      </c>
      <c r="C29" s="7" t="s">
        <v>110</v>
      </c>
      <c r="D29" s="7"/>
      <c r="E29" s="7"/>
      <c r="F29" s="7"/>
      <c r="G29" s="7"/>
      <c r="H29" s="7"/>
    </row>
    <row r="30" spans="1:8" ht="30" hidden="1">
      <c r="A30" s="7">
        <v>1.7</v>
      </c>
      <c r="B30" s="7" t="s">
        <v>120</v>
      </c>
      <c r="C30" s="7" t="s">
        <v>110</v>
      </c>
      <c r="D30" s="7"/>
      <c r="E30" s="7"/>
      <c r="F30" s="7"/>
      <c r="G30" s="7"/>
      <c r="H30" s="7"/>
    </row>
    <row r="31" spans="1:8" ht="45" hidden="1">
      <c r="A31" s="7">
        <v>1.8</v>
      </c>
      <c r="B31" s="7" t="s">
        <v>121</v>
      </c>
      <c r="C31" s="7" t="s">
        <v>110</v>
      </c>
      <c r="D31" s="7"/>
      <c r="E31" s="7"/>
      <c r="F31" s="7"/>
      <c r="G31" s="7"/>
      <c r="H31" s="7"/>
    </row>
    <row r="32" spans="1:8" ht="30" hidden="1">
      <c r="A32" s="18">
        <v>37104</v>
      </c>
      <c r="B32" s="7" t="s">
        <v>122</v>
      </c>
      <c r="C32" s="7" t="s">
        <v>110</v>
      </c>
      <c r="D32" s="7"/>
      <c r="E32" s="7"/>
      <c r="F32" s="7"/>
      <c r="G32" s="7"/>
      <c r="H32" s="7"/>
    </row>
    <row r="33" spans="1:8" ht="30" hidden="1">
      <c r="A33" s="18">
        <v>37469</v>
      </c>
      <c r="B33" s="7" t="s">
        <v>123</v>
      </c>
      <c r="C33" s="7" t="s">
        <v>110</v>
      </c>
      <c r="D33" s="7"/>
      <c r="E33" s="7"/>
      <c r="F33" s="7"/>
      <c r="G33" s="7"/>
      <c r="H33" s="7"/>
    </row>
    <row r="34" spans="1:8" ht="30" hidden="1">
      <c r="A34" s="7">
        <v>1.9</v>
      </c>
      <c r="B34" s="7" t="s">
        <v>124</v>
      </c>
      <c r="C34" s="7" t="s">
        <v>110</v>
      </c>
      <c r="D34" s="7"/>
      <c r="E34" s="7"/>
      <c r="F34" s="7"/>
      <c r="G34" s="7"/>
      <c r="H34" s="7"/>
    </row>
    <row r="35" spans="1:8" ht="45" hidden="1">
      <c r="A35" s="7" t="s">
        <v>125</v>
      </c>
      <c r="B35" s="7" t="s">
        <v>126</v>
      </c>
      <c r="C35" s="7" t="s">
        <v>110</v>
      </c>
      <c r="D35" s="7"/>
      <c r="E35" s="7"/>
      <c r="F35" s="7"/>
      <c r="G35" s="7"/>
      <c r="H35" s="7"/>
    </row>
    <row r="36" spans="1:8" ht="30" hidden="1">
      <c r="A36" s="7">
        <v>2.1</v>
      </c>
      <c r="B36" s="7" t="s">
        <v>111</v>
      </c>
      <c r="C36" s="7" t="s">
        <v>110</v>
      </c>
      <c r="D36" s="7"/>
      <c r="E36" s="7"/>
      <c r="F36" s="7"/>
      <c r="G36" s="7"/>
      <c r="H36" s="7"/>
    </row>
    <row r="37" spans="1:8" ht="45" hidden="1">
      <c r="A37" s="18">
        <v>36893</v>
      </c>
      <c r="B37" s="7" t="s">
        <v>112</v>
      </c>
      <c r="C37" s="7" t="s">
        <v>110</v>
      </c>
      <c r="D37" s="7"/>
      <c r="E37" s="7"/>
      <c r="F37" s="7"/>
      <c r="G37" s="7"/>
      <c r="H37" s="7"/>
    </row>
    <row r="38" spans="1:8" ht="45" hidden="1">
      <c r="A38" s="18">
        <v>37258</v>
      </c>
      <c r="B38" s="7" t="s">
        <v>113</v>
      </c>
      <c r="C38" s="7" t="s">
        <v>110</v>
      </c>
      <c r="D38" s="7"/>
      <c r="E38" s="7"/>
      <c r="F38" s="7"/>
      <c r="G38" s="7"/>
      <c r="H38" s="7"/>
    </row>
    <row r="39" spans="1:8" ht="45" hidden="1">
      <c r="A39" s="18">
        <v>37623</v>
      </c>
      <c r="B39" s="7" t="s">
        <v>114</v>
      </c>
      <c r="C39" s="7" t="s">
        <v>110</v>
      </c>
      <c r="D39" s="7"/>
      <c r="E39" s="7"/>
      <c r="F39" s="7"/>
      <c r="G39" s="7"/>
      <c r="H39" s="7"/>
    </row>
    <row r="40" spans="1:8" ht="30" hidden="1">
      <c r="A40" s="7">
        <v>2.2</v>
      </c>
      <c r="B40" s="7" t="s">
        <v>115</v>
      </c>
      <c r="C40" s="7" t="s">
        <v>110</v>
      </c>
      <c r="D40" s="7"/>
      <c r="E40" s="7"/>
      <c r="F40" s="7"/>
      <c r="G40" s="7"/>
      <c r="H40" s="7"/>
    </row>
    <row r="41" spans="1:8" ht="30" hidden="1">
      <c r="A41" s="7">
        <v>2.3</v>
      </c>
      <c r="B41" s="7" t="s">
        <v>116</v>
      </c>
      <c r="C41" s="7" t="s">
        <v>110</v>
      </c>
      <c r="D41" s="7"/>
      <c r="E41" s="7"/>
      <c r="F41" s="7"/>
      <c r="G41" s="7"/>
      <c r="H41" s="7"/>
    </row>
    <row r="42" spans="1:8" ht="30" hidden="1">
      <c r="A42" s="7">
        <v>2.4</v>
      </c>
      <c r="B42" s="7" t="s">
        <v>117</v>
      </c>
      <c r="C42" s="7" t="s">
        <v>110</v>
      </c>
      <c r="D42" s="7"/>
      <c r="E42" s="7"/>
      <c r="F42" s="7"/>
      <c r="G42" s="7"/>
      <c r="H42" s="7"/>
    </row>
    <row r="43" spans="1:8" ht="30" hidden="1">
      <c r="A43" s="7">
        <v>2.5</v>
      </c>
      <c r="B43" s="7" t="s">
        <v>118</v>
      </c>
      <c r="C43" s="7" t="s">
        <v>110</v>
      </c>
      <c r="D43" s="7"/>
      <c r="E43" s="7"/>
      <c r="F43" s="7"/>
      <c r="G43" s="7"/>
      <c r="H43" s="7"/>
    </row>
    <row r="44" spans="1:8" ht="30" hidden="1">
      <c r="A44" s="7">
        <v>2.6</v>
      </c>
      <c r="B44" s="7" t="s">
        <v>119</v>
      </c>
      <c r="C44" s="7" t="s">
        <v>110</v>
      </c>
      <c r="D44" s="7"/>
      <c r="E44" s="7"/>
      <c r="F44" s="7"/>
      <c r="G44" s="7"/>
      <c r="H44" s="7"/>
    </row>
    <row r="45" spans="1:8" ht="30" hidden="1">
      <c r="A45" s="7">
        <v>2.7</v>
      </c>
      <c r="B45" s="7" t="s">
        <v>120</v>
      </c>
      <c r="C45" s="7" t="s">
        <v>110</v>
      </c>
      <c r="D45" s="7"/>
      <c r="E45" s="7"/>
      <c r="F45" s="7"/>
      <c r="G45" s="7"/>
      <c r="H45" s="7"/>
    </row>
    <row r="46" spans="1:8" ht="45" hidden="1">
      <c r="A46" s="7">
        <v>2.8</v>
      </c>
      <c r="B46" s="7" t="s">
        <v>121</v>
      </c>
      <c r="C46" s="7" t="s">
        <v>110</v>
      </c>
      <c r="D46" s="7"/>
      <c r="E46" s="7"/>
      <c r="F46" s="7"/>
      <c r="G46" s="7"/>
      <c r="H46" s="7"/>
    </row>
    <row r="47" spans="1:8" ht="30" hidden="1">
      <c r="A47" s="18">
        <v>37105</v>
      </c>
      <c r="B47" s="7" t="s">
        <v>122</v>
      </c>
      <c r="C47" s="7" t="s">
        <v>110</v>
      </c>
      <c r="D47" s="7"/>
      <c r="E47" s="7"/>
      <c r="F47" s="7"/>
      <c r="G47" s="7"/>
      <c r="H47" s="7"/>
    </row>
    <row r="48" spans="1:8" ht="30" hidden="1">
      <c r="A48" s="18">
        <v>37470</v>
      </c>
      <c r="B48" s="7" t="s">
        <v>123</v>
      </c>
      <c r="C48" s="7" t="s">
        <v>110</v>
      </c>
      <c r="D48" s="7"/>
      <c r="E48" s="7"/>
      <c r="F48" s="7"/>
      <c r="G48" s="7"/>
      <c r="H48" s="7"/>
    </row>
    <row r="49" spans="1:8" ht="30" hidden="1">
      <c r="A49" s="7">
        <v>2.9</v>
      </c>
      <c r="B49" s="7" t="s">
        <v>124</v>
      </c>
      <c r="C49" s="7" t="s">
        <v>110</v>
      </c>
      <c r="D49" s="7"/>
      <c r="E49" s="7"/>
      <c r="F49" s="7"/>
      <c r="G49" s="7"/>
      <c r="H49" s="7"/>
    </row>
    <row r="50" spans="1:8" ht="30" hidden="1">
      <c r="A50" s="7" t="s">
        <v>127</v>
      </c>
      <c r="B50" s="7" t="s">
        <v>128</v>
      </c>
      <c r="C50" s="7" t="s">
        <v>110</v>
      </c>
      <c r="D50" s="7"/>
      <c r="E50" s="7"/>
      <c r="F50" s="7"/>
      <c r="G50" s="7"/>
      <c r="H50" s="7"/>
    </row>
    <row r="51" spans="1:8" ht="30" hidden="1">
      <c r="A51" s="18">
        <v>36893</v>
      </c>
      <c r="B51" s="7" t="s">
        <v>129</v>
      </c>
      <c r="C51" s="7" t="s">
        <v>110</v>
      </c>
      <c r="D51" s="7"/>
      <c r="E51" s="7"/>
      <c r="F51" s="7"/>
      <c r="G51" s="7"/>
      <c r="H51" s="7"/>
    </row>
    <row r="52" spans="1:8" ht="30" hidden="1">
      <c r="A52" s="18">
        <v>37258</v>
      </c>
      <c r="B52" s="7" t="s">
        <v>130</v>
      </c>
      <c r="C52" s="7" t="s">
        <v>110</v>
      </c>
      <c r="D52" s="7"/>
      <c r="E52" s="7"/>
      <c r="F52" s="7"/>
      <c r="G52" s="7"/>
      <c r="H52" s="7"/>
    </row>
    <row r="53" spans="1:8" ht="30" hidden="1">
      <c r="A53" s="7" t="s">
        <v>131</v>
      </c>
      <c r="B53" s="7" t="s">
        <v>132</v>
      </c>
      <c r="C53" s="7" t="s">
        <v>110</v>
      </c>
      <c r="D53" s="7"/>
      <c r="E53" s="7"/>
      <c r="F53" s="7"/>
      <c r="G53" s="7"/>
      <c r="H53" s="7"/>
    </row>
    <row r="54" spans="1:8" ht="45" hidden="1">
      <c r="A54" s="7" t="s">
        <v>133</v>
      </c>
      <c r="B54" s="7" t="s">
        <v>134</v>
      </c>
      <c r="C54" s="7" t="s">
        <v>110</v>
      </c>
      <c r="D54" s="7"/>
      <c r="E54" s="7"/>
      <c r="F54" s="7"/>
      <c r="G54" s="7"/>
      <c r="H54" s="7"/>
    </row>
    <row r="55" spans="1:8" ht="30" hidden="1">
      <c r="A55" s="7" t="s">
        <v>135</v>
      </c>
      <c r="B55" s="7" t="s">
        <v>136</v>
      </c>
      <c r="C55" s="7" t="s">
        <v>110</v>
      </c>
      <c r="D55" s="7"/>
      <c r="E55" s="7"/>
      <c r="F55" s="7"/>
      <c r="G55" s="7"/>
      <c r="H55" s="7"/>
    </row>
    <row r="56" spans="1:8" ht="30" hidden="1">
      <c r="A56" s="7" t="s">
        <v>137</v>
      </c>
      <c r="B56" s="7" t="s">
        <v>138</v>
      </c>
      <c r="C56" s="7" t="s">
        <v>110</v>
      </c>
      <c r="D56" s="7"/>
      <c r="E56" s="7"/>
      <c r="F56" s="7"/>
      <c r="G56" s="7"/>
      <c r="H56" s="7"/>
    </row>
    <row r="57" spans="1:8" ht="30" hidden="1">
      <c r="A57" s="18">
        <v>37623</v>
      </c>
      <c r="B57" s="7" t="s">
        <v>139</v>
      </c>
      <c r="C57" s="7" t="s">
        <v>110</v>
      </c>
      <c r="D57" s="7"/>
      <c r="E57" s="7"/>
      <c r="F57" s="7"/>
      <c r="G57" s="7"/>
      <c r="H57" s="7"/>
    </row>
    <row r="58" spans="1:8" ht="30" hidden="1">
      <c r="A58" s="18">
        <v>37988</v>
      </c>
      <c r="B58" s="7" t="s">
        <v>140</v>
      </c>
      <c r="C58" s="7" t="s">
        <v>110</v>
      </c>
      <c r="D58" s="7"/>
      <c r="E58" s="7"/>
      <c r="F58" s="7"/>
      <c r="G58" s="7"/>
      <c r="H58" s="7"/>
    </row>
    <row r="59" spans="1:8" ht="30" hidden="1">
      <c r="A59" s="7" t="s">
        <v>141</v>
      </c>
      <c r="B59" s="7" t="s">
        <v>142</v>
      </c>
      <c r="C59" s="7" t="s">
        <v>110</v>
      </c>
      <c r="D59" s="7"/>
      <c r="E59" s="7"/>
      <c r="F59" s="7"/>
      <c r="G59" s="7"/>
      <c r="H59" s="7"/>
    </row>
    <row r="60" spans="1:8" ht="45" hidden="1">
      <c r="A60" s="18">
        <v>36924</v>
      </c>
      <c r="B60" s="7" t="s">
        <v>143</v>
      </c>
      <c r="C60" s="7" t="s">
        <v>110</v>
      </c>
      <c r="D60" s="7"/>
      <c r="E60" s="7"/>
      <c r="F60" s="7"/>
      <c r="G60" s="7"/>
      <c r="H60" s="7"/>
    </row>
    <row r="61" spans="1:8" ht="45" hidden="1">
      <c r="A61" s="18">
        <v>37289</v>
      </c>
      <c r="B61" s="7" t="s">
        <v>144</v>
      </c>
      <c r="C61" s="7" t="s">
        <v>110</v>
      </c>
      <c r="D61" s="7"/>
      <c r="E61" s="7"/>
      <c r="F61" s="7"/>
      <c r="G61" s="7"/>
      <c r="H61" s="7"/>
    </row>
    <row r="62" spans="1:8" ht="30" hidden="1">
      <c r="A62" s="18">
        <v>37654</v>
      </c>
      <c r="B62" s="7" t="s">
        <v>145</v>
      </c>
      <c r="C62" s="7" t="s">
        <v>110</v>
      </c>
      <c r="D62" s="7"/>
      <c r="E62" s="7"/>
      <c r="F62" s="7"/>
      <c r="G62" s="7"/>
      <c r="H62" s="7"/>
    </row>
    <row r="63" spans="1:8" ht="30" hidden="1">
      <c r="A63" s="18">
        <v>38019</v>
      </c>
      <c r="B63" s="7" t="s">
        <v>146</v>
      </c>
      <c r="C63" s="7" t="s">
        <v>110</v>
      </c>
      <c r="D63" s="7"/>
      <c r="E63" s="7"/>
      <c r="F63" s="7"/>
      <c r="G63" s="7"/>
      <c r="H63" s="7"/>
    </row>
    <row r="64" spans="1:8" ht="30" hidden="1">
      <c r="A64" s="18">
        <v>38385</v>
      </c>
      <c r="B64" s="7" t="s">
        <v>147</v>
      </c>
      <c r="C64" s="7" t="s">
        <v>110</v>
      </c>
      <c r="D64" s="7"/>
      <c r="E64" s="7"/>
      <c r="F64" s="7"/>
      <c r="G64" s="7"/>
      <c r="H64" s="7"/>
    </row>
    <row r="65" spans="1:8" ht="30" hidden="1">
      <c r="A65" s="7" t="s">
        <v>148</v>
      </c>
      <c r="B65" s="7" t="s">
        <v>149</v>
      </c>
      <c r="C65" s="7" t="s">
        <v>110</v>
      </c>
      <c r="D65" s="7"/>
      <c r="E65" s="7"/>
      <c r="F65" s="7"/>
      <c r="G65" s="7"/>
      <c r="H65" s="7"/>
    </row>
    <row r="66" spans="1:8" ht="30" hidden="1">
      <c r="A66" s="7" t="s">
        <v>150</v>
      </c>
      <c r="B66" s="7" t="s">
        <v>151</v>
      </c>
      <c r="C66" s="7" t="s">
        <v>110</v>
      </c>
      <c r="D66" s="7"/>
      <c r="E66" s="7"/>
      <c r="F66" s="7"/>
      <c r="G66" s="7"/>
      <c r="H66" s="7"/>
    </row>
    <row r="67" spans="1:8" ht="30" hidden="1">
      <c r="A67" s="7" t="s">
        <v>152</v>
      </c>
      <c r="B67" s="7" t="s">
        <v>153</v>
      </c>
      <c r="C67" s="7" t="s">
        <v>110</v>
      </c>
      <c r="D67" s="7"/>
      <c r="E67" s="7"/>
      <c r="F67" s="7"/>
      <c r="G67" s="7"/>
      <c r="H67" s="7"/>
    </row>
    <row r="68" spans="1:8" ht="30" hidden="1">
      <c r="A68" s="18">
        <v>37013</v>
      </c>
      <c r="B68" s="7" t="s">
        <v>154</v>
      </c>
      <c r="C68" s="7" t="s">
        <v>110</v>
      </c>
      <c r="D68" s="7"/>
      <c r="E68" s="7"/>
      <c r="F68" s="7"/>
      <c r="G68" s="7"/>
      <c r="H68" s="7"/>
    </row>
    <row r="69" spans="1:8" ht="30" hidden="1">
      <c r="A69" s="18">
        <v>37378</v>
      </c>
      <c r="B69" s="7" t="s">
        <v>155</v>
      </c>
      <c r="C69" s="7" t="s">
        <v>110</v>
      </c>
      <c r="D69" s="7"/>
      <c r="E69" s="7"/>
      <c r="F69" s="7"/>
      <c r="G69" s="7"/>
      <c r="H69" s="7"/>
    </row>
    <row r="70" spans="1:8" ht="30" hidden="1">
      <c r="A70" s="7" t="s">
        <v>156</v>
      </c>
      <c r="B70" s="7" t="s">
        <v>157</v>
      </c>
      <c r="C70" s="7" t="s">
        <v>110</v>
      </c>
      <c r="D70" s="7"/>
      <c r="E70" s="7"/>
      <c r="F70" s="7"/>
      <c r="G70" s="7"/>
      <c r="H70" s="7"/>
    </row>
    <row r="71" spans="1:8" ht="30" hidden="1">
      <c r="A71" s="18">
        <v>37044</v>
      </c>
      <c r="B71" s="7" t="s">
        <v>158</v>
      </c>
      <c r="C71" s="7" t="s">
        <v>110</v>
      </c>
      <c r="D71" s="7"/>
      <c r="E71" s="7"/>
      <c r="F71" s="7"/>
      <c r="G71" s="7"/>
      <c r="H71" s="7"/>
    </row>
    <row r="72" spans="1:8" ht="30" hidden="1">
      <c r="A72" s="18">
        <v>37409</v>
      </c>
      <c r="B72" s="7" t="s">
        <v>159</v>
      </c>
      <c r="C72" s="7" t="s">
        <v>110</v>
      </c>
      <c r="D72" s="7"/>
      <c r="E72" s="7"/>
      <c r="F72" s="7"/>
      <c r="G72" s="7"/>
      <c r="H72" s="7"/>
    </row>
    <row r="73" spans="1:8" ht="30" hidden="1">
      <c r="A73" s="18">
        <v>37774</v>
      </c>
      <c r="B73" s="7" t="s">
        <v>160</v>
      </c>
      <c r="C73" s="7" t="s">
        <v>110</v>
      </c>
      <c r="D73" s="7"/>
      <c r="E73" s="7"/>
      <c r="F73" s="7"/>
      <c r="G73" s="7"/>
      <c r="H73" s="7"/>
    </row>
    <row r="74" spans="1:8" ht="30" hidden="1">
      <c r="A74" s="7" t="s">
        <v>161</v>
      </c>
      <c r="B74" s="7" t="s">
        <v>162</v>
      </c>
      <c r="C74" s="7" t="s">
        <v>110</v>
      </c>
      <c r="D74" s="7"/>
      <c r="E74" s="7"/>
      <c r="F74" s="7"/>
      <c r="G74" s="7"/>
      <c r="H74" s="7"/>
    </row>
    <row r="75" spans="1:8" ht="30" hidden="1">
      <c r="A75" s="18">
        <v>37074</v>
      </c>
      <c r="B75" s="7" t="s">
        <v>163</v>
      </c>
      <c r="C75" s="7" t="s">
        <v>110</v>
      </c>
      <c r="D75" s="7"/>
      <c r="E75" s="7"/>
      <c r="F75" s="7"/>
      <c r="G75" s="7"/>
      <c r="H75" s="7"/>
    </row>
    <row r="76" spans="1:8" ht="30" hidden="1">
      <c r="A76" s="18">
        <v>37439</v>
      </c>
      <c r="B76" s="7" t="s">
        <v>164</v>
      </c>
      <c r="C76" s="7" t="s">
        <v>110</v>
      </c>
      <c r="D76" s="7"/>
      <c r="E76" s="7"/>
      <c r="F76" s="7"/>
      <c r="G76" s="7"/>
      <c r="H76" s="7"/>
    </row>
    <row r="77" spans="1:8" ht="30" hidden="1">
      <c r="A77" s="18">
        <v>37804</v>
      </c>
      <c r="B77" s="7" t="s">
        <v>165</v>
      </c>
      <c r="C77" s="7" t="s">
        <v>110</v>
      </c>
      <c r="D77" s="7"/>
      <c r="E77" s="7"/>
      <c r="F77" s="7"/>
      <c r="G77" s="7"/>
      <c r="H77" s="7"/>
    </row>
    <row r="78" spans="1:8" ht="30" hidden="1">
      <c r="A78" s="7" t="s">
        <v>166</v>
      </c>
      <c r="B78" s="7" t="s">
        <v>167</v>
      </c>
      <c r="C78" s="7" t="s">
        <v>110</v>
      </c>
      <c r="D78" s="7"/>
      <c r="E78" s="7"/>
      <c r="F78" s="7"/>
      <c r="G78" s="7"/>
      <c r="H78" s="7"/>
    </row>
    <row r="79" spans="1:8" ht="30" hidden="1">
      <c r="A79" s="7">
        <v>3.1</v>
      </c>
      <c r="B79" s="7" t="s">
        <v>111</v>
      </c>
      <c r="C79" s="7" t="s">
        <v>110</v>
      </c>
      <c r="D79" s="7"/>
      <c r="E79" s="7"/>
      <c r="F79" s="7"/>
      <c r="G79" s="7"/>
      <c r="H79" s="7"/>
    </row>
    <row r="80" spans="1:8" ht="45" hidden="1">
      <c r="A80" s="18">
        <v>36894</v>
      </c>
      <c r="B80" s="7" t="s">
        <v>112</v>
      </c>
      <c r="C80" s="7" t="s">
        <v>110</v>
      </c>
      <c r="D80" s="7"/>
      <c r="E80" s="7"/>
      <c r="F80" s="7"/>
      <c r="G80" s="7"/>
      <c r="H80" s="7"/>
    </row>
    <row r="81" spans="1:8" ht="45" hidden="1">
      <c r="A81" s="18">
        <v>37259</v>
      </c>
      <c r="B81" s="7" t="s">
        <v>113</v>
      </c>
      <c r="C81" s="7" t="s">
        <v>110</v>
      </c>
      <c r="D81" s="7"/>
      <c r="E81" s="7"/>
      <c r="F81" s="7"/>
      <c r="G81" s="7"/>
      <c r="H81" s="7"/>
    </row>
    <row r="82" spans="1:8" ht="45" hidden="1">
      <c r="A82" s="18">
        <v>37624</v>
      </c>
      <c r="B82" s="7" t="s">
        <v>114</v>
      </c>
      <c r="C82" s="7" t="s">
        <v>110</v>
      </c>
      <c r="D82" s="7"/>
      <c r="E82" s="7"/>
      <c r="F82" s="7"/>
      <c r="G82" s="7"/>
      <c r="H82" s="7"/>
    </row>
    <row r="83" spans="1:8" ht="30" hidden="1">
      <c r="A83" s="7">
        <v>3.2</v>
      </c>
      <c r="B83" s="7" t="s">
        <v>115</v>
      </c>
      <c r="C83" s="7" t="s">
        <v>110</v>
      </c>
      <c r="D83" s="7"/>
      <c r="E83" s="7"/>
      <c r="F83" s="7"/>
      <c r="G83" s="7"/>
      <c r="H83" s="7"/>
    </row>
    <row r="84" spans="1:8" ht="30" hidden="1">
      <c r="A84" s="7">
        <v>3.3</v>
      </c>
      <c r="B84" s="7" t="s">
        <v>116</v>
      </c>
      <c r="C84" s="7" t="s">
        <v>110</v>
      </c>
      <c r="D84" s="7"/>
      <c r="E84" s="7"/>
      <c r="F84" s="7"/>
      <c r="G84" s="7"/>
      <c r="H84" s="7"/>
    </row>
    <row r="85" spans="1:8" ht="30" hidden="1">
      <c r="A85" s="7">
        <v>3.4</v>
      </c>
      <c r="B85" s="7" t="s">
        <v>117</v>
      </c>
      <c r="C85" s="7" t="s">
        <v>110</v>
      </c>
      <c r="D85" s="7"/>
      <c r="E85" s="7"/>
      <c r="F85" s="7"/>
      <c r="G85" s="7"/>
      <c r="H85" s="7"/>
    </row>
    <row r="86" spans="1:8" ht="30" hidden="1">
      <c r="A86" s="7">
        <v>3.5</v>
      </c>
      <c r="B86" s="7" t="s">
        <v>118</v>
      </c>
      <c r="C86" s="7" t="s">
        <v>110</v>
      </c>
      <c r="D86" s="7"/>
      <c r="E86" s="7"/>
      <c r="F86" s="7"/>
      <c r="G86" s="7"/>
      <c r="H86" s="7"/>
    </row>
    <row r="87" spans="1:8" ht="30" hidden="1">
      <c r="A87" s="7">
        <v>3.6</v>
      </c>
      <c r="B87" s="7" t="s">
        <v>119</v>
      </c>
      <c r="C87" s="7" t="s">
        <v>110</v>
      </c>
      <c r="D87" s="7"/>
      <c r="E87" s="7"/>
      <c r="F87" s="7"/>
      <c r="G87" s="7"/>
      <c r="H87" s="7"/>
    </row>
    <row r="88" spans="1:8" ht="30" hidden="1">
      <c r="A88" s="7">
        <v>3.7</v>
      </c>
      <c r="B88" s="7" t="s">
        <v>120</v>
      </c>
      <c r="C88" s="7" t="s">
        <v>110</v>
      </c>
      <c r="D88" s="7"/>
      <c r="E88" s="7"/>
      <c r="F88" s="7"/>
      <c r="G88" s="7"/>
      <c r="H88" s="7"/>
    </row>
    <row r="89" spans="1:8" ht="45" hidden="1">
      <c r="A89" s="7">
        <v>3.8</v>
      </c>
      <c r="B89" s="7" t="s">
        <v>121</v>
      </c>
      <c r="C89" s="7" t="s">
        <v>110</v>
      </c>
      <c r="D89" s="7"/>
      <c r="E89" s="7"/>
      <c r="F89" s="7"/>
      <c r="G89" s="7"/>
      <c r="H89" s="7"/>
    </row>
    <row r="90" spans="1:8" ht="30" hidden="1">
      <c r="A90" s="18">
        <v>37106</v>
      </c>
      <c r="B90" s="7" t="s">
        <v>122</v>
      </c>
      <c r="C90" s="7" t="s">
        <v>110</v>
      </c>
      <c r="D90" s="7"/>
      <c r="E90" s="7"/>
      <c r="F90" s="7"/>
      <c r="G90" s="7"/>
      <c r="H90" s="7"/>
    </row>
    <row r="91" spans="1:8" ht="30" hidden="1">
      <c r="A91" s="18">
        <v>37471</v>
      </c>
      <c r="B91" s="7" t="s">
        <v>123</v>
      </c>
      <c r="C91" s="7" t="s">
        <v>110</v>
      </c>
      <c r="D91" s="7"/>
      <c r="E91" s="7"/>
      <c r="F91" s="7"/>
      <c r="G91" s="7"/>
      <c r="H91" s="7"/>
    </row>
    <row r="92" spans="1:8" ht="30" hidden="1">
      <c r="A92" s="7">
        <v>3.9</v>
      </c>
      <c r="B92" s="7" t="s">
        <v>124</v>
      </c>
      <c r="C92" s="7" t="s">
        <v>110</v>
      </c>
      <c r="D92" s="7"/>
      <c r="E92" s="7"/>
      <c r="F92" s="7"/>
      <c r="G92" s="7"/>
      <c r="H92" s="7"/>
    </row>
    <row r="93" spans="1:8" ht="30" hidden="1">
      <c r="A93" s="7" t="s">
        <v>168</v>
      </c>
      <c r="B93" s="7" t="s">
        <v>169</v>
      </c>
      <c r="C93" s="7" t="s">
        <v>110</v>
      </c>
      <c r="D93" s="7"/>
      <c r="E93" s="7"/>
      <c r="F93" s="7"/>
      <c r="G93" s="7"/>
      <c r="H93" s="7"/>
    </row>
    <row r="94" spans="1:8" ht="30" hidden="1">
      <c r="A94" s="7">
        <v>4.1</v>
      </c>
      <c r="B94" s="7" t="s">
        <v>170</v>
      </c>
      <c r="C94" s="7" t="s">
        <v>110</v>
      </c>
      <c r="D94" s="7"/>
      <c r="E94" s="7"/>
      <c r="F94" s="7"/>
      <c r="G94" s="7"/>
      <c r="H94" s="7"/>
    </row>
    <row r="95" spans="1:8" ht="30" hidden="1">
      <c r="A95" s="18">
        <v>36895</v>
      </c>
      <c r="B95" s="7" t="s">
        <v>171</v>
      </c>
      <c r="C95" s="7" t="s">
        <v>110</v>
      </c>
      <c r="D95" s="7"/>
      <c r="E95" s="7"/>
      <c r="F95" s="7"/>
      <c r="G95" s="7"/>
      <c r="H95" s="7"/>
    </row>
    <row r="96" spans="1:8" ht="30" hidden="1">
      <c r="A96" s="18">
        <v>37260</v>
      </c>
      <c r="B96" s="7" t="s">
        <v>172</v>
      </c>
      <c r="C96" s="7" t="s">
        <v>110</v>
      </c>
      <c r="D96" s="7"/>
      <c r="E96" s="7"/>
      <c r="F96" s="7"/>
      <c r="G96" s="7"/>
      <c r="H96" s="7"/>
    </row>
    <row r="97" spans="1:8" ht="30" hidden="1">
      <c r="A97" s="18">
        <v>37625</v>
      </c>
      <c r="B97" s="7" t="s">
        <v>173</v>
      </c>
      <c r="C97" s="7" t="s">
        <v>110</v>
      </c>
      <c r="D97" s="7"/>
      <c r="E97" s="7"/>
      <c r="F97" s="7"/>
      <c r="G97" s="7"/>
      <c r="H97" s="7"/>
    </row>
    <row r="98" spans="1:8" ht="30" hidden="1">
      <c r="A98" s="7" t="s">
        <v>174</v>
      </c>
      <c r="B98" s="7" t="s">
        <v>175</v>
      </c>
      <c r="C98" s="7" t="s">
        <v>110</v>
      </c>
      <c r="D98" s="7"/>
      <c r="E98" s="7"/>
      <c r="F98" s="7"/>
      <c r="G98" s="7"/>
      <c r="H98" s="7"/>
    </row>
    <row r="99" spans="1:8" ht="30" hidden="1">
      <c r="A99" s="18">
        <v>37990</v>
      </c>
      <c r="B99" s="7" t="s">
        <v>176</v>
      </c>
      <c r="C99" s="7" t="s">
        <v>110</v>
      </c>
      <c r="D99" s="7"/>
      <c r="E99" s="7"/>
      <c r="F99" s="7"/>
      <c r="G99" s="7"/>
      <c r="H99" s="7"/>
    </row>
    <row r="100" spans="1:8" ht="30" hidden="1">
      <c r="A100" s="7">
        <v>4.2</v>
      </c>
      <c r="B100" s="7" t="s">
        <v>157</v>
      </c>
      <c r="C100" s="7" t="s">
        <v>110</v>
      </c>
      <c r="D100" s="7"/>
      <c r="E100" s="7"/>
      <c r="F100" s="7"/>
      <c r="G100" s="7"/>
      <c r="H100" s="7"/>
    </row>
    <row r="101" spans="1:8" ht="30" hidden="1">
      <c r="A101" s="18">
        <v>36926</v>
      </c>
      <c r="B101" s="7" t="s">
        <v>177</v>
      </c>
      <c r="C101" s="7" t="s">
        <v>110</v>
      </c>
      <c r="D101" s="7"/>
      <c r="E101" s="7"/>
      <c r="F101" s="7"/>
      <c r="G101" s="7"/>
      <c r="H101" s="7"/>
    </row>
    <row r="102" spans="1:8" ht="30" hidden="1">
      <c r="A102" s="18">
        <v>37291</v>
      </c>
      <c r="B102" s="7" t="s">
        <v>178</v>
      </c>
      <c r="C102" s="7" t="s">
        <v>110</v>
      </c>
      <c r="D102" s="7"/>
      <c r="E102" s="7"/>
      <c r="F102" s="7"/>
      <c r="G102" s="7"/>
      <c r="H102" s="7"/>
    </row>
    <row r="103" spans="1:8" ht="30" hidden="1">
      <c r="A103" s="18">
        <v>37656</v>
      </c>
      <c r="B103" s="7" t="s">
        <v>179</v>
      </c>
      <c r="C103" s="7" t="s">
        <v>110</v>
      </c>
      <c r="D103" s="7"/>
      <c r="E103" s="7"/>
      <c r="F103" s="7"/>
      <c r="G103" s="7"/>
      <c r="H103" s="7"/>
    </row>
    <row r="104" spans="1:8" ht="30" hidden="1">
      <c r="A104" s="7" t="s">
        <v>180</v>
      </c>
      <c r="B104" s="7" t="s">
        <v>175</v>
      </c>
      <c r="C104" s="7" t="s">
        <v>110</v>
      </c>
      <c r="D104" s="7"/>
      <c r="E104" s="7"/>
      <c r="F104" s="7"/>
      <c r="G104" s="7"/>
      <c r="H104" s="7"/>
    </row>
    <row r="105" spans="1:8" ht="30" hidden="1">
      <c r="A105" s="18">
        <v>38021</v>
      </c>
      <c r="B105" s="7" t="s">
        <v>181</v>
      </c>
      <c r="C105" s="7" t="s">
        <v>110</v>
      </c>
      <c r="D105" s="7"/>
      <c r="E105" s="7"/>
      <c r="F105" s="7"/>
      <c r="G105" s="7"/>
      <c r="H105" s="7"/>
    </row>
    <row r="106" spans="1:8" ht="30" hidden="1">
      <c r="A106" s="7" t="s">
        <v>182</v>
      </c>
      <c r="B106" s="7" t="s">
        <v>183</v>
      </c>
      <c r="C106" s="7" t="s">
        <v>110</v>
      </c>
      <c r="D106" s="7"/>
      <c r="E106" s="7"/>
      <c r="F106" s="7"/>
      <c r="G106" s="7"/>
      <c r="H106" s="7"/>
    </row>
    <row r="107" spans="1:8" ht="45" hidden="1">
      <c r="A107" s="7">
        <v>5.1</v>
      </c>
      <c r="B107" s="7" t="s">
        <v>184</v>
      </c>
      <c r="C107" s="7" t="s">
        <v>110</v>
      </c>
      <c r="D107" s="7"/>
      <c r="E107" s="7"/>
      <c r="F107" s="7"/>
      <c r="G107" s="7"/>
      <c r="H107" s="7"/>
    </row>
    <row r="108" spans="1:8" ht="45" hidden="1">
      <c r="A108" s="18">
        <v>36896</v>
      </c>
      <c r="B108" s="7" t="s">
        <v>112</v>
      </c>
      <c r="C108" s="7" t="s">
        <v>110</v>
      </c>
      <c r="D108" s="7"/>
      <c r="E108" s="7"/>
      <c r="F108" s="7"/>
      <c r="G108" s="7"/>
      <c r="H108" s="7"/>
    </row>
    <row r="109" spans="1:8" ht="45" hidden="1">
      <c r="A109" s="18">
        <v>37261</v>
      </c>
      <c r="B109" s="7" t="s">
        <v>113</v>
      </c>
      <c r="C109" s="7" t="s">
        <v>110</v>
      </c>
      <c r="D109" s="7"/>
      <c r="E109" s="7"/>
      <c r="F109" s="7"/>
      <c r="G109" s="7"/>
      <c r="H109" s="7"/>
    </row>
    <row r="110" spans="1:8" ht="45" hidden="1">
      <c r="A110" s="18">
        <v>37626</v>
      </c>
      <c r="B110" s="7" t="s">
        <v>114</v>
      </c>
      <c r="C110" s="7" t="s">
        <v>110</v>
      </c>
      <c r="D110" s="7"/>
      <c r="E110" s="7"/>
      <c r="F110" s="7"/>
      <c r="G110" s="7"/>
      <c r="H110" s="7"/>
    </row>
    <row r="111" spans="1:8" ht="30" hidden="1">
      <c r="A111" s="7">
        <v>5.2</v>
      </c>
      <c r="B111" s="7" t="s">
        <v>115</v>
      </c>
      <c r="C111" s="7" t="s">
        <v>110</v>
      </c>
      <c r="D111" s="7"/>
      <c r="E111" s="7"/>
      <c r="F111" s="7"/>
      <c r="G111" s="7"/>
      <c r="H111" s="7"/>
    </row>
    <row r="112" spans="1:8" ht="30" hidden="1">
      <c r="A112" s="7">
        <v>5.3</v>
      </c>
      <c r="B112" s="7" t="s">
        <v>116</v>
      </c>
      <c r="C112" s="7" t="s">
        <v>110</v>
      </c>
      <c r="D112" s="7"/>
      <c r="E112" s="7"/>
      <c r="F112" s="7"/>
      <c r="G112" s="7"/>
      <c r="H112" s="7"/>
    </row>
    <row r="113" spans="1:8" ht="30" hidden="1">
      <c r="A113" s="7">
        <v>5.4</v>
      </c>
      <c r="B113" s="7" t="s">
        <v>117</v>
      </c>
      <c r="C113" s="7" t="s">
        <v>110</v>
      </c>
      <c r="D113" s="7"/>
      <c r="E113" s="7"/>
      <c r="F113" s="7"/>
      <c r="G113" s="7"/>
      <c r="H113" s="7"/>
    </row>
    <row r="114" spans="1:8" ht="30" hidden="1">
      <c r="A114" s="7">
        <v>5.5</v>
      </c>
      <c r="B114" s="7" t="s">
        <v>118</v>
      </c>
      <c r="C114" s="7" t="s">
        <v>110</v>
      </c>
      <c r="D114" s="7"/>
      <c r="E114" s="7"/>
      <c r="F114" s="7"/>
      <c r="G114" s="7"/>
      <c r="H114" s="7"/>
    </row>
    <row r="115" spans="1:8" ht="30" hidden="1">
      <c r="A115" s="7">
        <v>5.6</v>
      </c>
      <c r="B115" s="7" t="s">
        <v>119</v>
      </c>
      <c r="C115" s="7" t="s">
        <v>110</v>
      </c>
      <c r="D115" s="7"/>
      <c r="E115" s="7"/>
      <c r="F115" s="7"/>
      <c r="G115" s="7"/>
      <c r="H115" s="7"/>
    </row>
    <row r="116" spans="1:8" ht="30" hidden="1">
      <c r="A116" s="7">
        <v>5.7</v>
      </c>
      <c r="B116" s="7" t="s">
        <v>120</v>
      </c>
      <c r="C116" s="7" t="s">
        <v>110</v>
      </c>
      <c r="D116" s="7"/>
      <c r="E116" s="7"/>
      <c r="F116" s="7"/>
      <c r="G116" s="7"/>
      <c r="H116" s="7"/>
    </row>
    <row r="117" spans="1:8" ht="45" hidden="1">
      <c r="A117" s="7">
        <v>5.8</v>
      </c>
      <c r="B117" s="7" t="s">
        <v>121</v>
      </c>
      <c r="C117" s="7" t="s">
        <v>110</v>
      </c>
      <c r="D117" s="7"/>
      <c r="E117" s="7"/>
      <c r="F117" s="7"/>
      <c r="G117" s="7"/>
      <c r="H117" s="7"/>
    </row>
    <row r="118" spans="1:8" ht="30" hidden="1">
      <c r="A118" s="18">
        <v>37108</v>
      </c>
      <c r="B118" s="7" t="s">
        <v>122</v>
      </c>
      <c r="C118" s="7" t="s">
        <v>110</v>
      </c>
      <c r="D118" s="7"/>
      <c r="E118" s="7"/>
      <c r="F118" s="7"/>
      <c r="G118" s="7"/>
      <c r="H118" s="7"/>
    </row>
    <row r="119" spans="1:8" ht="30" hidden="1">
      <c r="A119" s="18">
        <v>37473</v>
      </c>
      <c r="B119" s="7" t="s">
        <v>123</v>
      </c>
      <c r="C119" s="7" t="s">
        <v>110</v>
      </c>
      <c r="D119" s="7"/>
      <c r="E119" s="7"/>
      <c r="F119" s="7"/>
      <c r="G119" s="7"/>
      <c r="H119" s="7"/>
    </row>
    <row r="120" spans="1:8" ht="30" hidden="1">
      <c r="A120" s="7">
        <v>5.9</v>
      </c>
      <c r="B120" s="7" t="s">
        <v>124</v>
      </c>
      <c r="C120" s="7" t="s">
        <v>110</v>
      </c>
      <c r="D120" s="7"/>
      <c r="E120" s="7"/>
      <c r="F120" s="7"/>
      <c r="G120" s="7"/>
      <c r="H120" s="7"/>
    </row>
    <row r="121" spans="1:8" ht="30" hidden="1">
      <c r="A121" s="7" t="s">
        <v>185</v>
      </c>
      <c r="B121" s="7" t="s">
        <v>186</v>
      </c>
      <c r="C121" s="7" t="s">
        <v>110</v>
      </c>
      <c r="D121" s="7"/>
      <c r="E121" s="7"/>
      <c r="F121" s="7"/>
      <c r="G121" s="7"/>
      <c r="H121" s="7"/>
    </row>
    <row r="122" spans="1:8" ht="30" hidden="1">
      <c r="A122" s="7">
        <v>6.1</v>
      </c>
      <c r="B122" s="7" t="s">
        <v>111</v>
      </c>
      <c r="C122" s="7" t="s">
        <v>110</v>
      </c>
      <c r="D122" s="7"/>
      <c r="E122" s="7"/>
      <c r="F122" s="7"/>
      <c r="G122" s="7"/>
      <c r="H122" s="7"/>
    </row>
    <row r="123" spans="1:8" ht="45" hidden="1">
      <c r="A123" s="18">
        <v>36897</v>
      </c>
      <c r="B123" s="7" t="s">
        <v>112</v>
      </c>
      <c r="C123" s="7" t="s">
        <v>110</v>
      </c>
      <c r="D123" s="7"/>
      <c r="E123" s="7"/>
      <c r="F123" s="7"/>
      <c r="G123" s="7"/>
      <c r="H123" s="7"/>
    </row>
    <row r="124" spans="1:8" ht="45" hidden="1">
      <c r="A124" s="18">
        <v>37262</v>
      </c>
      <c r="B124" s="7" t="s">
        <v>113</v>
      </c>
      <c r="C124" s="7" t="s">
        <v>110</v>
      </c>
      <c r="D124" s="7"/>
      <c r="E124" s="7"/>
      <c r="F124" s="7"/>
      <c r="G124" s="7"/>
      <c r="H124" s="7"/>
    </row>
    <row r="125" spans="1:8" ht="45" hidden="1">
      <c r="A125" s="18">
        <v>37627</v>
      </c>
      <c r="B125" s="7" t="s">
        <v>114</v>
      </c>
      <c r="C125" s="7" t="s">
        <v>110</v>
      </c>
      <c r="D125" s="7"/>
      <c r="E125" s="7"/>
      <c r="F125" s="7"/>
      <c r="G125" s="7"/>
      <c r="H125" s="7"/>
    </row>
    <row r="126" spans="1:8" ht="30" hidden="1">
      <c r="A126" s="7">
        <v>6.2</v>
      </c>
      <c r="B126" s="7" t="s">
        <v>187</v>
      </c>
      <c r="C126" s="7" t="s">
        <v>110</v>
      </c>
      <c r="D126" s="7"/>
      <c r="E126" s="7"/>
      <c r="F126" s="7"/>
      <c r="G126" s="7"/>
      <c r="H126" s="7"/>
    </row>
    <row r="127" spans="1:8" ht="30" hidden="1">
      <c r="A127" s="7">
        <v>6.3</v>
      </c>
      <c r="B127" s="7" t="s">
        <v>188</v>
      </c>
      <c r="C127" s="7" t="s">
        <v>110</v>
      </c>
      <c r="D127" s="7"/>
      <c r="E127" s="7"/>
      <c r="F127" s="7"/>
      <c r="G127" s="7"/>
      <c r="H127" s="7"/>
    </row>
    <row r="128" spans="1:8" ht="30" hidden="1">
      <c r="A128" s="7">
        <v>6.4</v>
      </c>
      <c r="B128" s="7" t="s">
        <v>189</v>
      </c>
      <c r="C128" s="7" t="s">
        <v>110</v>
      </c>
      <c r="D128" s="7"/>
      <c r="E128" s="7"/>
      <c r="F128" s="7"/>
      <c r="G128" s="7"/>
      <c r="H128" s="7"/>
    </row>
    <row r="129" spans="1:8" ht="30" hidden="1">
      <c r="A129" s="7">
        <v>6.5</v>
      </c>
      <c r="B129" s="7" t="s">
        <v>190</v>
      </c>
      <c r="C129" s="7" t="s">
        <v>110</v>
      </c>
      <c r="D129" s="7"/>
      <c r="E129" s="7"/>
      <c r="F129" s="7"/>
      <c r="G129" s="7"/>
      <c r="H129" s="7"/>
    </row>
    <row r="130" spans="1:8" ht="30" hidden="1">
      <c r="A130" s="7">
        <v>6.6</v>
      </c>
      <c r="B130" s="7" t="s">
        <v>191</v>
      </c>
      <c r="C130" s="7" t="s">
        <v>110</v>
      </c>
      <c r="D130" s="7"/>
      <c r="E130" s="7"/>
      <c r="F130" s="7"/>
      <c r="G130" s="7"/>
      <c r="H130" s="7"/>
    </row>
    <row r="131" spans="1:8" ht="30" hidden="1">
      <c r="A131" s="7">
        <v>6.7</v>
      </c>
      <c r="B131" s="7" t="s">
        <v>192</v>
      </c>
      <c r="C131" s="7" t="s">
        <v>110</v>
      </c>
      <c r="D131" s="7"/>
      <c r="E131" s="7"/>
      <c r="F131" s="7"/>
      <c r="G131" s="7"/>
      <c r="H131" s="7"/>
    </row>
    <row r="132" spans="1:8" ht="45" hidden="1">
      <c r="A132" s="7">
        <v>6.8</v>
      </c>
      <c r="B132" s="7" t="s">
        <v>121</v>
      </c>
      <c r="C132" s="7" t="s">
        <v>110</v>
      </c>
      <c r="D132" s="7"/>
      <c r="E132" s="7"/>
      <c r="F132" s="7"/>
      <c r="G132" s="7"/>
      <c r="H132" s="7"/>
    </row>
    <row r="133" spans="1:8" ht="30" hidden="1">
      <c r="A133" s="18">
        <v>37109</v>
      </c>
      <c r="B133" s="7" t="s">
        <v>122</v>
      </c>
      <c r="C133" s="7" t="s">
        <v>110</v>
      </c>
      <c r="D133" s="7"/>
      <c r="E133" s="7"/>
      <c r="F133" s="7"/>
      <c r="G133" s="7"/>
      <c r="H133" s="7"/>
    </row>
    <row r="134" spans="1:8" ht="30" hidden="1">
      <c r="A134" s="18">
        <v>37474</v>
      </c>
      <c r="B134" s="7" t="s">
        <v>123</v>
      </c>
      <c r="C134" s="7" t="s">
        <v>110</v>
      </c>
      <c r="D134" s="7"/>
      <c r="E134" s="7"/>
      <c r="F134" s="7"/>
      <c r="G134" s="7"/>
      <c r="H134" s="7"/>
    </row>
    <row r="135" spans="1:8" ht="30" hidden="1">
      <c r="A135" s="7">
        <v>6.9</v>
      </c>
      <c r="B135" s="7" t="s">
        <v>193</v>
      </c>
      <c r="C135" s="7" t="s">
        <v>110</v>
      </c>
      <c r="D135" s="7"/>
      <c r="E135" s="7"/>
      <c r="F135" s="7"/>
      <c r="G135" s="7"/>
      <c r="H135" s="7"/>
    </row>
    <row r="136" spans="1:8" ht="30" hidden="1">
      <c r="A136" s="7" t="s">
        <v>194</v>
      </c>
      <c r="B136" s="7" t="s">
        <v>195</v>
      </c>
      <c r="C136" s="7" t="s">
        <v>110</v>
      </c>
      <c r="D136" s="7"/>
      <c r="E136" s="7"/>
      <c r="F136" s="7"/>
      <c r="G136" s="7"/>
      <c r="H136" s="7"/>
    </row>
    <row r="137" spans="1:8" ht="30" hidden="1">
      <c r="A137" s="7">
        <v>7.1</v>
      </c>
      <c r="B137" s="7" t="s">
        <v>111</v>
      </c>
      <c r="C137" s="7" t="s">
        <v>110</v>
      </c>
      <c r="D137" s="7"/>
      <c r="E137" s="7"/>
      <c r="F137" s="7"/>
      <c r="G137" s="7"/>
      <c r="H137" s="7"/>
    </row>
    <row r="138" spans="1:8" ht="45" hidden="1">
      <c r="A138" s="18">
        <v>36898</v>
      </c>
      <c r="B138" s="7" t="s">
        <v>112</v>
      </c>
      <c r="C138" s="7" t="s">
        <v>110</v>
      </c>
      <c r="D138" s="7"/>
      <c r="E138" s="7"/>
      <c r="F138" s="7"/>
      <c r="G138" s="7"/>
      <c r="H138" s="7"/>
    </row>
    <row r="139" spans="1:8" ht="45" hidden="1">
      <c r="A139" s="18">
        <v>37263</v>
      </c>
      <c r="B139" s="7" t="s">
        <v>113</v>
      </c>
      <c r="C139" s="7" t="s">
        <v>110</v>
      </c>
      <c r="D139" s="7"/>
      <c r="E139" s="7"/>
      <c r="F139" s="7"/>
      <c r="G139" s="7"/>
      <c r="H139" s="7"/>
    </row>
    <row r="140" spans="1:8" ht="45" hidden="1">
      <c r="A140" s="18">
        <v>37628</v>
      </c>
      <c r="B140" s="7" t="s">
        <v>114</v>
      </c>
      <c r="C140" s="7" t="s">
        <v>110</v>
      </c>
      <c r="D140" s="7"/>
      <c r="E140" s="7"/>
      <c r="F140" s="7"/>
      <c r="G140" s="7"/>
      <c r="H140" s="7"/>
    </row>
    <row r="141" spans="1:8" ht="30" hidden="1">
      <c r="A141" s="7">
        <v>7.2</v>
      </c>
      <c r="B141" s="7" t="s">
        <v>115</v>
      </c>
      <c r="C141" s="7" t="s">
        <v>110</v>
      </c>
      <c r="D141" s="7"/>
      <c r="E141" s="7"/>
      <c r="F141" s="7"/>
      <c r="G141" s="7"/>
      <c r="H141" s="7"/>
    </row>
    <row r="142" spans="1:8" ht="30" hidden="1">
      <c r="A142" s="7">
        <v>7.3</v>
      </c>
      <c r="B142" s="7" t="s">
        <v>116</v>
      </c>
      <c r="C142" s="7" t="s">
        <v>110</v>
      </c>
      <c r="D142" s="7"/>
      <c r="E142" s="7"/>
      <c r="F142" s="7"/>
      <c r="G142" s="7"/>
      <c r="H142" s="7"/>
    </row>
    <row r="143" spans="1:8" ht="30" hidden="1">
      <c r="A143" s="7">
        <v>7.4</v>
      </c>
      <c r="B143" s="7" t="s">
        <v>117</v>
      </c>
      <c r="C143" s="7" t="s">
        <v>110</v>
      </c>
      <c r="D143" s="7"/>
      <c r="E143" s="7"/>
      <c r="F143" s="7"/>
      <c r="G143" s="7"/>
      <c r="H143" s="7"/>
    </row>
    <row r="144" spans="1:8" ht="30" hidden="1">
      <c r="A144" s="7">
        <v>7.5</v>
      </c>
      <c r="B144" s="7" t="s">
        <v>118</v>
      </c>
      <c r="C144" s="7" t="s">
        <v>110</v>
      </c>
      <c r="D144" s="7"/>
      <c r="E144" s="7"/>
      <c r="F144" s="7"/>
      <c r="G144" s="7"/>
      <c r="H144" s="7"/>
    </row>
    <row r="145" spans="1:8" ht="30" hidden="1">
      <c r="A145" s="7">
        <v>7.6</v>
      </c>
      <c r="B145" s="7" t="s">
        <v>119</v>
      </c>
      <c r="C145" s="7" t="s">
        <v>110</v>
      </c>
      <c r="D145" s="7"/>
      <c r="E145" s="7"/>
      <c r="F145" s="7"/>
      <c r="G145" s="7"/>
      <c r="H145" s="7"/>
    </row>
    <row r="146" spans="1:8" ht="30" hidden="1">
      <c r="A146" s="7">
        <v>7.7</v>
      </c>
      <c r="B146" s="7" t="s">
        <v>120</v>
      </c>
      <c r="C146" s="7" t="s">
        <v>110</v>
      </c>
      <c r="D146" s="7"/>
      <c r="E146" s="7"/>
      <c r="F146" s="7"/>
      <c r="G146" s="7"/>
      <c r="H146" s="7"/>
    </row>
    <row r="147" spans="1:8" ht="45" hidden="1">
      <c r="A147" s="7">
        <v>7.8</v>
      </c>
      <c r="B147" s="7" t="s">
        <v>121</v>
      </c>
      <c r="C147" s="7" t="s">
        <v>110</v>
      </c>
      <c r="D147" s="7"/>
      <c r="E147" s="7"/>
      <c r="F147" s="7"/>
      <c r="G147" s="7"/>
      <c r="H147" s="7"/>
    </row>
    <row r="148" spans="1:8" ht="30" hidden="1">
      <c r="A148" s="18">
        <v>37110</v>
      </c>
      <c r="B148" s="7" t="s">
        <v>122</v>
      </c>
      <c r="C148" s="7" t="s">
        <v>110</v>
      </c>
      <c r="D148" s="7"/>
      <c r="E148" s="7"/>
      <c r="F148" s="7"/>
      <c r="G148" s="7"/>
      <c r="H148" s="7"/>
    </row>
    <row r="149" spans="1:8" ht="30" hidden="1">
      <c r="A149" s="18">
        <v>37475</v>
      </c>
      <c r="B149" s="7" t="s">
        <v>123</v>
      </c>
      <c r="C149" s="7" t="s">
        <v>110</v>
      </c>
      <c r="D149" s="7"/>
      <c r="E149" s="7"/>
      <c r="F149" s="7"/>
      <c r="G149" s="7"/>
      <c r="H149" s="7"/>
    </row>
    <row r="150" spans="1:8" ht="30" hidden="1">
      <c r="A150" s="7">
        <v>7.9</v>
      </c>
      <c r="B150" s="7" t="s">
        <v>124</v>
      </c>
      <c r="C150" s="7" t="s">
        <v>110</v>
      </c>
      <c r="D150" s="7"/>
      <c r="E150" s="7"/>
      <c r="F150" s="7"/>
      <c r="G150" s="7"/>
      <c r="H150" s="7"/>
    </row>
    <row r="151" spans="1:8" ht="15" hidden="1">
      <c r="A151" s="115"/>
      <c r="B151" s="115"/>
      <c r="C151" s="115"/>
      <c r="D151" s="115"/>
      <c r="E151" s="115"/>
      <c r="F151" s="115"/>
      <c r="G151" s="115"/>
      <c r="H151" s="115"/>
    </row>
    <row r="152" spans="1:8" ht="30" hidden="1">
      <c r="A152" s="18">
        <v>37636</v>
      </c>
      <c r="B152" s="7" t="s">
        <v>198</v>
      </c>
      <c r="C152" s="7" t="s">
        <v>110</v>
      </c>
      <c r="D152" s="7"/>
      <c r="E152" s="7"/>
      <c r="F152" s="7"/>
      <c r="G152" s="7"/>
      <c r="H152" s="7"/>
    </row>
    <row r="153" spans="1:8" ht="30" hidden="1">
      <c r="A153" s="7">
        <v>15.2</v>
      </c>
      <c r="B153" s="7" t="s">
        <v>199</v>
      </c>
      <c r="C153" s="7" t="s">
        <v>110</v>
      </c>
      <c r="D153" s="7"/>
      <c r="E153" s="7"/>
      <c r="F153" s="7"/>
      <c r="G153" s="7"/>
      <c r="H153" s="7"/>
    </row>
    <row r="154" spans="1:8" ht="30" hidden="1">
      <c r="A154" s="7">
        <v>15.3</v>
      </c>
      <c r="B154" s="7" t="s">
        <v>200</v>
      </c>
      <c r="C154" s="7" t="s">
        <v>110</v>
      </c>
      <c r="D154" s="7"/>
      <c r="E154" s="7"/>
      <c r="F154" s="7"/>
      <c r="G154" s="7"/>
      <c r="H154" s="7"/>
    </row>
    <row r="155" spans="1:8" ht="45" hidden="1">
      <c r="A155" s="7" t="s">
        <v>201</v>
      </c>
      <c r="B155" s="7" t="s">
        <v>202</v>
      </c>
      <c r="C155" s="7" t="s">
        <v>110</v>
      </c>
      <c r="D155" s="7"/>
      <c r="E155" s="7"/>
      <c r="F155" s="7"/>
      <c r="G155" s="7"/>
      <c r="H155" s="7"/>
    </row>
    <row r="156" spans="1:8" ht="45" hidden="1">
      <c r="A156" s="7" t="s">
        <v>203</v>
      </c>
      <c r="B156" s="7" t="s">
        <v>608</v>
      </c>
      <c r="C156" s="7" t="s">
        <v>110</v>
      </c>
      <c r="D156" s="7"/>
      <c r="E156" s="7"/>
      <c r="F156" s="7"/>
      <c r="G156" s="7"/>
      <c r="H156" s="7"/>
    </row>
    <row r="157" spans="1:8" ht="30" hidden="1">
      <c r="A157" s="7">
        <v>17.1</v>
      </c>
      <c r="B157" s="7" t="s">
        <v>205</v>
      </c>
      <c r="C157" s="7" t="s">
        <v>110</v>
      </c>
      <c r="D157" s="7"/>
      <c r="E157" s="7"/>
      <c r="F157" s="7"/>
      <c r="G157" s="7"/>
      <c r="H157" s="7"/>
    </row>
    <row r="158" spans="1:8" ht="30" hidden="1">
      <c r="A158" s="7">
        <v>17.2</v>
      </c>
      <c r="B158" s="7" t="s">
        <v>206</v>
      </c>
      <c r="C158" s="7" t="s">
        <v>110</v>
      </c>
      <c r="D158" s="7"/>
      <c r="E158" s="7"/>
      <c r="F158" s="7"/>
      <c r="G158" s="7"/>
      <c r="H158" s="7"/>
    </row>
    <row r="159" spans="1:8" ht="45" hidden="1">
      <c r="A159" s="7" t="s">
        <v>207</v>
      </c>
      <c r="B159" s="7" t="s">
        <v>208</v>
      </c>
      <c r="C159" s="7" t="s">
        <v>110</v>
      </c>
      <c r="D159" s="7"/>
      <c r="E159" s="7"/>
      <c r="F159" s="7"/>
      <c r="G159" s="7"/>
      <c r="H159" s="7"/>
    </row>
    <row r="160" spans="1:8" ht="45" hidden="1">
      <c r="A160" s="7">
        <v>18.1</v>
      </c>
      <c r="B160" s="7" t="s">
        <v>209</v>
      </c>
      <c r="C160" s="7" t="s">
        <v>110</v>
      </c>
      <c r="D160" s="7"/>
      <c r="E160" s="7"/>
      <c r="F160" s="7"/>
      <c r="G160" s="7"/>
      <c r="H160" s="7"/>
    </row>
    <row r="161" spans="1:8" ht="30" hidden="1">
      <c r="A161" s="7">
        <v>18.2</v>
      </c>
      <c r="B161" s="7" t="s">
        <v>210</v>
      </c>
      <c r="C161" s="7" t="s">
        <v>110</v>
      </c>
      <c r="D161" s="7"/>
      <c r="E161" s="7"/>
      <c r="F161" s="7"/>
      <c r="G161" s="7"/>
      <c r="H161" s="7"/>
    </row>
    <row r="162" spans="1:8" ht="30" hidden="1">
      <c r="A162" s="7" t="s">
        <v>211</v>
      </c>
      <c r="B162" s="7" t="s">
        <v>212</v>
      </c>
      <c r="C162" s="7" t="s">
        <v>110</v>
      </c>
      <c r="D162" s="7"/>
      <c r="E162" s="7"/>
      <c r="F162" s="7"/>
      <c r="G162" s="7"/>
      <c r="H162" s="7"/>
    </row>
    <row r="163" spans="1:8" ht="45" hidden="1">
      <c r="A163" s="7" t="s">
        <v>213</v>
      </c>
      <c r="B163" s="7" t="s">
        <v>214</v>
      </c>
      <c r="C163" s="7" t="s">
        <v>110</v>
      </c>
      <c r="D163" s="7"/>
      <c r="E163" s="7"/>
      <c r="F163" s="7"/>
      <c r="G163" s="7"/>
      <c r="H163" s="7"/>
    </row>
    <row r="164" spans="1:8" ht="30" hidden="1">
      <c r="A164" s="7" t="s">
        <v>215</v>
      </c>
      <c r="B164" s="7" t="s">
        <v>216</v>
      </c>
      <c r="C164" s="7" t="s">
        <v>110</v>
      </c>
      <c r="D164" s="7"/>
      <c r="E164" s="7"/>
      <c r="F164" s="7"/>
      <c r="G164" s="7"/>
      <c r="H164" s="7"/>
    </row>
    <row r="165" spans="1:8" ht="30" hidden="1">
      <c r="A165" s="7" t="s">
        <v>217</v>
      </c>
      <c r="B165" s="7" t="s">
        <v>218</v>
      </c>
      <c r="C165" s="7" t="s">
        <v>110</v>
      </c>
      <c r="D165" s="7"/>
      <c r="E165" s="7"/>
      <c r="F165" s="7"/>
      <c r="G165" s="7"/>
      <c r="H165" s="7"/>
    </row>
    <row r="166" spans="1:8" ht="15" hidden="1">
      <c r="A166" s="7" t="s">
        <v>219</v>
      </c>
      <c r="B166" s="7" t="s">
        <v>162</v>
      </c>
      <c r="C166" s="7" t="s">
        <v>220</v>
      </c>
      <c r="D166" s="7"/>
      <c r="E166" s="7"/>
      <c r="F166" s="7"/>
      <c r="G166" s="7"/>
      <c r="H166" s="7"/>
    </row>
    <row r="167" spans="1:8" ht="30" hidden="1">
      <c r="A167" s="7">
        <v>23.1</v>
      </c>
      <c r="B167" s="7" t="s">
        <v>221</v>
      </c>
      <c r="C167" s="7" t="s">
        <v>110</v>
      </c>
      <c r="D167" s="7"/>
      <c r="E167" s="7"/>
      <c r="F167" s="7"/>
      <c r="G167" s="7"/>
      <c r="H167" s="7"/>
    </row>
    <row r="168" spans="1:8" ht="30" hidden="1">
      <c r="A168" s="18">
        <v>36914</v>
      </c>
      <c r="B168" s="7" t="s">
        <v>222</v>
      </c>
      <c r="C168" s="7" t="s">
        <v>110</v>
      </c>
      <c r="D168" s="7"/>
      <c r="E168" s="7"/>
      <c r="F168" s="7"/>
      <c r="G168" s="7"/>
      <c r="H168" s="7"/>
    </row>
    <row r="169" spans="1:8" ht="30" hidden="1">
      <c r="A169" s="7" t="s">
        <v>223</v>
      </c>
      <c r="B169" s="7" t="s">
        <v>224</v>
      </c>
      <c r="C169" s="7" t="s">
        <v>110</v>
      </c>
      <c r="D169" s="7"/>
      <c r="E169" s="7"/>
      <c r="F169" s="7"/>
      <c r="G169" s="7"/>
      <c r="H169" s="7"/>
    </row>
    <row r="170" spans="1:8" ht="45" hidden="1">
      <c r="A170" s="7" t="s">
        <v>225</v>
      </c>
      <c r="B170" s="7" t="s">
        <v>112</v>
      </c>
      <c r="C170" s="7" t="s">
        <v>110</v>
      </c>
      <c r="D170" s="7"/>
      <c r="E170" s="7"/>
      <c r="F170" s="7"/>
      <c r="G170" s="7"/>
      <c r="H170" s="7"/>
    </row>
    <row r="171" spans="1:8" ht="30" hidden="1">
      <c r="A171" s="7" t="s">
        <v>226</v>
      </c>
      <c r="B171" s="7" t="s">
        <v>224</v>
      </c>
      <c r="C171" s="7" t="s">
        <v>110</v>
      </c>
      <c r="D171" s="7"/>
      <c r="E171" s="7"/>
      <c r="F171" s="7"/>
      <c r="G171" s="7"/>
      <c r="H171" s="7"/>
    </row>
    <row r="172" spans="1:8" ht="45" hidden="1">
      <c r="A172" s="7" t="s">
        <v>227</v>
      </c>
      <c r="B172" s="7" t="s">
        <v>113</v>
      </c>
      <c r="C172" s="7" t="s">
        <v>110</v>
      </c>
      <c r="D172" s="7"/>
      <c r="E172" s="7"/>
      <c r="F172" s="7"/>
      <c r="G172" s="7"/>
      <c r="H172" s="7"/>
    </row>
    <row r="173" spans="1:8" ht="30" hidden="1">
      <c r="A173" s="7" t="s">
        <v>228</v>
      </c>
      <c r="B173" s="7" t="s">
        <v>224</v>
      </c>
      <c r="C173" s="7" t="s">
        <v>110</v>
      </c>
      <c r="D173" s="7"/>
      <c r="E173" s="7"/>
      <c r="F173" s="7"/>
      <c r="G173" s="7"/>
      <c r="H173" s="7"/>
    </row>
    <row r="174" spans="1:8" ht="45" hidden="1">
      <c r="A174" s="7" t="s">
        <v>229</v>
      </c>
      <c r="B174" s="7" t="s">
        <v>114</v>
      </c>
      <c r="C174" s="7" t="s">
        <v>110</v>
      </c>
      <c r="D174" s="7"/>
      <c r="E174" s="7"/>
      <c r="F174" s="7"/>
      <c r="G174" s="7"/>
      <c r="H174" s="7"/>
    </row>
    <row r="175" spans="1:8" ht="30" hidden="1">
      <c r="A175" s="7" t="s">
        <v>230</v>
      </c>
      <c r="B175" s="7" t="s">
        <v>224</v>
      </c>
      <c r="C175" s="7" t="s">
        <v>110</v>
      </c>
      <c r="D175" s="7"/>
      <c r="E175" s="7"/>
      <c r="F175" s="7"/>
      <c r="G175" s="7"/>
      <c r="H175" s="7"/>
    </row>
    <row r="176" spans="1:8" ht="30" hidden="1">
      <c r="A176" s="18">
        <v>37279</v>
      </c>
      <c r="B176" s="7" t="s">
        <v>231</v>
      </c>
      <c r="C176" s="7" t="s">
        <v>110</v>
      </c>
      <c r="D176" s="7"/>
      <c r="E176" s="7"/>
      <c r="F176" s="7"/>
      <c r="G176" s="7"/>
      <c r="H176" s="7"/>
    </row>
    <row r="177" spans="1:8" ht="30" hidden="1">
      <c r="A177" s="7" t="s">
        <v>232</v>
      </c>
      <c r="B177" s="7" t="s">
        <v>224</v>
      </c>
      <c r="C177" s="7" t="s">
        <v>110</v>
      </c>
      <c r="D177" s="7"/>
      <c r="E177" s="7"/>
      <c r="F177" s="7"/>
      <c r="G177" s="7"/>
      <c r="H177" s="7"/>
    </row>
    <row r="178" spans="1:8" ht="30" hidden="1">
      <c r="A178" s="18">
        <v>37644</v>
      </c>
      <c r="B178" s="7" t="s">
        <v>233</v>
      </c>
      <c r="C178" s="7" t="s">
        <v>110</v>
      </c>
      <c r="D178" s="7"/>
      <c r="E178" s="7"/>
      <c r="F178" s="7"/>
      <c r="G178" s="7"/>
      <c r="H178" s="7"/>
    </row>
    <row r="179" spans="1:8" ht="30" hidden="1">
      <c r="A179" s="7" t="s">
        <v>234</v>
      </c>
      <c r="B179" s="7" t="s">
        <v>224</v>
      </c>
      <c r="C179" s="7" t="s">
        <v>110</v>
      </c>
      <c r="D179" s="7"/>
      <c r="E179" s="7"/>
      <c r="F179" s="7"/>
      <c r="G179" s="7"/>
      <c r="H179" s="7"/>
    </row>
    <row r="180" spans="1:8" ht="30" hidden="1">
      <c r="A180" s="18">
        <v>38009</v>
      </c>
      <c r="B180" s="7" t="s">
        <v>235</v>
      </c>
      <c r="C180" s="7" t="s">
        <v>110</v>
      </c>
      <c r="D180" s="7"/>
      <c r="E180" s="7"/>
      <c r="F180" s="7"/>
      <c r="G180" s="7"/>
      <c r="H180" s="7"/>
    </row>
    <row r="181" spans="1:8" ht="30" hidden="1">
      <c r="A181" s="7" t="s">
        <v>236</v>
      </c>
      <c r="B181" s="7" t="s">
        <v>224</v>
      </c>
      <c r="C181" s="7" t="s">
        <v>110</v>
      </c>
      <c r="D181" s="7"/>
      <c r="E181" s="7"/>
      <c r="F181" s="7"/>
      <c r="G181" s="7"/>
      <c r="H181" s="7"/>
    </row>
    <row r="182" spans="1:8" ht="30" hidden="1">
      <c r="A182" s="18">
        <v>38375</v>
      </c>
      <c r="B182" s="7" t="s">
        <v>237</v>
      </c>
      <c r="C182" s="7" t="s">
        <v>110</v>
      </c>
      <c r="D182" s="7"/>
      <c r="E182" s="7"/>
      <c r="F182" s="7"/>
      <c r="G182" s="7"/>
      <c r="H182" s="7"/>
    </row>
    <row r="183" spans="1:8" ht="30" hidden="1">
      <c r="A183" s="7" t="s">
        <v>238</v>
      </c>
      <c r="B183" s="7" t="s">
        <v>224</v>
      </c>
      <c r="C183" s="7" t="s">
        <v>110</v>
      </c>
      <c r="D183" s="7"/>
      <c r="E183" s="7"/>
      <c r="F183" s="7"/>
      <c r="G183" s="7"/>
      <c r="H183" s="7"/>
    </row>
    <row r="184" spans="1:8" ht="15" hidden="1">
      <c r="A184" s="115"/>
      <c r="B184" s="115"/>
      <c r="C184" s="115"/>
      <c r="D184" s="115"/>
      <c r="E184" s="115"/>
      <c r="F184" s="115"/>
      <c r="G184" s="115"/>
      <c r="H184" s="115"/>
    </row>
    <row r="185" spans="1:8" ht="30" hidden="1">
      <c r="A185" s="18">
        <v>39105</v>
      </c>
      <c r="B185" s="7" t="s">
        <v>239</v>
      </c>
      <c r="C185" s="7" t="s">
        <v>110</v>
      </c>
      <c r="D185" s="7"/>
      <c r="E185" s="7"/>
      <c r="F185" s="7"/>
      <c r="G185" s="7"/>
      <c r="H185" s="7"/>
    </row>
    <row r="186" spans="1:8" ht="30" hidden="1">
      <c r="A186" s="7" t="s">
        <v>240</v>
      </c>
      <c r="B186" s="7" t="s">
        <v>224</v>
      </c>
      <c r="C186" s="7" t="s">
        <v>110</v>
      </c>
      <c r="D186" s="7"/>
      <c r="E186" s="7"/>
      <c r="F186" s="7"/>
      <c r="G186" s="7"/>
      <c r="H186" s="7"/>
    </row>
    <row r="187" spans="1:8" ht="30" hidden="1">
      <c r="A187" s="18">
        <v>39105</v>
      </c>
      <c r="B187" s="7" t="s">
        <v>241</v>
      </c>
      <c r="C187" s="7" t="s">
        <v>110</v>
      </c>
      <c r="D187" s="7"/>
      <c r="E187" s="7"/>
      <c r="F187" s="7"/>
      <c r="G187" s="7"/>
      <c r="H187" s="7"/>
    </row>
    <row r="188" spans="1:8" ht="30" hidden="1">
      <c r="A188" s="7" t="s">
        <v>242</v>
      </c>
      <c r="B188" s="7" t="s">
        <v>224</v>
      </c>
      <c r="C188" s="7" t="s">
        <v>110</v>
      </c>
      <c r="D188" s="7"/>
      <c r="E188" s="7"/>
      <c r="F188" s="7"/>
      <c r="G188" s="7"/>
      <c r="H188" s="7"/>
    </row>
    <row r="189" spans="1:8" ht="45" hidden="1">
      <c r="A189" s="18">
        <v>39470</v>
      </c>
      <c r="B189" s="7" t="s">
        <v>243</v>
      </c>
      <c r="C189" s="7" t="s">
        <v>110</v>
      </c>
      <c r="D189" s="7"/>
      <c r="E189" s="7"/>
      <c r="F189" s="7"/>
      <c r="G189" s="7"/>
      <c r="H189" s="7"/>
    </row>
    <row r="190" spans="1:8" ht="30" hidden="1">
      <c r="A190" s="7" t="s">
        <v>244</v>
      </c>
      <c r="B190" s="7" t="s">
        <v>224</v>
      </c>
      <c r="C190" s="7" t="s">
        <v>110</v>
      </c>
      <c r="D190" s="7"/>
      <c r="E190" s="7"/>
      <c r="F190" s="7"/>
      <c r="G190" s="7"/>
      <c r="H190" s="7"/>
    </row>
    <row r="191" spans="1:8" ht="30" hidden="1">
      <c r="A191" s="7" t="s">
        <v>245</v>
      </c>
      <c r="B191" s="7" t="s">
        <v>122</v>
      </c>
      <c r="C191" s="7" t="s">
        <v>110</v>
      </c>
      <c r="D191" s="7"/>
      <c r="E191" s="7"/>
      <c r="F191" s="7"/>
      <c r="G191" s="7"/>
      <c r="H191" s="7"/>
    </row>
    <row r="192" spans="1:8" ht="30" hidden="1">
      <c r="A192" s="7" t="s">
        <v>246</v>
      </c>
      <c r="B192" s="7" t="s">
        <v>224</v>
      </c>
      <c r="C192" s="7" t="s">
        <v>110</v>
      </c>
      <c r="D192" s="7"/>
      <c r="E192" s="7"/>
      <c r="F192" s="7"/>
      <c r="G192" s="7"/>
      <c r="H192" s="7"/>
    </row>
    <row r="193" spans="1:8" ht="30" hidden="1">
      <c r="A193" s="7" t="s">
        <v>247</v>
      </c>
      <c r="B193" s="7" t="s">
        <v>123</v>
      </c>
      <c r="C193" s="7" t="s">
        <v>110</v>
      </c>
      <c r="D193" s="7"/>
      <c r="E193" s="7"/>
      <c r="F193" s="7"/>
      <c r="G193" s="7"/>
      <c r="H193" s="7"/>
    </row>
    <row r="194" spans="1:8" ht="30" hidden="1">
      <c r="A194" s="7" t="s">
        <v>248</v>
      </c>
      <c r="B194" s="7" t="s">
        <v>224</v>
      </c>
      <c r="C194" s="7" t="s">
        <v>110</v>
      </c>
      <c r="D194" s="7"/>
      <c r="E194" s="7"/>
      <c r="F194" s="7"/>
      <c r="G194" s="7"/>
      <c r="H194" s="7"/>
    </row>
    <row r="195" spans="1:8" ht="30" hidden="1">
      <c r="A195" s="18">
        <v>39836</v>
      </c>
      <c r="B195" s="7" t="s">
        <v>249</v>
      </c>
      <c r="C195" s="7" t="s">
        <v>110</v>
      </c>
      <c r="D195" s="7"/>
      <c r="E195" s="7"/>
      <c r="F195" s="7"/>
      <c r="G195" s="7"/>
      <c r="H195" s="7"/>
    </row>
    <row r="196" spans="1:8" ht="30" hidden="1">
      <c r="A196" s="7" t="s">
        <v>250</v>
      </c>
      <c r="B196" s="7" t="s">
        <v>224</v>
      </c>
      <c r="C196" s="7" t="s">
        <v>110</v>
      </c>
      <c r="D196" s="7"/>
      <c r="E196" s="7"/>
      <c r="F196" s="7"/>
      <c r="G196" s="7"/>
      <c r="H196" s="7"/>
    </row>
    <row r="197" spans="1:8" ht="30" hidden="1">
      <c r="A197" s="7">
        <v>23.2</v>
      </c>
      <c r="B197" s="7" t="s">
        <v>251</v>
      </c>
      <c r="C197" s="7" t="s">
        <v>110</v>
      </c>
      <c r="D197" s="7"/>
      <c r="E197" s="7"/>
      <c r="F197" s="7"/>
      <c r="G197" s="7"/>
      <c r="H197" s="7"/>
    </row>
    <row r="198" spans="1:8" ht="30" hidden="1">
      <c r="A198" s="18">
        <v>36945</v>
      </c>
      <c r="B198" s="7" t="s">
        <v>252</v>
      </c>
      <c r="C198" s="7" t="s">
        <v>110</v>
      </c>
      <c r="D198" s="7"/>
      <c r="E198" s="7"/>
      <c r="F198" s="7"/>
      <c r="G198" s="7"/>
      <c r="H198" s="7"/>
    </row>
    <row r="199" spans="1:8" ht="30" hidden="1">
      <c r="A199" s="7" t="s">
        <v>253</v>
      </c>
      <c r="B199" s="7" t="s">
        <v>224</v>
      </c>
      <c r="C199" s="7" t="s">
        <v>110</v>
      </c>
      <c r="D199" s="7"/>
      <c r="E199" s="7"/>
      <c r="F199" s="7"/>
      <c r="G199" s="7"/>
      <c r="H199" s="7"/>
    </row>
    <row r="200" spans="1:8" ht="30" hidden="1">
      <c r="A200" s="18">
        <v>37310</v>
      </c>
      <c r="B200" s="7" t="s">
        <v>254</v>
      </c>
      <c r="C200" s="7" t="s">
        <v>110</v>
      </c>
      <c r="D200" s="7"/>
      <c r="E200" s="7"/>
      <c r="F200" s="7"/>
      <c r="G200" s="7"/>
      <c r="H200" s="7"/>
    </row>
    <row r="201" spans="1:8" ht="30" hidden="1">
      <c r="A201" s="7" t="s">
        <v>255</v>
      </c>
      <c r="B201" s="7" t="s">
        <v>256</v>
      </c>
      <c r="C201" s="7" t="s">
        <v>110</v>
      </c>
      <c r="D201" s="7"/>
      <c r="E201" s="7"/>
      <c r="F201" s="7"/>
      <c r="G201" s="7"/>
      <c r="H201" s="7"/>
    </row>
    <row r="202" spans="1:8" ht="30" hidden="1">
      <c r="A202" s="7" t="s">
        <v>257</v>
      </c>
      <c r="B202" s="7" t="s">
        <v>224</v>
      </c>
      <c r="C202" s="7" t="s">
        <v>110</v>
      </c>
      <c r="D202" s="7"/>
      <c r="E202" s="7"/>
      <c r="F202" s="7"/>
      <c r="G202" s="7"/>
      <c r="H202" s="7"/>
    </row>
    <row r="203" spans="1:8" ht="30" hidden="1">
      <c r="A203" s="7" t="s">
        <v>258</v>
      </c>
      <c r="B203" s="7" t="s">
        <v>259</v>
      </c>
      <c r="C203" s="7" t="s">
        <v>110</v>
      </c>
      <c r="D203" s="7"/>
      <c r="E203" s="7"/>
      <c r="F203" s="7"/>
      <c r="G203" s="7"/>
      <c r="H203" s="7"/>
    </row>
    <row r="204" spans="1:8" ht="30" hidden="1">
      <c r="A204" s="7" t="s">
        <v>260</v>
      </c>
      <c r="B204" s="7" t="s">
        <v>224</v>
      </c>
      <c r="C204" s="7" t="s">
        <v>110</v>
      </c>
      <c r="D204" s="7"/>
      <c r="E204" s="7"/>
      <c r="F204" s="7"/>
      <c r="G204" s="7"/>
      <c r="H204" s="7"/>
    </row>
    <row r="205" spans="1:8" ht="60" hidden="1">
      <c r="A205" s="18">
        <v>37675</v>
      </c>
      <c r="B205" s="7" t="s">
        <v>261</v>
      </c>
      <c r="C205" s="7" t="s">
        <v>110</v>
      </c>
      <c r="D205" s="7"/>
      <c r="E205" s="7"/>
      <c r="F205" s="7"/>
      <c r="G205" s="7"/>
      <c r="H205" s="7"/>
    </row>
    <row r="206" spans="1:8" ht="30" hidden="1">
      <c r="A206" s="7" t="s">
        <v>262</v>
      </c>
      <c r="B206" s="7" t="s">
        <v>224</v>
      </c>
      <c r="C206" s="7" t="s">
        <v>110</v>
      </c>
      <c r="D206" s="7"/>
      <c r="E206" s="7"/>
      <c r="F206" s="7"/>
      <c r="G206" s="7"/>
      <c r="H206" s="7"/>
    </row>
    <row r="207" spans="1:8" ht="30" hidden="1">
      <c r="A207" s="18">
        <v>38040</v>
      </c>
      <c r="B207" s="7" t="s">
        <v>263</v>
      </c>
      <c r="C207" s="7" t="s">
        <v>110</v>
      </c>
      <c r="D207" s="7"/>
      <c r="E207" s="7"/>
      <c r="F207" s="7"/>
      <c r="G207" s="7"/>
      <c r="H207" s="7"/>
    </row>
    <row r="208" spans="1:8" ht="30" hidden="1">
      <c r="A208" s="7" t="s">
        <v>264</v>
      </c>
      <c r="B208" s="7" t="s">
        <v>224</v>
      </c>
      <c r="C208" s="7" t="s">
        <v>110</v>
      </c>
      <c r="D208" s="7"/>
      <c r="E208" s="7"/>
      <c r="F208" s="7"/>
      <c r="G208" s="7"/>
      <c r="H208" s="7"/>
    </row>
    <row r="209" spans="1:8" ht="30" hidden="1">
      <c r="A209" s="18">
        <v>38406</v>
      </c>
      <c r="B209" s="7" t="s">
        <v>265</v>
      </c>
      <c r="C209" s="7" t="s">
        <v>110</v>
      </c>
      <c r="D209" s="7"/>
      <c r="E209" s="7"/>
      <c r="F209" s="7"/>
      <c r="G209" s="7"/>
      <c r="H209" s="7"/>
    </row>
    <row r="210" spans="1:8" ht="30" hidden="1">
      <c r="A210" s="7" t="s">
        <v>266</v>
      </c>
      <c r="B210" s="7" t="s">
        <v>224</v>
      </c>
      <c r="C210" s="7" t="s">
        <v>110</v>
      </c>
      <c r="D210" s="7"/>
      <c r="E210" s="7"/>
      <c r="F210" s="7"/>
      <c r="G210" s="7"/>
      <c r="H210" s="7"/>
    </row>
    <row r="211" spans="1:8" ht="30" hidden="1">
      <c r="A211" s="18">
        <v>38771</v>
      </c>
      <c r="B211" s="7" t="s">
        <v>267</v>
      </c>
      <c r="C211" s="7" t="s">
        <v>110</v>
      </c>
      <c r="D211" s="7"/>
      <c r="E211" s="7"/>
      <c r="F211" s="7"/>
      <c r="G211" s="7"/>
      <c r="H211" s="7"/>
    </row>
    <row r="212" spans="1:8" ht="30" hidden="1">
      <c r="A212" s="7" t="s">
        <v>268</v>
      </c>
      <c r="B212" s="7" t="s">
        <v>224</v>
      </c>
      <c r="C212" s="7" t="s">
        <v>110</v>
      </c>
      <c r="D212" s="7"/>
      <c r="E212" s="7"/>
      <c r="F212" s="7"/>
      <c r="G212" s="7"/>
      <c r="H212" s="7"/>
    </row>
    <row r="213" spans="1:8" ht="30" hidden="1">
      <c r="A213" s="18">
        <v>39136</v>
      </c>
      <c r="B213" s="7" t="s">
        <v>269</v>
      </c>
      <c r="C213" s="7" t="s">
        <v>110</v>
      </c>
      <c r="D213" s="7"/>
      <c r="E213" s="7"/>
      <c r="F213" s="7"/>
      <c r="G213" s="7"/>
      <c r="H213" s="7"/>
    </row>
    <row r="214" spans="1:8" ht="30" hidden="1">
      <c r="A214" s="7" t="s">
        <v>270</v>
      </c>
      <c r="B214" s="7" t="s">
        <v>224</v>
      </c>
      <c r="C214" s="7" t="s">
        <v>110</v>
      </c>
      <c r="D214" s="7"/>
      <c r="E214" s="7"/>
      <c r="F214" s="7"/>
      <c r="G214" s="7"/>
      <c r="H214" s="7"/>
    </row>
    <row r="215" spans="1:8" ht="45" hidden="1">
      <c r="A215" s="18">
        <v>39501</v>
      </c>
      <c r="B215" s="7" t="s">
        <v>271</v>
      </c>
      <c r="C215" s="7" t="s">
        <v>110</v>
      </c>
      <c r="D215" s="7"/>
      <c r="E215" s="7"/>
      <c r="F215" s="7"/>
      <c r="G215" s="7"/>
      <c r="H215" s="7"/>
    </row>
    <row r="216" spans="1:8" ht="30" hidden="1">
      <c r="A216" s="7" t="s">
        <v>272</v>
      </c>
      <c r="B216" s="7" t="s">
        <v>224</v>
      </c>
      <c r="C216" s="7" t="s">
        <v>110</v>
      </c>
      <c r="D216" s="7"/>
      <c r="E216" s="7"/>
      <c r="F216" s="7"/>
      <c r="G216" s="7"/>
      <c r="H216" s="7"/>
    </row>
    <row r="217" spans="1:8" ht="30" hidden="1">
      <c r="A217" s="18">
        <v>39867</v>
      </c>
      <c r="B217" s="7" t="s">
        <v>273</v>
      </c>
      <c r="C217" s="7" t="s">
        <v>110</v>
      </c>
      <c r="D217" s="7"/>
      <c r="E217" s="7"/>
      <c r="F217" s="7"/>
      <c r="G217" s="7"/>
      <c r="H217" s="7"/>
    </row>
    <row r="218" spans="1:8" ht="30" hidden="1">
      <c r="A218" s="7" t="s">
        <v>274</v>
      </c>
      <c r="B218" s="7" t="s">
        <v>224</v>
      </c>
      <c r="C218" s="7" t="s">
        <v>110</v>
      </c>
      <c r="D218" s="7"/>
      <c r="E218" s="7"/>
      <c r="F218" s="7"/>
      <c r="G218" s="7"/>
      <c r="H218" s="7"/>
    </row>
    <row r="219" spans="1:8" ht="60" hidden="1">
      <c r="A219" s="7">
        <v>23.3</v>
      </c>
      <c r="B219" s="7" t="s">
        <v>275</v>
      </c>
      <c r="C219" s="7" t="s">
        <v>28</v>
      </c>
      <c r="D219" s="7"/>
      <c r="E219" s="7"/>
      <c r="F219" s="7"/>
      <c r="G219" s="7"/>
      <c r="H219" s="7"/>
    </row>
    <row r="220" spans="1:8" ht="30" hidden="1">
      <c r="A220" s="18">
        <v>36973</v>
      </c>
      <c r="B220" s="7" t="s">
        <v>276</v>
      </c>
      <c r="C220" s="7" t="s">
        <v>28</v>
      </c>
      <c r="D220" s="7"/>
      <c r="E220" s="7"/>
      <c r="F220" s="7"/>
      <c r="G220" s="7"/>
      <c r="H220" s="7"/>
    </row>
    <row r="221" spans="1:8" ht="60" hidden="1">
      <c r="A221" s="7" t="s">
        <v>277</v>
      </c>
      <c r="B221" s="7" t="s">
        <v>278</v>
      </c>
      <c r="C221" s="7" t="s">
        <v>28</v>
      </c>
      <c r="D221" s="7"/>
      <c r="E221" s="7"/>
      <c r="F221" s="7"/>
      <c r="G221" s="7"/>
      <c r="H221" s="7"/>
    </row>
    <row r="222" spans="1:8" ht="60" hidden="1">
      <c r="A222" s="7" t="s">
        <v>279</v>
      </c>
      <c r="B222" s="7" t="s">
        <v>280</v>
      </c>
      <c r="C222" s="7" t="s">
        <v>28</v>
      </c>
      <c r="D222" s="7"/>
      <c r="E222" s="7"/>
      <c r="F222" s="7"/>
      <c r="G222" s="7"/>
      <c r="H222" s="7"/>
    </row>
    <row r="223" spans="1:8" ht="60" hidden="1">
      <c r="A223" s="7" t="s">
        <v>281</v>
      </c>
      <c r="B223" s="7" t="s">
        <v>282</v>
      </c>
      <c r="C223" s="7" t="s">
        <v>28</v>
      </c>
      <c r="D223" s="7"/>
      <c r="E223" s="7"/>
      <c r="F223" s="7"/>
      <c r="G223" s="7"/>
      <c r="H223" s="7"/>
    </row>
    <row r="224" spans="1:8" ht="30" hidden="1">
      <c r="A224" s="18">
        <v>37338</v>
      </c>
      <c r="B224" s="7" t="s">
        <v>283</v>
      </c>
      <c r="C224" s="7" t="s">
        <v>28</v>
      </c>
      <c r="D224" s="7"/>
      <c r="E224" s="7"/>
      <c r="F224" s="7"/>
      <c r="G224" s="7"/>
      <c r="H224" s="7"/>
    </row>
    <row r="225" spans="1:8" ht="30" hidden="1">
      <c r="A225" s="18">
        <v>37703</v>
      </c>
      <c r="B225" s="7" t="s">
        <v>284</v>
      </c>
      <c r="C225" s="7" t="s">
        <v>28</v>
      </c>
      <c r="D225" s="7"/>
      <c r="E225" s="7"/>
      <c r="F225" s="7"/>
      <c r="G225" s="7"/>
      <c r="H225" s="7"/>
    </row>
    <row r="226" spans="1:8" ht="30" hidden="1">
      <c r="A226" s="18">
        <v>38069</v>
      </c>
      <c r="B226" s="7" t="s">
        <v>285</v>
      </c>
      <c r="C226" s="7" t="s">
        <v>28</v>
      </c>
      <c r="D226" s="7"/>
      <c r="E226" s="7"/>
      <c r="F226" s="7"/>
      <c r="G226" s="7"/>
      <c r="H226" s="7"/>
    </row>
    <row r="227" spans="1:8" ht="30" hidden="1">
      <c r="A227" s="18">
        <v>38434</v>
      </c>
      <c r="B227" s="7" t="s">
        <v>286</v>
      </c>
      <c r="C227" s="7" t="s">
        <v>28</v>
      </c>
      <c r="D227" s="7"/>
      <c r="E227" s="7"/>
      <c r="F227" s="7"/>
      <c r="G227" s="7"/>
      <c r="H227" s="7"/>
    </row>
    <row r="228" spans="1:8" ht="30" hidden="1">
      <c r="A228" s="18">
        <v>38799</v>
      </c>
      <c r="B228" s="7" t="s">
        <v>287</v>
      </c>
      <c r="C228" s="7" t="s">
        <v>28</v>
      </c>
      <c r="D228" s="7"/>
      <c r="E228" s="7"/>
      <c r="F228" s="7"/>
      <c r="G228" s="7"/>
      <c r="H228" s="7"/>
    </row>
    <row r="229" spans="1:8" ht="45" hidden="1">
      <c r="A229" s="18">
        <v>39164</v>
      </c>
      <c r="B229" s="7" t="s">
        <v>288</v>
      </c>
      <c r="C229" s="7" t="s">
        <v>28</v>
      </c>
      <c r="D229" s="7"/>
      <c r="E229" s="7"/>
      <c r="F229" s="7"/>
      <c r="G229" s="7"/>
      <c r="H229" s="7"/>
    </row>
    <row r="230" spans="1:8" ht="30" hidden="1">
      <c r="A230" s="7" t="s">
        <v>289</v>
      </c>
      <c r="B230" s="7" t="s">
        <v>122</v>
      </c>
      <c r="C230" s="7" t="s">
        <v>28</v>
      </c>
      <c r="D230" s="7"/>
      <c r="E230" s="7"/>
      <c r="F230" s="7"/>
      <c r="G230" s="7"/>
      <c r="H230" s="7"/>
    </row>
    <row r="231" spans="1:8" ht="15" hidden="1">
      <c r="A231" s="7" t="s">
        <v>290</v>
      </c>
      <c r="B231" s="7" t="s">
        <v>123</v>
      </c>
      <c r="C231" s="7" t="s">
        <v>28</v>
      </c>
      <c r="D231" s="7"/>
      <c r="E231" s="7"/>
      <c r="F231" s="7"/>
      <c r="G231" s="7"/>
      <c r="H231" s="7"/>
    </row>
    <row r="232" spans="1:8" ht="15" hidden="1">
      <c r="A232" s="115" t="s">
        <v>291</v>
      </c>
      <c r="B232" s="115"/>
      <c r="C232" s="115"/>
      <c r="D232" s="115"/>
      <c r="E232" s="115"/>
      <c r="F232" s="115"/>
      <c r="G232" s="115"/>
      <c r="H232" s="115"/>
    </row>
    <row r="233" spans="1:8" ht="45" hidden="1">
      <c r="A233" s="7" t="s">
        <v>292</v>
      </c>
      <c r="B233" s="7" t="s">
        <v>293</v>
      </c>
      <c r="C233" s="7" t="s">
        <v>220</v>
      </c>
      <c r="D233" s="7" t="s">
        <v>294</v>
      </c>
      <c r="E233" s="7" t="s">
        <v>294</v>
      </c>
      <c r="F233" s="7"/>
      <c r="G233" s="7" t="s">
        <v>294</v>
      </c>
      <c r="H233" s="7" t="s">
        <v>294</v>
      </c>
    </row>
    <row r="234" spans="1:8" ht="15" hidden="1">
      <c r="A234" s="7">
        <v>24.1</v>
      </c>
      <c r="B234" s="7" t="s">
        <v>295</v>
      </c>
      <c r="C234" s="7" t="s">
        <v>47</v>
      </c>
      <c r="D234" s="7"/>
      <c r="E234" s="7"/>
      <c r="F234" s="7"/>
      <c r="G234" s="7"/>
      <c r="H234" s="7"/>
    </row>
    <row r="235" spans="1:8" ht="15" hidden="1">
      <c r="A235" s="7">
        <v>24.2</v>
      </c>
      <c r="B235" s="7" t="s">
        <v>296</v>
      </c>
      <c r="C235" s="7" t="s">
        <v>297</v>
      </c>
      <c r="D235" s="7"/>
      <c r="E235" s="7"/>
      <c r="F235" s="7"/>
      <c r="G235" s="7"/>
      <c r="H235" s="7"/>
    </row>
    <row r="236" spans="1:8" ht="15" hidden="1">
      <c r="A236" s="7">
        <v>24.3</v>
      </c>
      <c r="B236" s="7" t="s">
        <v>298</v>
      </c>
      <c r="C236" s="7" t="s">
        <v>47</v>
      </c>
      <c r="D236" s="7"/>
      <c r="E236" s="7"/>
      <c r="F236" s="7"/>
      <c r="G236" s="7"/>
      <c r="H236" s="7"/>
    </row>
    <row r="237" spans="1:8" ht="15" hidden="1">
      <c r="A237" s="7">
        <v>24.4</v>
      </c>
      <c r="B237" s="7" t="s">
        <v>299</v>
      </c>
      <c r="C237" s="7" t="s">
        <v>297</v>
      </c>
      <c r="D237" s="7"/>
      <c r="E237" s="7"/>
      <c r="F237" s="7"/>
      <c r="G237" s="7"/>
      <c r="H237" s="7"/>
    </row>
    <row r="238" spans="1:8" ht="30" hidden="1">
      <c r="A238" s="7">
        <v>24.5</v>
      </c>
      <c r="B238" s="7" t="s">
        <v>300</v>
      </c>
      <c r="C238" s="7" t="s">
        <v>609</v>
      </c>
      <c r="D238" s="7"/>
      <c r="E238" s="7"/>
      <c r="F238" s="7"/>
      <c r="G238" s="7"/>
      <c r="H238" s="7"/>
    </row>
    <row r="239" spans="1:8" ht="30" hidden="1">
      <c r="A239" s="7">
        <v>24.6</v>
      </c>
      <c r="B239" s="7" t="s">
        <v>610</v>
      </c>
      <c r="C239" s="7" t="s">
        <v>220</v>
      </c>
      <c r="D239" s="7" t="s">
        <v>294</v>
      </c>
      <c r="E239" s="7" t="s">
        <v>294</v>
      </c>
      <c r="F239" s="7"/>
      <c r="G239" s="7" t="s">
        <v>294</v>
      </c>
      <c r="H239" s="7" t="s">
        <v>294</v>
      </c>
    </row>
    <row r="240" spans="1:8" ht="30" hidden="1">
      <c r="A240" s="18">
        <v>37066</v>
      </c>
      <c r="B240" s="7" t="s">
        <v>303</v>
      </c>
      <c r="C240" s="7" t="s">
        <v>609</v>
      </c>
      <c r="D240" s="7"/>
      <c r="E240" s="7"/>
      <c r="F240" s="7"/>
      <c r="G240" s="7"/>
      <c r="H240" s="7"/>
    </row>
    <row r="241" spans="1:8" ht="15" hidden="1">
      <c r="A241" s="18">
        <v>37431</v>
      </c>
      <c r="B241" s="7" t="s">
        <v>304</v>
      </c>
      <c r="C241" s="7" t="s">
        <v>611</v>
      </c>
      <c r="D241" s="7"/>
      <c r="E241" s="7"/>
      <c r="F241" s="7"/>
      <c r="G241" s="7"/>
      <c r="H241" s="7"/>
    </row>
    <row r="242" spans="1:8" ht="30" hidden="1">
      <c r="A242" s="7">
        <v>24.7</v>
      </c>
      <c r="B242" s="7" t="s">
        <v>306</v>
      </c>
      <c r="C242" s="7" t="s">
        <v>220</v>
      </c>
      <c r="D242" s="7" t="s">
        <v>294</v>
      </c>
      <c r="E242" s="7" t="s">
        <v>294</v>
      </c>
      <c r="F242" s="7"/>
      <c r="G242" s="7" t="s">
        <v>294</v>
      </c>
      <c r="H242" s="7" t="s">
        <v>294</v>
      </c>
    </row>
    <row r="243" spans="1:8" ht="30" hidden="1">
      <c r="A243" s="18">
        <v>37096</v>
      </c>
      <c r="B243" s="7" t="s">
        <v>303</v>
      </c>
      <c r="C243" s="7" t="s">
        <v>609</v>
      </c>
      <c r="D243" s="7"/>
      <c r="E243" s="7"/>
      <c r="F243" s="7"/>
      <c r="G243" s="7"/>
      <c r="H243" s="7"/>
    </row>
    <row r="244" spans="1:8" ht="15" hidden="1">
      <c r="A244" s="18">
        <v>37461</v>
      </c>
      <c r="B244" s="7" t="s">
        <v>307</v>
      </c>
      <c r="C244" s="7" t="s">
        <v>47</v>
      </c>
      <c r="D244" s="7"/>
      <c r="E244" s="7"/>
      <c r="F244" s="7"/>
      <c r="G244" s="7"/>
      <c r="H244" s="7"/>
    </row>
    <row r="245" spans="1:8" ht="15" hidden="1">
      <c r="A245" s="18">
        <v>37826</v>
      </c>
      <c r="B245" s="7" t="s">
        <v>304</v>
      </c>
      <c r="C245" s="7" t="s">
        <v>611</v>
      </c>
      <c r="D245" s="7"/>
      <c r="E245" s="7"/>
      <c r="F245" s="7"/>
      <c r="G245" s="7"/>
      <c r="H245" s="7"/>
    </row>
    <row r="246" spans="1:8" ht="30" hidden="1">
      <c r="A246" s="7">
        <v>24.8</v>
      </c>
      <c r="B246" s="7" t="s">
        <v>308</v>
      </c>
      <c r="C246" s="7" t="s">
        <v>220</v>
      </c>
      <c r="D246" s="7" t="s">
        <v>294</v>
      </c>
      <c r="E246" s="7" t="s">
        <v>294</v>
      </c>
      <c r="F246" s="7"/>
      <c r="G246" s="7" t="s">
        <v>294</v>
      </c>
      <c r="H246" s="7" t="s">
        <v>294</v>
      </c>
    </row>
    <row r="247" spans="1:8" ht="30" hidden="1">
      <c r="A247" s="18">
        <v>37127</v>
      </c>
      <c r="B247" s="7" t="s">
        <v>303</v>
      </c>
      <c r="C247" s="7" t="s">
        <v>609</v>
      </c>
      <c r="D247" s="7"/>
      <c r="E247" s="7"/>
      <c r="F247" s="7"/>
      <c r="G247" s="7"/>
      <c r="H247" s="7"/>
    </row>
    <row r="248" spans="1:8" ht="15" hidden="1">
      <c r="A248" s="18">
        <v>37492</v>
      </c>
      <c r="B248" s="7" t="s">
        <v>304</v>
      </c>
      <c r="C248" s="7" t="s">
        <v>611</v>
      </c>
      <c r="D248" s="7"/>
      <c r="E248" s="7"/>
      <c r="F248" s="7"/>
      <c r="G248" s="7"/>
      <c r="H248" s="7"/>
    </row>
    <row r="249" spans="1:8" ht="30" hidden="1">
      <c r="A249" s="7">
        <v>24.9</v>
      </c>
      <c r="B249" s="7" t="s">
        <v>612</v>
      </c>
      <c r="C249" s="7" t="s">
        <v>220</v>
      </c>
      <c r="D249" s="7" t="s">
        <v>294</v>
      </c>
      <c r="E249" s="7" t="s">
        <v>294</v>
      </c>
      <c r="F249" s="7"/>
      <c r="G249" s="7" t="s">
        <v>294</v>
      </c>
      <c r="H249" s="7" t="s">
        <v>294</v>
      </c>
    </row>
    <row r="250" spans="1:8" ht="30" hidden="1">
      <c r="A250" s="18">
        <v>37158</v>
      </c>
      <c r="B250" s="7" t="s">
        <v>303</v>
      </c>
      <c r="C250" s="7" t="s">
        <v>609</v>
      </c>
      <c r="D250" s="7"/>
      <c r="E250" s="7"/>
      <c r="F250" s="7"/>
      <c r="G250" s="7"/>
      <c r="H250" s="7"/>
    </row>
    <row r="251" spans="1:8" ht="15" hidden="1">
      <c r="A251" s="18">
        <v>37523</v>
      </c>
      <c r="B251" s="7" t="s">
        <v>307</v>
      </c>
      <c r="C251" s="7" t="s">
        <v>47</v>
      </c>
      <c r="D251" s="7"/>
      <c r="E251" s="7"/>
      <c r="F251" s="7"/>
      <c r="G251" s="7"/>
      <c r="H251" s="7"/>
    </row>
    <row r="252" spans="1:8" ht="15" hidden="1">
      <c r="A252" s="18">
        <v>37888</v>
      </c>
      <c r="B252" s="7" t="s">
        <v>304</v>
      </c>
      <c r="C252" s="7" t="s">
        <v>611</v>
      </c>
      <c r="D252" s="7"/>
      <c r="E252" s="7"/>
      <c r="F252" s="7"/>
      <c r="G252" s="7"/>
      <c r="H252" s="7"/>
    </row>
    <row r="253" spans="1:8" ht="30" hidden="1">
      <c r="A253" s="7" t="s">
        <v>310</v>
      </c>
      <c r="B253" s="7" t="s">
        <v>311</v>
      </c>
      <c r="C253" s="7" t="s">
        <v>220</v>
      </c>
      <c r="D253" s="7" t="s">
        <v>294</v>
      </c>
      <c r="E253" s="7" t="s">
        <v>294</v>
      </c>
      <c r="F253" s="7"/>
      <c r="G253" s="7" t="s">
        <v>294</v>
      </c>
      <c r="H253" s="7" t="s">
        <v>294</v>
      </c>
    </row>
    <row r="254" spans="1:8" ht="45" hidden="1">
      <c r="A254" s="7">
        <v>25.1</v>
      </c>
      <c r="B254" s="7" t="s">
        <v>312</v>
      </c>
      <c r="C254" s="7" t="s">
        <v>609</v>
      </c>
      <c r="D254" s="7"/>
      <c r="E254" s="7"/>
      <c r="F254" s="7"/>
      <c r="G254" s="7"/>
      <c r="H254" s="7"/>
    </row>
    <row r="255" spans="1:8" ht="45" hidden="1">
      <c r="A255" s="18">
        <v>36916</v>
      </c>
      <c r="B255" s="7" t="s">
        <v>313</v>
      </c>
      <c r="C255" s="7" t="s">
        <v>609</v>
      </c>
      <c r="D255" s="7"/>
      <c r="E255" s="7"/>
      <c r="F255" s="7"/>
      <c r="G255" s="7"/>
      <c r="H255" s="7"/>
    </row>
    <row r="256" spans="1:8" ht="30" hidden="1">
      <c r="A256" s="7" t="s">
        <v>314</v>
      </c>
      <c r="B256" s="7" t="s">
        <v>315</v>
      </c>
      <c r="C256" s="7" t="s">
        <v>609</v>
      </c>
      <c r="D256" s="7"/>
      <c r="E256" s="7"/>
      <c r="F256" s="7"/>
      <c r="G256" s="7"/>
      <c r="H256" s="7"/>
    </row>
    <row r="257" spans="1:8" ht="45" hidden="1">
      <c r="A257" s="7" t="s">
        <v>316</v>
      </c>
      <c r="B257" s="7" t="s">
        <v>317</v>
      </c>
      <c r="C257" s="7" t="s">
        <v>609</v>
      </c>
      <c r="D257" s="7"/>
      <c r="E257" s="7"/>
      <c r="F257" s="7"/>
      <c r="G257" s="7"/>
      <c r="H257" s="7"/>
    </row>
    <row r="258" spans="1:8" ht="45" hidden="1">
      <c r="A258" s="7">
        <v>25.2</v>
      </c>
      <c r="B258" s="7" t="s">
        <v>318</v>
      </c>
      <c r="C258" s="7" t="s">
        <v>609</v>
      </c>
      <c r="D258" s="7"/>
      <c r="E258" s="7"/>
      <c r="F258" s="7"/>
      <c r="G258" s="7"/>
      <c r="H258" s="7"/>
    </row>
    <row r="259" spans="1:8" ht="30" hidden="1">
      <c r="A259" s="7">
        <v>25.3</v>
      </c>
      <c r="B259" s="7" t="s">
        <v>319</v>
      </c>
      <c r="C259" s="7" t="s">
        <v>47</v>
      </c>
      <c r="D259" s="7"/>
      <c r="E259" s="7"/>
      <c r="F259" s="7"/>
      <c r="G259" s="7"/>
      <c r="H259" s="7"/>
    </row>
    <row r="260" spans="1:8" ht="45" hidden="1">
      <c r="A260" s="18">
        <v>36975</v>
      </c>
      <c r="B260" s="7" t="s">
        <v>320</v>
      </c>
      <c r="C260" s="7" t="s">
        <v>47</v>
      </c>
      <c r="D260" s="7"/>
      <c r="E260" s="7"/>
      <c r="F260" s="7"/>
      <c r="G260" s="7"/>
      <c r="H260" s="7"/>
    </row>
    <row r="261" spans="1:8" ht="15" hidden="1">
      <c r="A261" s="7" t="s">
        <v>321</v>
      </c>
      <c r="B261" s="7" t="s">
        <v>315</v>
      </c>
      <c r="C261" s="7" t="s">
        <v>47</v>
      </c>
      <c r="D261" s="7"/>
      <c r="E261" s="7"/>
      <c r="F261" s="7"/>
      <c r="G261" s="7"/>
      <c r="H261" s="7"/>
    </row>
    <row r="262" spans="1:8" ht="45" hidden="1">
      <c r="A262" s="7" t="s">
        <v>322</v>
      </c>
      <c r="B262" s="7" t="s">
        <v>317</v>
      </c>
      <c r="C262" s="7" t="s">
        <v>47</v>
      </c>
      <c r="D262" s="7"/>
      <c r="E262" s="7"/>
      <c r="F262" s="7"/>
      <c r="G262" s="7"/>
      <c r="H262" s="7"/>
    </row>
    <row r="263" spans="1:8" ht="45" hidden="1">
      <c r="A263" s="7">
        <v>25.4</v>
      </c>
      <c r="B263" s="7" t="s">
        <v>323</v>
      </c>
      <c r="C263" s="7" t="s">
        <v>324</v>
      </c>
      <c r="D263" s="7"/>
      <c r="E263" s="7"/>
      <c r="F263" s="7"/>
      <c r="G263" s="7"/>
      <c r="H263" s="7"/>
    </row>
    <row r="264" spans="1:8" ht="60" hidden="1">
      <c r="A264" s="7">
        <v>25.5</v>
      </c>
      <c r="B264" s="7" t="s">
        <v>325</v>
      </c>
      <c r="C264" s="7" t="s">
        <v>110</v>
      </c>
      <c r="D264" s="7"/>
      <c r="E264" s="7"/>
      <c r="F264" s="7"/>
      <c r="G264" s="7"/>
      <c r="H264" s="7"/>
    </row>
    <row r="265" spans="1:8" ht="15" hidden="1">
      <c r="A265" s="7" t="s">
        <v>326</v>
      </c>
      <c r="B265" s="7" t="s">
        <v>327</v>
      </c>
      <c r="C265" s="7" t="s">
        <v>220</v>
      </c>
      <c r="D265" s="7" t="s">
        <v>294</v>
      </c>
      <c r="E265" s="7" t="s">
        <v>294</v>
      </c>
      <c r="F265" s="7"/>
      <c r="G265" s="7" t="s">
        <v>294</v>
      </c>
      <c r="H265" s="7" t="s">
        <v>294</v>
      </c>
    </row>
    <row r="266" spans="1:8" ht="30" hidden="1">
      <c r="A266" s="7">
        <v>26.1</v>
      </c>
      <c r="B266" s="7" t="s">
        <v>328</v>
      </c>
      <c r="C266" s="7" t="s">
        <v>609</v>
      </c>
      <c r="D266" s="7"/>
      <c r="E266" s="7"/>
      <c r="F266" s="7"/>
      <c r="G266" s="7"/>
      <c r="H266" s="7"/>
    </row>
    <row r="267" spans="1:8" ht="15" hidden="1">
      <c r="A267" s="7">
        <v>26.2</v>
      </c>
      <c r="B267" s="7" t="s">
        <v>329</v>
      </c>
      <c r="C267" s="7" t="s">
        <v>297</v>
      </c>
      <c r="D267" s="7"/>
      <c r="E267" s="7"/>
      <c r="F267" s="7"/>
      <c r="G267" s="7"/>
      <c r="H267" s="7"/>
    </row>
    <row r="268" spans="1:8" ht="90" hidden="1">
      <c r="A268" s="7">
        <v>26.3</v>
      </c>
      <c r="B268" s="7" t="s">
        <v>330</v>
      </c>
      <c r="C268" s="7" t="s">
        <v>110</v>
      </c>
      <c r="D268" s="7"/>
      <c r="E268" s="7"/>
      <c r="F268" s="7"/>
      <c r="G268" s="7"/>
      <c r="H268" s="7"/>
    </row>
    <row r="269" spans="1:8" ht="60" hidden="1">
      <c r="A269" s="7">
        <v>26.4</v>
      </c>
      <c r="B269" s="7" t="s">
        <v>331</v>
      </c>
      <c r="C269" s="7" t="s">
        <v>110</v>
      </c>
      <c r="D269" s="7"/>
      <c r="E269" s="7"/>
      <c r="F269" s="7"/>
      <c r="G269" s="7"/>
      <c r="H269" s="7"/>
    </row>
    <row r="270" spans="1:8" ht="30" hidden="1">
      <c r="A270" s="7" t="s">
        <v>332</v>
      </c>
      <c r="B270" s="7" t="s">
        <v>333</v>
      </c>
      <c r="C270" s="7" t="s">
        <v>220</v>
      </c>
      <c r="D270" s="7" t="s">
        <v>294</v>
      </c>
      <c r="E270" s="7" t="s">
        <v>294</v>
      </c>
      <c r="F270" s="7"/>
      <c r="G270" s="7" t="s">
        <v>294</v>
      </c>
      <c r="H270" s="7" t="s">
        <v>294</v>
      </c>
    </row>
    <row r="271" spans="1:8" ht="45" hidden="1">
      <c r="A271" s="7">
        <v>27.1</v>
      </c>
      <c r="B271" s="7" t="s">
        <v>334</v>
      </c>
      <c r="C271" s="7" t="s">
        <v>47</v>
      </c>
      <c r="D271" s="7"/>
      <c r="E271" s="7"/>
      <c r="F271" s="7"/>
      <c r="G271" s="7"/>
      <c r="H271" s="7"/>
    </row>
    <row r="272" spans="1:8" ht="90" hidden="1">
      <c r="A272" s="18">
        <v>36918</v>
      </c>
      <c r="B272" s="7" t="s">
        <v>335</v>
      </c>
      <c r="C272" s="7" t="s">
        <v>47</v>
      </c>
      <c r="D272" s="7"/>
      <c r="E272" s="7"/>
      <c r="F272" s="7"/>
      <c r="G272" s="7"/>
      <c r="H272" s="7"/>
    </row>
    <row r="273" spans="1:8" ht="90" hidden="1">
      <c r="A273" s="18">
        <v>37283</v>
      </c>
      <c r="B273" s="7" t="s">
        <v>336</v>
      </c>
      <c r="C273" s="7" t="s">
        <v>47</v>
      </c>
      <c r="D273" s="7"/>
      <c r="E273" s="7"/>
      <c r="F273" s="7"/>
      <c r="G273" s="7"/>
      <c r="H273" s="7"/>
    </row>
    <row r="274" spans="1:8" ht="45" hidden="1">
      <c r="A274" s="18">
        <v>37648</v>
      </c>
      <c r="B274" s="7" t="s">
        <v>337</v>
      </c>
      <c r="C274" s="7" t="s">
        <v>47</v>
      </c>
      <c r="D274" s="7"/>
      <c r="E274" s="7"/>
      <c r="F274" s="7"/>
      <c r="G274" s="7"/>
      <c r="H274" s="7"/>
    </row>
    <row r="275" spans="1:8" ht="45" hidden="1">
      <c r="A275" s="7">
        <v>27.2</v>
      </c>
      <c r="B275" s="7" t="s">
        <v>338</v>
      </c>
      <c r="C275" s="7" t="s">
        <v>609</v>
      </c>
      <c r="D275" s="7"/>
      <c r="E275" s="7"/>
      <c r="F275" s="7"/>
      <c r="G275" s="7"/>
      <c r="H275" s="7"/>
    </row>
    <row r="276" spans="1:8" ht="60" hidden="1">
      <c r="A276" s="18">
        <v>36949</v>
      </c>
      <c r="B276" s="7" t="s">
        <v>339</v>
      </c>
      <c r="C276" s="7" t="s">
        <v>609</v>
      </c>
      <c r="D276" s="7"/>
      <c r="E276" s="7"/>
      <c r="F276" s="7"/>
      <c r="G276" s="7"/>
      <c r="H276" s="7"/>
    </row>
    <row r="277" spans="1:8" ht="45" hidden="1">
      <c r="A277" s="18">
        <v>37314</v>
      </c>
      <c r="B277" s="7" t="s">
        <v>340</v>
      </c>
      <c r="C277" s="7" t="s">
        <v>609</v>
      </c>
      <c r="D277" s="7"/>
      <c r="E277" s="7"/>
      <c r="F277" s="7"/>
      <c r="G277" s="7"/>
      <c r="H277" s="7"/>
    </row>
    <row r="278" spans="1:8" ht="60" hidden="1">
      <c r="A278" s="7">
        <v>27.3</v>
      </c>
      <c r="B278" s="7" t="s">
        <v>613</v>
      </c>
      <c r="C278" s="7" t="s">
        <v>110</v>
      </c>
      <c r="D278" s="7"/>
      <c r="E278" s="7"/>
      <c r="F278" s="7"/>
      <c r="G278" s="7"/>
      <c r="H278" s="7"/>
    </row>
    <row r="279" spans="1:8" ht="30" hidden="1">
      <c r="A279" s="18">
        <v>36977</v>
      </c>
      <c r="B279" s="7" t="s">
        <v>122</v>
      </c>
      <c r="C279" s="7" t="s">
        <v>110</v>
      </c>
      <c r="D279" s="7"/>
      <c r="E279" s="7"/>
      <c r="F279" s="7"/>
      <c r="G279" s="7"/>
      <c r="H279" s="7"/>
    </row>
    <row r="280" spans="1:8" ht="30" hidden="1">
      <c r="A280" s="18">
        <v>37342</v>
      </c>
      <c r="B280" s="7" t="s">
        <v>123</v>
      </c>
      <c r="C280" s="7" t="s">
        <v>110</v>
      </c>
      <c r="D280" s="7"/>
      <c r="E280" s="7"/>
      <c r="F280" s="7"/>
      <c r="G280" s="7"/>
      <c r="H280" s="7"/>
    </row>
    <row r="281" spans="1:8" ht="30" hidden="1">
      <c r="A281" s="7" t="s">
        <v>341</v>
      </c>
      <c r="B281" s="7" t="s">
        <v>342</v>
      </c>
      <c r="C281" s="7" t="s">
        <v>343</v>
      </c>
      <c r="D281" s="7"/>
      <c r="E281" s="7"/>
      <c r="F281" s="7"/>
      <c r="G281" s="7"/>
      <c r="H281" s="7"/>
    </row>
    <row r="282" spans="1:8" ht="15">
      <c r="A282" s="115" t="s">
        <v>344</v>
      </c>
      <c r="B282" s="115"/>
      <c r="C282" s="115"/>
      <c r="D282" s="115"/>
      <c r="E282" s="115"/>
      <c r="F282" s="115"/>
      <c r="G282" s="115"/>
      <c r="H282" s="115"/>
    </row>
    <row r="283" spans="1:8" ht="15">
      <c r="A283" s="115" t="s">
        <v>100</v>
      </c>
      <c r="B283" s="115" t="s">
        <v>101</v>
      </c>
      <c r="C283" s="115" t="s">
        <v>102</v>
      </c>
      <c r="D283" s="115" t="s">
        <v>103</v>
      </c>
      <c r="E283" s="115"/>
      <c r="F283" s="115" t="s">
        <v>607</v>
      </c>
      <c r="G283" s="115"/>
      <c r="H283" s="115" t="s">
        <v>18</v>
      </c>
    </row>
    <row r="284" spans="1:8" ht="45">
      <c r="A284" s="115"/>
      <c r="B284" s="115"/>
      <c r="C284" s="115"/>
      <c r="D284" s="7" t="s">
        <v>19</v>
      </c>
      <c r="E284" s="7" t="s">
        <v>20</v>
      </c>
      <c r="F284" s="7" t="s">
        <v>105</v>
      </c>
      <c r="G284" s="7" t="s">
        <v>106</v>
      </c>
      <c r="H284" s="115"/>
    </row>
    <row r="285" spans="1:8" ht="15">
      <c r="A285" s="7">
        <v>1</v>
      </c>
      <c r="B285" s="7">
        <v>2</v>
      </c>
      <c r="C285" s="7">
        <v>3</v>
      </c>
      <c r="D285" s="7">
        <v>4</v>
      </c>
      <c r="E285" s="7">
        <v>5</v>
      </c>
      <c r="F285" s="7">
        <v>6</v>
      </c>
      <c r="G285" s="7">
        <v>7</v>
      </c>
      <c r="H285" s="7">
        <v>8</v>
      </c>
    </row>
    <row r="286" spans="1:8" ht="30">
      <c r="A286" s="115" t="s">
        <v>346</v>
      </c>
      <c r="B286" s="115"/>
      <c r="C286" s="7" t="s">
        <v>110</v>
      </c>
      <c r="D286" s="7"/>
      <c r="E286" s="7"/>
      <c r="F286" s="7"/>
      <c r="G286" s="7"/>
      <c r="H286" s="7"/>
    </row>
    <row r="287" spans="1:8" ht="30">
      <c r="A287" s="7" t="s">
        <v>108</v>
      </c>
      <c r="B287" s="7" t="s">
        <v>347</v>
      </c>
      <c r="C287" s="7" t="s">
        <v>110</v>
      </c>
      <c r="D287" s="7"/>
      <c r="E287" s="7"/>
      <c r="F287" s="7"/>
      <c r="G287" s="7"/>
      <c r="H287" s="7"/>
    </row>
    <row r="288" spans="1:8" ht="30">
      <c r="A288" s="7">
        <v>1.1</v>
      </c>
      <c r="B288" s="7" t="s">
        <v>348</v>
      </c>
      <c r="C288" s="7" t="s">
        <v>110</v>
      </c>
      <c r="D288" s="7"/>
      <c r="E288" s="7">
        <v>5.6620152</v>
      </c>
      <c r="F288" s="7"/>
      <c r="G288" s="7"/>
      <c r="H288" s="7"/>
    </row>
    <row r="289" spans="1:8" ht="45" hidden="1">
      <c r="A289" s="18" t="s">
        <v>696</v>
      </c>
      <c r="B289" s="7" t="s">
        <v>349</v>
      </c>
      <c r="C289" s="7" t="s">
        <v>110</v>
      </c>
      <c r="D289" s="7"/>
      <c r="E289" s="7"/>
      <c r="F289" s="7"/>
      <c r="G289" s="7"/>
      <c r="H289" s="7"/>
    </row>
    <row r="290" spans="1:8" ht="30" hidden="1">
      <c r="A290" s="7" t="s">
        <v>350</v>
      </c>
      <c r="B290" s="7" t="s">
        <v>351</v>
      </c>
      <c r="C290" s="7" t="s">
        <v>110</v>
      </c>
      <c r="D290" s="7"/>
      <c r="E290" s="7"/>
      <c r="F290" s="7"/>
      <c r="G290" s="7"/>
      <c r="H290" s="7"/>
    </row>
    <row r="291" spans="1:8" ht="45" hidden="1">
      <c r="A291" s="7" t="s">
        <v>352</v>
      </c>
      <c r="B291" s="7" t="s">
        <v>112</v>
      </c>
      <c r="C291" s="7" t="s">
        <v>110</v>
      </c>
      <c r="D291" s="7"/>
      <c r="E291" s="7"/>
      <c r="F291" s="7"/>
      <c r="G291" s="7"/>
      <c r="H291" s="7"/>
    </row>
    <row r="292" spans="1:8" ht="45" hidden="1">
      <c r="A292" s="7" t="s">
        <v>353</v>
      </c>
      <c r="B292" s="7" t="s">
        <v>113</v>
      </c>
      <c r="C292" s="7" t="s">
        <v>110</v>
      </c>
      <c r="D292" s="7"/>
      <c r="E292" s="7"/>
      <c r="F292" s="7"/>
      <c r="G292" s="7"/>
      <c r="H292" s="7"/>
    </row>
    <row r="293" spans="1:8" ht="45" hidden="1">
      <c r="A293" s="7" t="s">
        <v>354</v>
      </c>
      <c r="B293" s="7" t="s">
        <v>114</v>
      </c>
      <c r="C293" s="7" t="s">
        <v>110</v>
      </c>
      <c r="D293" s="7"/>
      <c r="E293" s="7"/>
      <c r="F293" s="7"/>
      <c r="G293" s="7"/>
      <c r="H293" s="7"/>
    </row>
    <row r="294" spans="1:8" ht="30" hidden="1">
      <c r="A294" s="7" t="s">
        <v>355</v>
      </c>
      <c r="B294" s="7" t="s">
        <v>356</v>
      </c>
      <c r="C294" s="7" t="s">
        <v>110</v>
      </c>
      <c r="D294" s="7"/>
      <c r="E294" s="7"/>
      <c r="F294" s="7"/>
      <c r="G294" s="7"/>
      <c r="H294" s="7"/>
    </row>
    <row r="295" spans="1:8" ht="30">
      <c r="A295" s="7" t="s">
        <v>357</v>
      </c>
      <c r="B295" s="7" t="s">
        <v>358</v>
      </c>
      <c r="C295" s="7" t="s">
        <v>110</v>
      </c>
      <c r="D295" s="7"/>
      <c r="E295" s="7">
        <v>5.66201517</v>
      </c>
      <c r="F295" s="7"/>
      <c r="G295" s="7"/>
      <c r="H295" s="7"/>
    </row>
    <row r="296" spans="1:8" ht="30" hidden="1">
      <c r="A296" s="7" t="s">
        <v>359</v>
      </c>
      <c r="B296" s="7" t="s">
        <v>360</v>
      </c>
      <c r="C296" s="7" t="s">
        <v>110</v>
      </c>
      <c r="D296" s="7"/>
      <c r="E296" s="7"/>
      <c r="F296" s="7"/>
      <c r="G296" s="7"/>
      <c r="H296" s="7"/>
    </row>
    <row r="297" spans="1:8" ht="30" hidden="1">
      <c r="A297" s="7" t="s">
        <v>361</v>
      </c>
      <c r="B297" s="7" t="s">
        <v>362</v>
      </c>
      <c r="C297" s="7" t="s">
        <v>110</v>
      </c>
      <c r="D297" s="7"/>
      <c r="E297" s="7"/>
      <c r="F297" s="7"/>
      <c r="G297" s="7"/>
      <c r="H297" s="7"/>
    </row>
    <row r="298" spans="1:8" ht="45" hidden="1">
      <c r="A298" s="7" t="s">
        <v>363</v>
      </c>
      <c r="B298" s="7" t="s">
        <v>364</v>
      </c>
      <c r="C298" s="7" t="s">
        <v>110</v>
      </c>
      <c r="D298" s="7"/>
      <c r="E298" s="7"/>
      <c r="F298" s="7"/>
      <c r="G298" s="7"/>
      <c r="H298" s="7"/>
    </row>
    <row r="299" spans="1:8" ht="30" hidden="1">
      <c r="A299" s="7" t="s">
        <v>365</v>
      </c>
      <c r="B299" s="7" t="s">
        <v>366</v>
      </c>
      <c r="C299" s="7" t="s">
        <v>110</v>
      </c>
      <c r="D299" s="7"/>
      <c r="E299" s="7"/>
      <c r="F299" s="7"/>
      <c r="G299" s="7"/>
      <c r="H299" s="7"/>
    </row>
    <row r="300" spans="1:8" ht="30" hidden="1">
      <c r="A300" s="7" t="s">
        <v>367</v>
      </c>
      <c r="B300" s="7" t="s">
        <v>368</v>
      </c>
      <c r="C300" s="7" t="s">
        <v>110</v>
      </c>
      <c r="D300" s="7"/>
      <c r="E300" s="7"/>
      <c r="F300" s="7"/>
      <c r="G300" s="7"/>
      <c r="H300" s="7"/>
    </row>
    <row r="301" spans="1:8" ht="30" hidden="1">
      <c r="A301" s="7" t="s">
        <v>369</v>
      </c>
      <c r="B301" s="7" t="s">
        <v>366</v>
      </c>
      <c r="C301" s="7" t="s">
        <v>110</v>
      </c>
      <c r="D301" s="7"/>
      <c r="E301" s="7"/>
      <c r="F301" s="7"/>
      <c r="G301" s="7"/>
      <c r="H301" s="7"/>
    </row>
    <row r="302" spans="1:8" ht="30" hidden="1">
      <c r="A302" s="7" t="s">
        <v>370</v>
      </c>
      <c r="B302" s="7" t="s">
        <v>371</v>
      </c>
      <c r="C302" s="7" t="s">
        <v>110</v>
      </c>
      <c r="D302" s="7"/>
      <c r="E302" s="7"/>
      <c r="F302" s="7"/>
      <c r="G302" s="7"/>
      <c r="H302" s="7"/>
    </row>
    <row r="303" spans="1:8" ht="30" hidden="1">
      <c r="A303" s="7" t="s">
        <v>372</v>
      </c>
      <c r="B303" s="7" t="s">
        <v>241</v>
      </c>
      <c r="C303" s="7" t="s">
        <v>110</v>
      </c>
      <c r="D303" s="7"/>
      <c r="E303" s="7"/>
      <c r="F303" s="7"/>
      <c r="G303" s="7"/>
      <c r="H303" s="7"/>
    </row>
    <row r="304" spans="1:8" ht="45" hidden="1">
      <c r="A304" s="7" t="s">
        <v>373</v>
      </c>
      <c r="B304" s="7" t="s">
        <v>374</v>
      </c>
      <c r="C304" s="7" t="s">
        <v>110</v>
      </c>
      <c r="D304" s="7"/>
      <c r="E304" s="7"/>
      <c r="F304" s="7"/>
      <c r="G304" s="7"/>
      <c r="H304" s="7"/>
    </row>
    <row r="305" spans="1:8" ht="30" hidden="1">
      <c r="A305" s="7" t="s">
        <v>375</v>
      </c>
      <c r="B305" s="7" t="s">
        <v>122</v>
      </c>
      <c r="C305" s="7" t="s">
        <v>110</v>
      </c>
      <c r="D305" s="7"/>
      <c r="E305" s="7"/>
      <c r="F305" s="7"/>
      <c r="G305" s="7"/>
      <c r="H305" s="7"/>
    </row>
    <row r="306" spans="1:8" ht="30" hidden="1">
      <c r="A306" s="7" t="s">
        <v>376</v>
      </c>
      <c r="B306" s="7" t="s">
        <v>123</v>
      </c>
      <c r="C306" s="7" t="s">
        <v>110</v>
      </c>
      <c r="D306" s="7"/>
      <c r="E306" s="7"/>
      <c r="F306" s="7"/>
      <c r="G306" s="7"/>
      <c r="H306" s="7"/>
    </row>
    <row r="307" spans="1:8" ht="45" hidden="1">
      <c r="A307" s="18">
        <v>37257</v>
      </c>
      <c r="B307" s="7" t="s">
        <v>614</v>
      </c>
      <c r="C307" s="7" t="s">
        <v>110</v>
      </c>
      <c r="D307" s="7"/>
      <c r="E307" s="7"/>
      <c r="F307" s="7"/>
      <c r="G307" s="7"/>
      <c r="H307" s="7"/>
    </row>
    <row r="308" spans="1:8" ht="45" hidden="1">
      <c r="A308" s="7" t="s">
        <v>378</v>
      </c>
      <c r="B308" s="7" t="s">
        <v>112</v>
      </c>
      <c r="C308" s="7" t="s">
        <v>110</v>
      </c>
      <c r="D308" s="7"/>
      <c r="E308" s="7"/>
      <c r="F308" s="7"/>
      <c r="G308" s="7"/>
      <c r="H308" s="7"/>
    </row>
    <row r="309" spans="1:8" ht="45" hidden="1">
      <c r="A309" s="7" t="s">
        <v>379</v>
      </c>
      <c r="B309" s="7" t="s">
        <v>113</v>
      </c>
      <c r="C309" s="7" t="s">
        <v>110</v>
      </c>
      <c r="D309" s="7"/>
      <c r="E309" s="7"/>
      <c r="F309" s="7"/>
      <c r="G309" s="7"/>
      <c r="H309" s="7"/>
    </row>
    <row r="310" spans="1:8" ht="45" hidden="1">
      <c r="A310" s="7" t="s">
        <v>380</v>
      </c>
      <c r="B310" s="7" t="s">
        <v>114</v>
      </c>
      <c r="C310" s="7" t="s">
        <v>110</v>
      </c>
      <c r="D310" s="7"/>
      <c r="E310" s="7"/>
      <c r="F310" s="7"/>
      <c r="G310" s="7"/>
      <c r="H310" s="7"/>
    </row>
    <row r="311" spans="1:8" ht="30" hidden="1">
      <c r="A311" s="18">
        <v>37622</v>
      </c>
      <c r="B311" s="7" t="s">
        <v>381</v>
      </c>
      <c r="C311" s="7" t="s">
        <v>110</v>
      </c>
      <c r="D311" s="7"/>
      <c r="E311" s="7"/>
      <c r="F311" s="7"/>
      <c r="G311" s="7"/>
      <c r="H311" s="7"/>
    </row>
    <row r="312" spans="1:8" ht="30">
      <c r="A312" s="7">
        <v>1.2</v>
      </c>
      <c r="B312" s="7" t="s">
        <v>382</v>
      </c>
      <c r="C312" s="7" t="s">
        <v>110</v>
      </c>
      <c r="D312" s="7">
        <v>0</v>
      </c>
      <c r="E312" s="7">
        <v>0</v>
      </c>
      <c r="F312" s="7"/>
      <c r="G312" s="7"/>
      <c r="H312" s="7"/>
    </row>
    <row r="313" spans="1:8" ht="30">
      <c r="A313" s="18" t="s">
        <v>698</v>
      </c>
      <c r="B313" s="7" t="s">
        <v>383</v>
      </c>
      <c r="C313" s="7" t="s">
        <v>110</v>
      </c>
      <c r="D313" s="7">
        <v>0</v>
      </c>
      <c r="E313" s="7">
        <v>0</v>
      </c>
      <c r="F313" s="7"/>
      <c r="G313" s="7"/>
      <c r="H313" s="7"/>
    </row>
    <row r="314" spans="1:8" ht="30" hidden="1">
      <c r="A314" s="7" t="s">
        <v>384</v>
      </c>
      <c r="B314" s="7" t="s">
        <v>385</v>
      </c>
      <c r="C314" s="7" t="s">
        <v>110</v>
      </c>
      <c r="D314" s="7"/>
      <c r="E314" s="7"/>
      <c r="F314" s="7"/>
      <c r="G314" s="7"/>
      <c r="H314" s="7"/>
    </row>
    <row r="315" spans="1:8" ht="45" hidden="1">
      <c r="A315" s="7" t="s">
        <v>386</v>
      </c>
      <c r="B315" s="7" t="s">
        <v>112</v>
      </c>
      <c r="C315" s="7" t="s">
        <v>110</v>
      </c>
      <c r="D315" s="7"/>
      <c r="E315" s="7"/>
      <c r="F315" s="7"/>
      <c r="G315" s="7"/>
      <c r="H315" s="7"/>
    </row>
    <row r="316" spans="1:8" ht="45" hidden="1">
      <c r="A316" s="7" t="s">
        <v>387</v>
      </c>
      <c r="B316" s="7" t="s">
        <v>113</v>
      </c>
      <c r="C316" s="7" t="s">
        <v>110</v>
      </c>
      <c r="D316" s="7"/>
      <c r="E316" s="7"/>
      <c r="F316" s="7"/>
      <c r="G316" s="7"/>
      <c r="H316" s="7"/>
    </row>
    <row r="317" spans="1:8" ht="45" hidden="1">
      <c r="A317" s="7" t="s">
        <v>388</v>
      </c>
      <c r="B317" s="7" t="s">
        <v>114</v>
      </c>
      <c r="C317" s="7" t="s">
        <v>110</v>
      </c>
      <c r="D317" s="7"/>
      <c r="E317" s="7"/>
      <c r="F317" s="7"/>
      <c r="G317" s="7"/>
      <c r="H317" s="7"/>
    </row>
    <row r="318" spans="1:8" ht="30" hidden="1">
      <c r="A318" s="7" t="s">
        <v>389</v>
      </c>
      <c r="B318" s="7" t="s">
        <v>231</v>
      </c>
      <c r="C318" s="7" t="s">
        <v>110</v>
      </c>
      <c r="D318" s="7"/>
      <c r="E318" s="7"/>
      <c r="F318" s="7"/>
      <c r="G318" s="7"/>
      <c r="H318" s="7"/>
    </row>
    <row r="319" spans="1:8" ht="30">
      <c r="A319" s="7" t="s">
        <v>390</v>
      </c>
      <c r="B319" s="7" t="s">
        <v>233</v>
      </c>
      <c r="C319" s="7" t="s">
        <v>110</v>
      </c>
      <c r="D319" s="7">
        <v>0</v>
      </c>
      <c r="E319" s="7">
        <v>0</v>
      </c>
      <c r="F319" s="7"/>
      <c r="G319" s="7"/>
      <c r="H319" s="7"/>
    </row>
    <row r="320" spans="1:8" ht="15">
      <c r="A320" s="7" t="s">
        <v>166</v>
      </c>
      <c r="B320" s="7" t="s">
        <v>162</v>
      </c>
      <c r="C320" s="7" t="s">
        <v>220</v>
      </c>
      <c r="D320" s="7"/>
      <c r="E320" s="7"/>
      <c r="F320" s="7"/>
      <c r="G320" s="7"/>
      <c r="H320" s="7"/>
    </row>
    <row r="321" spans="1:8" ht="90">
      <c r="A321" s="7" t="s">
        <v>615</v>
      </c>
      <c r="B321" s="7" t="s">
        <v>428</v>
      </c>
      <c r="C321" s="7" t="s">
        <v>110</v>
      </c>
      <c r="D321" s="7"/>
      <c r="E321" s="7"/>
      <c r="F321" s="7"/>
      <c r="G321" s="7"/>
      <c r="H321" s="7"/>
    </row>
    <row r="322" spans="1:8" ht="30">
      <c r="A322" s="18">
        <v>36894</v>
      </c>
      <c r="B322" s="7" t="s">
        <v>429</v>
      </c>
      <c r="C322" s="7" t="s">
        <v>110</v>
      </c>
      <c r="D322" s="7"/>
      <c r="E322" s="7"/>
      <c r="F322" s="7"/>
      <c r="G322" s="7"/>
      <c r="H322" s="7"/>
    </row>
    <row r="323" spans="1:8" ht="45">
      <c r="A323" s="18">
        <v>37259</v>
      </c>
      <c r="B323" s="7" t="s">
        <v>430</v>
      </c>
      <c r="C323" s="7" t="s">
        <v>110</v>
      </c>
      <c r="D323" s="7"/>
      <c r="E323" s="7"/>
      <c r="F323" s="7"/>
      <c r="G323" s="7"/>
      <c r="H323" s="7"/>
    </row>
    <row r="324" spans="1:8" ht="30">
      <c r="A324" s="18">
        <v>37624</v>
      </c>
      <c r="B324" s="7" t="s">
        <v>431</v>
      </c>
      <c r="C324" s="7" t="s">
        <v>110</v>
      </c>
      <c r="D324" s="7"/>
      <c r="E324" s="7"/>
      <c r="F324" s="7"/>
      <c r="G324" s="7"/>
      <c r="H324" s="7"/>
    </row>
    <row r="325" spans="1:8" ht="60">
      <c r="A325" s="7">
        <v>3.2</v>
      </c>
      <c r="B325" s="7" t="s">
        <v>432</v>
      </c>
      <c r="C325" s="7" t="s">
        <v>220</v>
      </c>
      <c r="D325" s="7"/>
      <c r="E325" s="7"/>
      <c r="F325" s="7"/>
      <c r="G325" s="7"/>
      <c r="H325" s="7"/>
    </row>
    <row r="326" spans="1:8" ht="30">
      <c r="A326" s="18">
        <v>36925</v>
      </c>
      <c r="B326" s="7" t="s">
        <v>433</v>
      </c>
      <c r="C326" s="7" t="s">
        <v>110</v>
      </c>
      <c r="D326" s="7"/>
      <c r="E326" s="7"/>
      <c r="F326" s="7"/>
      <c r="G326" s="7"/>
      <c r="H326" s="7"/>
    </row>
    <row r="327" spans="1:8" ht="30">
      <c r="A327" s="18">
        <v>37290</v>
      </c>
      <c r="B327" s="7" t="s">
        <v>434</v>
      </c>
      <c r="C327" s="7" t="s">
        <v>110</v>
      </c>
      <c r="D327" s="7"/>
      <c r="E327" s="7"/>
      <c r="F327" s="7"/>
      <c r="G327" s="7"/>
      <c r="H327" s="7"/>
    </row>
    <row r="328" spans="1:8" ht="30">
      <c r="A328" s="18">
        <v>37655</v>
      </c>
      <c r="B328" s="7" t="s">
        <v>435</v>
      </c>
      <c r="C328" s="7" t="s">
        <v>110</v>
      </c>
      <c r="D328" s="7"/>
      <c r="E328" s="7"/>
      <c r="F328" s="7"/>
      <c r="G328" s="7"/>
      <c r="H328" s="7"/>
    </row>
    <row r="329" spans="1:8" ht="30">
      <c r="A329" s="7" t="s">
        <v>196</v>
      </c>
      <c r="B329" s="7" t="s">
        <v>197</v>
      </c>
      <c r="C329" s="7" t="s">
        <v>110</v>
      </c>
      <c r="D329" s="7"/>
      <c r="E329" s="7"/>
      <c r="F329" s="7"/>
      <c r="G329" s="7"/>
      <c r="H329" s="7"/>
    </row>
    <row r="330" spans="1:8" ht="30">
      <c r="A330" s="7">
        <v>8.1</v>
      </c>
      <c r="B330" s="7" t="s">
        <v>616</v>
      </c>
      <c r="C330" s="7" t="s">
        <v>110</v>
      </c>
      <c r="D330" s="7"/>
      <c r="E330" s="7"/>
      <c r="F330" s="7"/>
      <c r="G330" s="7"/>
      <c r="H330" s="7"/>
    </row>
    <row r="331" spans="1:8" ht="30">
      <c r="A331" s="7">
        <v>8.2</v>
      </c>
      <c r="B331" s="7" t="s">
        <v>617</v>
      </c>
      <c r="C331" s="7" t="s">
        <v>110</v>
      </c>
      <c r="D331" s="7"/>
      <c r="E331" s="7"/>
      <c r="F331" s="7"/>
      <c r="G331" s="7"/>
      <c r="H331" s="7"/>
    </row>
    <row r="332" spans="1:8" ht="30">
      <c r="A332" s="7">
        <v>8.3</v>
      </c>
      <c r="B332" s="7" t="s">
        <v>199</v>
      </c>
      <c r="C332" s="7" t="s">
        <v>110</v>
      </c>
      <c r="D332" s="7"/>
      <c r="E332" s="7"/>
      <c r="F332" s="7"/>
      <c r="G332" s="7"/>
      <c r="H332" s="7"/>
    </row>
    <row r="333" spans="1:8" ht="30">
      <c r="A333" s="7">
        <v>8.4</v>
      </c>
      <c r="B333" s="7" t="s">
        <v>618</v>
      </c>
      <c r="C333" s="7" t="s">
        <v>110</v>
      </c>
      <c r="D333" s="7"/>
      <c r="E333" s="7"/>
      <c r="F333" s="7"/>
      <c r="G333" s="7"/>
      <c r="H333" s="7"/>
    </row>
    <row r="334" spans="1:8" ht="15">
      <c r="A334" s="7" t="s">
        <v>619</v>
      </c>
      <c r="B334" s="7" t="s">
        <v>162</v>
      </c>
      <c r="C334" s="7" t="s">
        <v>220</v>
      </c>
      <c r="D334" s="7"/>
      <c r="E334" s="7"/>
      <c r="F334" s="7"/>
      <c r="G334" s="7"/>
      <c r="H334" s="7"/>
    </row>
    <row r="335" spans="1:8" ht="45">
      <c r="A335" s="7">
        <v>9.1</v>
      </c>
      <c r="B335" s="7" t="s">
        <v>620</v>
      </c>
      <c r="C335" s="7" t="s">
        <v>110</v>
      </c>
      <c r="D335" s="7"/>
      <c r="E335" s="7"/>
      <c r="F335" s="7"/>
      <c r="G335" s="7"/>
      <c r="H335" s="7"/>
    </row>
    <row r="336" spans="1:8" ht="30">
      <c r="A336" s="7">
        <v>9.2</v>
      </c>
      <c r="B336" s="7" t="s">
        <v>621</v>
      </c>
      <c r="C336" s="7" t="s">
        <v>110</v>
      </c>
      <c r="D336" s="7"/>
      <c r="E336" s="7"/>
      <c r="F336" s="7"/>
      <c r="G336" s="7"/>
      <c r="H336" s="7"/>
    </row>
    <row r="337" spans="1:8" ht="30">
      <c r="A337" s="18">
        <v>36931</v>
      </c>
      <c r="B337" s="7" t="s">
        <v>622</v>
      </c>
      <c r="C337" s="7" t="s">
        <v>110</v>
      </c>
      <c r="D337" s="7"/>
      <c r="E337" s="7"/>
      <c r="F337" s="7"/>
      <c r="G337" s="7"/>
      <c r="H337" s="7"/>
    </row>
    <row r="338" spans="1:8" ht="30">
      <c r="A338" s="7">
        <v>9.3</v>
      </c>
      <c r="B338" s="7" t="s">
        <v>623</v>
      </c>
      <c r="C338" s="7" t="s">
        <v>110</v>
      </c>
      <c r="D338" s="7"/>
      <c r="E338" s="7"/>
      <c r="F338" s="7"/>
      <c r="G338" s="7"/>
      <c r="H338" s="7"/>
    </row>
    <row r="339" spans="1:8" ht="30">
      <c r="A339" s="18">
        <v>36959</v>
      </c>
      <c r="B339" s="7" t="s">
        <v>624</v>
      </c>
      <c r="C339" s="7" t="s">
        <v>110</v>
      </c>
      <c r="D339" s="7"/>
      <c r="E339" s="7"/>
      <c r="F339" s="7"/>
      <c r="G339" s="7"/>
      <c r="H339" s="7"/>
    </row>
    <row r="340" spans="1:8" ht="60">
      <c r="A340" s="7">
        <v>9.4</v>
      </c>
      <c r="B340" s="7" t="s">
        <v>625</v>
      </c>
      <c r="C340" s="7" t="s">
        <v>220</v>
      </c>
      <c r="D340" s="7"/>
      <c r="E340" s="7"/>
      <c r="F340" s="7"/>
      <c r="G340" s="7"/>
      <c r="H340" s="7"/>
    </row>
    <row r="341" spans="1:8" ht="15">
      <c r="A341" s="115" t="s">
        <v>626</v>
      </c>
      <c r="B341" s="115"/>
      <c r="C341" s="115"/>
      <c r="D341" s="115"/>
      <c r="E341" s="115"/>
      <c r="F341" s="115"/>
      <c r="G341" s="115"/>
      <c r="H341" s="115"/>
    </row>
    <row r="342" spans="1:8" ht="30">
      <c r="A342" s="7" t="s">
        <v>294</v>
      </c>
      <c r="B342" s="7" t="s">
        <v>627</v>
      </c>
      <c r="C342" s="7" t="s">
        <v>110</v>
      </c>
      <c r="D342" s="7"/>
      <c r="E342" s="7"/>
      <c r="F342" s="7"/>
      <c r="G342" s="7"/>
      <c r="H342" s="7"/>
    </row>
    <row r="343" spans="1:8" ht="30">
      <c r="A343" s="7">
        <v>10.1</v>
      </c>
      <c r="B343" s="7" t="s">
        <v>111</v>
      </c>
      <c r="C343" s="7" t="s">
        <v>110</v>
      </c>
      <c r="D343" s="7"/>
      <c r="E343" s="7"/>
      <c r="F343" s="7"/>
      <c r="G343" s="7"/>
      <c r="H343" s="7"/>
    </row>
    <row r="344" spans="1:8" ht="45">
      <c r="A344" s="18">
        <v>36901</v>
      </c>
      <c r="B344" s="7" t="s">
        <v>112</v>
      </c>
      <c r="C344" s="7" t="s">
        <v>110</v>
      </c>
      <c r="D344" s="7"/>
      <c r="E344" s="7"/>
      <c r="F344" s="7"/>
      <c r="G344" s="7"/>
      <c r="H344" s="7"/>
    </row>
    <row r="345" spans="1:8" ht="45">
      <c r="A345" s="18">
        <v>37266</v>
      </c>
      <c r="B345" s="7" t="s">
        <v>113</v>
      </c>
      <c r="C345" s="7" t="s">
        <v>110</v>
      </c>
      <c r="D345" s="7"/>
      <c r="E345" s="7"/>
      <c r="F345" s="7"/>
      <c r="G345" s="7"/>
      <c r="H345" s="7"/>
    </row>
    <row r="346" spans="1:8" ht="45">
      <c r="A346" s="18">
        <v>37631</v>
      </c>
      <c r="B346" s="7" t="s">
        <v>114</v>
      </c>
      <c r="C346" s="7" t="s">
        <v>110</v>
      </c>
      <c r="D346" s="7"/>
      <c r="E346" s="7"/>
      <c r="F346" s="7"/>
      <c r="G346" s="7"/>
      <c r="H346" s="7"/>
    </row>
    <row r="347" spans="1:8" ht="30">
      <c r="A347" s="7">
        <v>10.2</v>
      </c>
      <c r="B347" s="7" t="s">
        <v>115</v>
      </c>
      <c r="C347" s="7" t="s">
        <v>110</v>
      </c>
      <c r="D347" s="7"/>
      <c r="E347" s="7"/>
      <c r="F347" s="7"/>
      <c r="G347" s="7"/>
      <c r="H347" s="7"/>
    </row>
    <row r="348" spans="1:8" ht="30">
      <c r="A348" s="7">
        <v>10.3</v>
      </c>
      <c r="B348" s="7" t="s">
        <v>116</v>
      </c>
      <c r="C348" s="7" t="s">
        <v>110</v>
      </c>
      <c r="D348" s="7"/>
      <c r="E348" s="7"/>
      <c r="F348" s="7"/>
      <c r="G348" s="7"/>
      <c r="H348" s="7"/>
    </row>
    <row r="349" spans="1:8" ht="30">
      <c r="A349" s="7">
        <v>10.4</v>
      </c>
      <c r="B349" s="7" t="s">
        <v>117</v>
      </c>
      <c r="C349" s="7" t="s">
        <v>110</v>
      </c>
      <c r="D349" s="7"/>
      <c r="E349" s="7"/>
      <c r="F349" s="7"/>
      <c r="G349" s="7"/>
      <c r="H349" s="7"/>
    </row>
    <row r="350" spans="1:8" ht="30">
      <c r="A350" s="7">
        <v>10.5</v>
      </c>
      <c r="B350" s="7" t="s">
        <v>118</v>
      </c>
      <c r="C350" s="7" t="s">
        <v>110</v>
      </c>
      <c r="D350" s="7"/>
      <c r="E350" s="7"/>
      <c r="F350" s="7"/>
      <c r="G350" s="7"/>
      <c r="H350" s="7"/>
    </row>
    <row r="351" spans="1:8" ht="30">
      <c r="A351" s="7">
        <v>10.6</v>
      </c>
      <c r="B351" s="7" t="s">
        <v>119</v>
      </c>
      <c r="C351" s="7" t="s">
        <v>110</v>
      </c>
      <c r="D351" s="7"/>
      <c r="E351" s="7"/>
      <c r="F351" s="7"/>
      <c r="G351" s="7"/>
      <c r="H351" s="7"/>
    </row>
    <row r="352" spans="1:8" ht="30">
      <c r="A352" s="7">
        <v>10.7</v>
      </c>
      <c r="B352" s="7" t="s">
        <v>120</v>
      </c>
      <c r="C352" s="7" t="s">
        <v>110</v>
      </c>
      <c r="D352" s="7"/>
      <c r="E352" s="7"/>
      <c r="F352" s="7"/>
      <c r="G352" s="7"/>
      <c r="H352" s="7"/>
    </row>
    <row r="353" spans="1:8" ht="45">
      <c r="A353" s="7">
        <v>10.8</v>
      </c>
      <c r="B353" s="7" t="s">
        <v>121</v>
      </c>
      <c r="C353" s="7" t="s">
        <v>110</v>
      </c>
      <c r="D353" s="7"/>
      <c r="E353" s="7"/>
      <c r="F353" s="7"/>
      <c r="G353" s="7"/>
      <c r="H353" s="7"/>
    </row>
    <row r="354" spans="1:8" ht="30">
      <c r="A354" s="18">
        <v>37113</v>
      </c>
      <c r="B354" s="7" t="s">
        <v>122</v>
      </c>
      <c r="C354" s="7" t="s">
        <v>110</v>
      </c>
      <c r="D354" s="7"/>
      <c r="E354" s="7"/>
      <c r="F354" s="7"/>
      <c r="G354" s="7"/>
      <c r="H354" s="7"/>
    </row>
    <row r="355" spans="1:8" ht="30">
      <c r="A355" s="18">
        <v>37478</v>
      </c>
      <c r="B355" s="7" t="s">
        <v>123</v>
      </c>
      <c r="C355" s="7" t="s">
        <v>110</v>
      </c>
      <c r="D355" s="7"/>
      <c r="E355" s="7"/>
      <c r="F355" s="7"/>
      <c r="G355" s="7"/>
      <c r="H355" s="7"/>
    </row>
    <row r="356" spans="1:8" ht="60">
      <c r="A356" s="7">
        <v>10.9</v>
      </c>
      <c r="B356" s="7" t="s">
        <v>628</v>
      </c>
      <c r="C356" s="7" t="s">
        <v>110</v>
      </c>
      <c r="D356" s="7"/>
      <c r="E356" s="7"/>
      <c r="F356" s="7"/>
      <c r="G356" s="7"/>
      <c r="H356" s="7"/>
    </row>
    <row r="357" spans="1:8" ht="30">
      <c r="A357" s="18">
        <v>37144</v>
      </c>
      <c r="B357" s="7" t="s">
        <v>629</v>
      </c>
      <c r="C357" s="7" t="s">
        <v>110</v>
      </c>
      <c r="D357" s="7"/>
      <c r="E357" s="7"/>
      <c r="F357" s="7"/>
      <c r="G357" s="7"/>
      <c r="H357" s="7"/>
    </row>
    <row r="358" spans="1:8" ht="45">
      <c r="A358" s="18">
        <v>37509</v>
      </c>
      <c r="B358" s="7" t="s">
        <v>630</v>
      </c>
      <c r="C358" s="7" t="s">
        <v>110</v>
      </c>
      <c r="D358" s="7"/>
      <c r="E358" s="7"/>
      <c r="F358" s="7"/>
      <c r="G358" s="7"/>
      <c r="H358" s="7"/>
    </row>
    <row r="359" spans="1:8" ht="30">
      <c r="A359" s="7">
        <v>10.1</v>
      </c>
      <c r="B359" s="7" t="s">
        <v>124</v>
      </c>
      <c r="C359" s="7" t="s">
        <v>110</v>
      </c>
      <c r="D359" s="7"/>
      <c r="E359" s="7"/>
      <c r="F359" s="7"/>
      <c r="G359" s="7"/>
      <c r="H359" s="7"/>
    </row>
    <row r="360" spans="1:8" ht="30">
      <c r="A360" s="7" t="s">
        <v>631</v>
      </c>
      <c r="B360" s="7" t="s">
        <v>632</v>
      </c>
      <c r="C360" s="7" t="s">
        <v>110</v>
      </c>
      <c r="D360" s="7"/>
      <c r="E360" s="7"/>
      <c r="F360" s="7"/>
      <c r="G360" s="7"/>
      <c r="H360" s="7"/>
    </row>
    <row r="361" spans="1:8" ht="30">
      <c r="A361" s="7">
        <v>11.1</v>
      </c>
      <c r="B361" s="7" t="s">
        <v>633</v>
      </c>
      <c r="C361" s="7" t="s">
        <v>110</v>
      </c>
      <c r="D361" s="7"/>
      <c r="E361" s="7"/>
      <c r="F361" s="7"/>
      <c r="G361" s="7"/>
      <c r="H361" s="7"/>
    </row>
    <row r="362" spans="1:8" ht="30">
      <c r="A362" s="7">
        <v>11.2</v>
      </c>
      <c r="B362" s="7" t="s">
        <v>634</v>
      </c>
      <c r="C362" s="7" t="s">
        <v>110</v>
      </c>
      <c r="D362" s="7"/>
      <c r="E362" s="7"/>
      <c r="F362" s="7"/>
      <c r="G362" s="7"/>
      <c r="H362" s="7"/>
    </row>
    <row r="363" spans="1:8" ht="30">
      <c r="A363" s="18">
        <v>36933</v>
      </c>
      <c r="B363" s="7" t="s">
        <v>256</v>
      </c>
      <c r="C363" s="7" t="s">
        <v>110</v>
      </c>
      <c r="D363" s="7"/>
      <c r="E363" s="7"/>
      <c r="F363" s="7"/>
      <c r="G363" s="7"/>
      <c r="H363" s="7"/>
    </row>
    <row r="364" spans="1:8" ht="30">
      <c r="A364" s="18">
        <v>37298</v>
      </c>
      <c r="B364" s="7" t="s">
        <v>635</v>
      </c>
      <c r="C364" s="7" t="s">
        <v>110</v>
      </c>
      <c r="D364" s="7"/>
      <c r="E364" s="7"/>
      <c r="F364" s="7"/>
      <c r="G364" s="7"/>
      <c r="H364" s="7"/>
    </row>
    <row r="365" spans="1:8" ht="30">
      <c r="A365" s="18">
        <v>37663</v>
      </c>
      <c r="B365" s="7" t="s">
        <v>636</v>
      </c>
      <c r="C365" s="7" t="s">
        <v>110</v>
      </c>
      <c r="D365" s="7"/>
      <c r="E365" s="7"/>
      <c r="F365" s="7"/>
      <c r="G365" s="7"/>
      <c r="H365" s="7"/>
    </row>
    <row r="366" spans="1:8" ht="45">
      <c r="A366" s="7">
        <v>11.3</v>
      </c>
      <c r="B366" s="7" t="s">
        <v>637</v>
      </c>
      <c r="C366" s="7" t="s">
        <v>110</v>
      </c>
      <c r="D366" s="7"/>
      <c r="E366" s="7"/>
      <c r="F366" s="7"/>
      <c r="G366" s="7"/>
      <c r="H366" s="7"/>
    </row>
    <row r="367" spans="1:8" ht="45">
      <c r="A367" s="7">
        <v>11.4</v>
      </c>
      <c r="B367" s="7" t="s">
        <v>638</v>
      </c>
      <c r="C367" s="7" t="s">
        <v>110</v>
      </c>
      <c r="D367" s="7"/>
      <c r="E367" s="7"/>
      <c r="F367" s="7"/>
      <c r="G367" s="7"/>
      <c r="H367" s="7"/>
    </row>
    <row r="368" spans="1:8" ht="30">
      <c r="A368" s="7">
        <v>11.5</v>
      </c>
      <c r="B368" s="7" t="s">
        <v>639</v>
      </c>
      <c r="C368" s="7" t="s">
        <v>110</v>
      </c>
      <c r="D368" s="7"/>
      <c r="E368" s="7"/>
      <c r="F368" s="7"/>
      <c r="G368" s="7"/>
      <c r="H368" s="7"/>
    </row>
    <row r="369" spans="1:8" ht="30">
      <c r="A369" s="7">
        <v>11.6</v>
      </c>
      <c r="B369" s="7" t="s">
        <v>640</v>
      </c>
      <c r="C369" s="7" t="s">
        <v>110</v>
      </c>
      <c r="D369" s="7"/>
      <c r="E369" s="7"/>
      <c r="F369" s="7"/>
      <c r="G369" s="7"/>
      <c r="H369" s="7"/>
    </row>
    <row r="370" spans="1:8" ht="30">
      <c r="A370" s="7">
        <v>11.7</v>
      </c>
      <c r="B370" s="7" t="s">
        <v>641</v>
      </c>
      <c r="C370" s="7" t="s">
        <v>110</v>
      </c>
      <c r="D370" s="7"/>
      <c r="E370" s="7"/>
      <c r="F370" s="7"/>
      <c r="G370" s="7"/>
      <c r="H370" s="7"/>
    </row>
    <row r="371" spans="1:8" ht="30">
      <c r="A371" s="7">
        <v>11.8</v>
      </c>
      <c r="B371" s="7" t="s">
        <v>642</v>
      </c>
      <c r="C371" s="7" t="s">
        <v>110</v>
      </c>
      <c r="D371" s="7"/>
      <c r="E371" s="7"/>
      <c r="F371" s="7"/>
      <c r="G371" s="7"/>
      <c r="H371" s="7"/>
    </row>
    <row r="372" spans="1:8" ht="30">
      <c r="A372" s="18">
        <v>37114</v>
      </c>
      <c r="B372" s="7" t="s">
        <v>643</v>
      </c>
      <c r="C372" s="7" t="s">
        <v>110</v>
      </c>
      <c r="D372" s="7"/>
      <c r="E372" s="7"/>
      <c r="F372" s="7"/>
      <c r="G372" s="7"/>
      <c r="H372" s="7"/>
    </row>
    <row r="373" spans="1:8" ht="30">
      <c r="A373" s="7">
        <v>11.9</v>
      </c>
      <c r="B373" s="7" t="s">
        <v>644</v>
      </c>
      <c r="C373" s="7" t="s">
        <v>110</v>
      </c>
      <c r="D373" s="7"/>
      <c r="E373" s="7"/>
      <c r="F373" s="7"/>
      <c r="G373" s="7"/>
      <c r="H373" s="7"/>
    </row>
    <row r="374" spans="1:8" ht="30">
      <c r="A374" s="7">
        <v>11.1</v>
      </c>
      <c r="B374" s="7" t="s">
        <v>645</v>
      </c>
      <c r="C374" s="7" t="s">
        <v>110</v>
      </c>
      <c r="D374" s="7"/>
      <c r="E374" s="7"/>
      <c r="F374" s="7"/>
      <c r="G374" s="7"/>
      <c r="H374" s="7"/>
    </row>
    <row r="375" spans="1:8" ht="30">
      <c r="A375" s="7">
        <v>11.11</v>
      </c>
      <c r="B375" s="7" t="s">
        <v>646</v>
      </c>
      <c r="C375" s="7" t="s">
        <v>110</v>
      </c>
      <c r="D375" s="7"/>
      <c r="E375" s="7"/>
      <c r="F375" s="7"/>
      <c r="G375" s="7"/>
      <c r="H375" s="7"/>
    </row>
    <row r="376" spans="1:8" ht="60">
      <c r="A376" s="7">
        <v>11.12</v>
      </c>
      <c r="B376" s="7" t="s">
        <v>647</v>
      </c>
      <c r="C376" s="7" t="s">
        <v>110</v>
      </c>
      <c r="D376" s="7"/>
      <c r="E376" s="7"/>
      <c r="F376" s="7"/>
      <c r="G376" s="7"/>
      <c r="H376" s="7"/>
    </row>
    <row r="377" spans="1:8" ht="30">
      <c r="A377" s="7">
        <v>11.13</v>
      </c>
      <c r="B377" s="7" t="s">
        <v>648</v>
      </c>
      <c r="C377" s="7" t="s">
        <v>110</v>
      </c>
      <c r="D377" s="7"/>
      <c r="E377" s="7"/>
      <c r="F377" s="7"/>
      <c r="G377" s="7"/>
      <c r="H377" s="7"/>
    </row>
    <row r="378" spans="1:8" ht="30">
      <c r="A378" s="7" t="s">
        <v>649</v>
      </c>
      <c r="B378" s="7" t="s">
        <v>650</v>
      </c>
      <c r="C378" s="7" t="s">
        <v>110</v>
      </c>
      <c r="D378" s="7"/>
      <c r="E378" s="7"/>
      <c r="F378" s="7"/>
      <c r="G378" s="7"/>
      <c r="H378" s="7"/>
    </row>
    <row r="379" spans="1:8" ht="30">
      <c r="A379" s="7">
        <v>12.1</v>
      </c>
      <c r="B379" s="7" t="s">
        <v>651</v>
      </c>
      <c r="C379" s="7" t="s">
        <v>110</v>
      </c>
      <c r="D379" s="7"/>
      <c r="E379" s="7"/>
      <c r="F379" s="7"/>
      <c r="G379" s="7"/>
      <c r="H379" s="7"/>
    </row>
    <row r="380" spans="1:8" ht="45">
      <c r="A380" s="7">
        <v>12.2</v>
      </c>
      <c r="B380" s="7" t="s">
        <v>652</v>
      </c>
      <c r="C380" s="7" t="s">
        <v>110</v>
      </c>
      <c r="D380" s="7"/>
      <c r="E380" s="7"/>
      <c r="F380" s="7"/>
      <c r="G380" s="7"/>
      <c r="H380" s="7"/>
    </row>
    <row r="381" spans="1:8" ht="45">
      <c r="A381" s="18">
        <v>36934</v>
      </c>
      <c r="B381" s="7" t="s">
        <v>653</v>
      </c>
      <c r="C381" s="7" t="s">
        <v>110</v>
      </c>
      <c r="D381" s="7"/>
      <c r="E381" s="7"/>
      <c r="F381" s="7"/>
      <c r="G381" s="7"/>
      <c r="H381" s="7"/>
    </row>
    <row r="382" spans="1:8" ht="30">
      <c r="A382" s="7" t="s">
        <v>654</v>
      </c>
      <c r="B382" s="7" t="s">
        <v>420</v>
      </c>
      <c r="C382" s="7" t="s">
        <v>110</v>
      </c>
      <c r="D382" s="7"/>
      <c r="E382" s="7"/>
      <c r="F382" s="7"/>
      <c r="G382" s="7"/>
      <c r="H382" s="7"/>
    </row>
    <row r="383" spans="1:8" ht="30">
      <c r="A383" s="7" t="s">
        <v>655</v>
      </c>
      <c r="B383" s="7" t="s">
        <v>423</v>
      </c>
      <c r="C383" s="7" t="s">
        <v>110</v>
      </c>
      <c r="D383" s="7"/>
      <c r="E383" s="7"/>
      <c r="F383" s="7"/>
      <c r="G383" s="7"/>
      <c r="H383" s="7"/>
    </row>
    <row r="384" spans="1:8" ht="30">
      <c r="A384" s="7">
        <v>12.3</v>
      </c>
      <c r="B384" s="7" t="s">
        <v>656</v>
      </c>
      <c r="C384" s="7" t="s">
        <v>110</v>
      </c>
      <c r="D384" s="7"/>
      <c r="E384" s="7"/>
      <c r="F384" s="7"/>
      <c r="G384" s="7"/>
      <c r="H384" s="7"/>
    </row>
    <row r="385" spans="1:8" ht="30">
      <c r="A385" s="7" t="s">
        <v>657</v>
      </c>
      <c r="B385" s="7" t="s">
        <v>658</v>
      </c>
      <c r="C385" s="7" t="s">
        <v>110</v>
      </c>
      <c r="D385" s="7"/>
      <c r="E385" s="7"/>
      <c r="F385" s="7"/>
      <c r="G385" s="7"/>
      <c r="H385" s="7"/>
    </row>
    <row r="386" spans="1:8" ht="30">
      <c r="A386" s="7">
        <v>13.1</v>
      </c>
      <c r="B386" s="7" t="s">
        <v>659</v>
      </c>
      <c r="C386" s="7" t="s">
        <v>110</v>
      </c>
      <c r="D386" s="7"/>
      <c r="E386" s="7"/>
      <c r="F386" s="7"/>
      <c r="G386" s="7"/>
      <c r="H386" s="7"/>
    </row>
    <row r="387" spans="1:8" ht="30">
      <c r="A387" s="18">
        <v>36904</v>
      </c>
      <c r="B387" s="7" t="s">
        <v>660</v>
      </c>
      <c r="C387" s="7" t="s">
        <v>110</v>
      </c>
      <c r="D387" s="7"/>
      <c r="E387" s="7"/>
      <c r="F387" s="7"/>
      <c r="G387" s="7"/>
      <c r="H387" s="7"/>
    </row>
    <row r="388" spans="1:8" ht="30">
      <c r="A388" s="18">
        <v>37269</v>
      </c>
      <c r="B388" s="7" t="s">
        <v>661</v>
      </c>
      <c r="C388" s="7" t="s">
        <v>110</v>
      </c>
      <c r="D388" s="7"/>
      <c r="E388" s="7"/>
      <c r="F388" s="7"/>
      <c r="G388" s="7"/>
      <c r="H388" s="7"/>
    </row>
    <row r="389" spans="1:8" ht="45">
      <c r="A389" s="18">
        <v>37634</v>
      </c>
      <c r="B389" s="7" t="s">
        <v>662</v>
      </c>
      <c r="C389" s="7" t="s">
        <v>110</v>
      </c>
      <c r="D389" s="7"/>
      <c r="E389" s="7"/>
      <c r="F389" s="7"/>
      <c r="G389" s="7"/>
      <c r="H389" s="7"/>
    </row>
    <row r="390" spans="1:8" ht="30">
      <c r="A390" s="18">
        <v>37999</v>
      </c>
      <c r="B390" s="7" t="s">
        <v>663</v>
      </c>
      <c r="C390" s="7" t="s">
        <v>110</v>
      </c>
      <c r="D390" s="7"/>
      <c r="E390" s="7"/>
      <c r="F390" s="7"/>
      <c r="G390" s="7"/>
      <c r="H390" s="7"/>
    </row>
    <row r="391" spans="1:8" ht="30">
      <c r="A391" s="18">
        <v>38365</v>
      </c>
      <c r="B391" s="7" t="s">
        <v>664</v>
      </c>
      <c r="C391" s="7" t="s">
        <v>110</v>
      </c>
      <c r="D391" s="7"/>
      <c r="E391" s="7"/>
      <c r="F391" s="7"/>
      <c r="G391" s="7"/>
      <c r="H391" s="7"/>
    </row>
    <row r="392" spans="1:8" ht="30">
      <c r="A392" s="18">
        <v>38730</v>
      </c>
      <c r="B392" s="7" t="s">
        <v>665</v>
      </c>
      <c r="C392" s="7" t="s">
        <v>110</v>
      </c>
      <c r="D392" s="7"/>
      <c r="E392" s="7"/>
      <c r="F392" s="7"/>
      <c r="G392" s="7"/>
      <c r="H392" s="7"/>
    </row>
    <row r="393" spans="1:8" ht="30">
      <c r="A393" s="7">
        <v>13.2</v>
      </c>
      <c r="B393" s="7" t="s">
        <v>666</v>
      </c>
      <c r="C393" s="7" t="s">
        <v>110</v>
      </c>
      <c r="D393" s="7"/>
      <c r="E393" s="7"/>
      <c r="F393" s="7"/>
      <c r="G393" s="7"/>
      <c r="H393" s="7"/>
    </row>
    <row r="394" spans="1:8" ht="30">
      <c r="A394" s="7">
        <v>13.3</v>
      </c>
      <c r="B394" s="7" t="s">
        <v>667</v>
      </c>
      <c r="C394" s="7" t="s">
        <v>110</v>
      </c>
      <c r="D394" s="7"/>
      <c r="E394" s="7"/>
      <c r="F394" s="7"/>
      <c r="G394" s="7"/>
      <c r="H394" s="7"/>
    </row>
    <row r="395" spans="1:8" ht="15">
      <c r="A395" s="7">
        <v>13.4</v>
      </c>
      <c r="B395" s="7" t="s">
        <v>162</v>
      </c>
      <c r="C395" s="7" t="s">
        <v>220</v>
      </c>
      <c r="D395" s="7"/>
      <c r="E395" s="7"/>
      <c r="F395" s="7"/>
      <c r="G395" s="7"/>
      <c r="H395" s="7"/>
    </row>
    <row r="396" spans="1:8" ht="45">
      <c r="A396" s="18">
        <v>36994</v>
      </c>
      <c r="B396" s="7" t="s">
        <v>668</v>
      </c>
      <c r="C396" s="7" t="s">
        <v>110</v>
      </c>
      <c r="D396" s="7"/>
      <c r="E396" s="7"/>
      <c r="F396" s="7"/>
      <c r="G396" s="7"/>
      <c r="H396" s="7"/>
    </row>
    <row r="397" spans="1:8" ht="30">
      <c r="A397" s="7" t="s">
        <v>669</v>
      </c>
      <c r="B397" s="7" t="s">
        <v>670</v>
      </c>
      <c r="C397" s="7" t="s">
        <v>110</v>
      </c>
      <c r="D397" s="7"/>
      <c r="E397" s="7"/>
      <c r="F397" s="7"/>
      <c r="G397" s="7"/>
      <c r="H397" s="7"/>
    </row>
    <row r="398" spans="1:8" ht="30">
      <c r="A398" s="7">
        <v>14.1</v>
      </c>
      <c r="B398" s="7" t="s">
        <v>671</v>
      </c>
      <c r="C398" s="7" t="s">
        <v>110</v>
      </c>
      <c r="D398" s="7"/>
      <c r="E398" s="7"/>
      <c r="F398" s="7"/>
      <c r="G398" s="7"/>
      <c r="H398" s="7"/>
    </row>
    <row r="399" spans="1:8" ht="30">
      <c r="A399" s="7">
        <v>14.2</v>
      </c>
      <c r="B399" s="7" t="s">
        <v>672</v>
      </c>
      <c r="C399" s="7" t="s">
        <v>110</v>
      </c>
      <c r="D399" s="7"/>
      <c r="E399" s="7"/>
      <c r="F399" s="7"/>
      <c r="G399" s="7"/>
      <c r="H399" s="7"/>
    </row>
    <row r="400" spans="1:8" ht="30">
      <c r="A400" s="18">
        <v>36936</v>
      </c>
      <c r="B400" s="7" t="s">
        <v>673</v>
      </c>
      <c r="C400" s="7" t="s">
        <v>110</v>
      </c>
      <c r="D400" s="7"/>
      <c r="E400" s="7"/>
      <c r="F400" s="7"/>
      <c r="G400" s="7"/>
      <c r="H400" s="7"/>
    </row>
    <row r="401" spans="1:8" ht="30">
      <c r="A401" s="18">
        <v>37301</v>
      </c>
      <c r="B401" s="7" t="s">
        <v>674</v>
      </c>
      <c r="C401" s="7" t="s">
        <v>110</v>
      </c>
      <c r="D401" s="7"/>
      <c r="E401" s="7"/>
      <c r="F401" s="7"/>
      <c r="G401" s="7"/>
      <c r="H401" s="7"/>
    </row>
    <row r="402" spans="1:8" ht="30">
      <c r="A402" s="18">
        <v>37666</v>
      </c>
      <c r="B402" s="7" t="s">
        <v>198</v>
      </c>
      <c r="C402" s="7" t="s">
        <v>110</v>
      </c>
      <c r="D402" s="7"/>
      <c r="E402" s="7"/>
      <c r="F402" s="7"/>
      <c r="G402" s="7"/>
      <c r="H402" s="7"/>
    </row>
    <row r="403" spans="1:8" ht="30">
      <c r="A403" s="7">
        <v>14.3</v>
      </c>
      <c r="B403" s="7" t="s">
        <v>675</v>
      </c>
      <c r="C403" s="7" t="s">
        <v>110</v>
      </c>
      <c r="D403" s="7"/>
      <c r="E403" s="7"/>
      <c r="F403" s="7"/>
      <c r="G403" s="7"/>
      <c r="H403" s="7"/>
    </row>
    <row r="404" spans="1:8" ht="30">
      <c r="A404" s="7">
        <v>14.4</v>
      </c>
      <c r="B404" s="7" t="s">
        <v>676</v>
      </c>
      <c r="C404" s="7" t="s">
        <v>110</v>
      </c>
      <c r="D404" s="7"/>
      <c r="E404" s="7"/>
      <c r="F404" s="7"/>
      <c r="G404" s="7"/>
      <c r="H404" s="7"/>
    </row>
    <row r="405" spans="1:8" ht="30">
      <c r="A405" s="18">
        <v>36995</v>
      </c>
      <c r="B405" s="7" t="s">
        <v>677</v>
      </c>
      <c r="C405" s="7" t="s">
        <v>110</v>
      </c>
      <c r="D405" s="7"/>
      <c r="E405" s="7"/>
      <c r="F405" s="7"/>
      <c r="G405" s="7"/>
      <c r="H405" s="7"/>
    </row>
    <row r="406" spans="1:8" ht="30">
      <c r="A406" s="18">
        <v>37360</v>
      </c>
      <c r="B406" s="7" t="s">
        <v>678</v>
      </c>
      <c r="C406" s="7" t="s">
        <v>110</v>
      </c>
      <c r="D406" s="7"/>
      <c r="E406" s="7"/>
      <c r="F406" s="7"/>
      <c r="G406" s="7"/>
      <c r="H406" s="7"/>
    </row>
    <row r="407" spans="1:8" ht="30">
      <c r="A407" s="7">
        <v>14.5</v>
      </c>
      <c r="B407" s="7" t="s">
        <v>679</v>
      </c>
      <c r="C407" s="7" t="s">
        <v>110</v>
      </c>
      <c r="D407" s="7"/>
      <c r="E407" s="7"/>
      <c r="F407" s="7"/>
      <c r="G407" s="7"/>
      <c r="H407" s="7"/>
    </row>
    <row r="408" spans="1:8" ht="30">
      <c r="A408" s="7">
        <v>14.6</v>
      </c>
      <c r="B408" s="7" t="s">
        <v>680</v>
      </c>
      <c r="C408" s="7" t="s">
        <v>110</v>
      </c>
      <c r="D408" s="7"/>
      <c r="E408" s="7"/>
      <c r="F408" s="7"/>
      <c r="G408" s="7"/>
      <c r="H408" s="7"/>
    </row>
    <row r="409" spans="1:8" ht="30">
      <c r="A409" s="7">
        <v>14.7</v>
      </c>
      <c r="B409" s="7" t="s">
        <v>681</v>
      </c>
      <c r="C409" s="7" t="s">
        <v>110</v>
      </c>
      <c r="D409" s="7"/>
      <c r="E409" s="7"/>
      <c r="F409" s="7"/>
      <c r="G409" s="7"/>
      <c r="H409" s="7"/>
    </row>
    <row r="410" spans="1:8" ht="30">
      <c r="A410" s="7" t="s">
        <v>682</v>
      </c>
      <c r="B410" s="7" t="s">
        <v>683</v>
      </c>
      <c r="C410" s="7" t="s">
        <v>110</v>
      </c>
      <c r="D410" s="7"/>
      <c r="E410" s="7"/>
      <c r="F410" s="7"/>
      <c r="G410" s="7"/>
      <c r="H410" s="7"/>
    </row>
    <row r="411" spans="1:8" ht="30">
      <c r="A411" s="7">
        <v>15.1</v>
      </c>
      <c r="B411" s="7" t="s">
        <v>684</v>
      </c>
      <c r="C411" s="7" t="s">
        <v>110</v>
      </c>
      <c r="D411" s="7"/>
      <c r="E411" s="7"/>
      <c r="F411" s="7"/>
      <c r="G411" s="7"/>
      <c r="H411" s="7"/>
    </row>
    <row r="412" spans="1:8" ht="30">
      <c r="A412" s="18">
        <v>36906</v>
      </c>
      <c r="B412" s="7" t="s">
        <v>673</v>
      </c>
      <c r="C412" s="7" t="s">
        <v>110</v>
      </c>
      <c r="D412" s="7"/>
      <c r="E412" s="7"/>
      <c r="F412" s="7"/>
      <c r="G412" s="7"/>
      <c r="H412" s="7"/>
    </row>
    <row r="413" spans="1:8" ht="30">
      <c r="A413" s="18">
        <v>37271</v>
      </c>
      <c r="B413" s="7" t="s">
        <v>674</v>
      </c>
      <c r="C413" s="7" t="s">
        <v>110</v>
      </c>
      <c r="D413" s="7"/>
      <c r="E413" s="7"/>
      <c r="F413" s="7"/>
      <c r="G413" s="7"/>
      <c r="H413" s="7"/>
    </row>
    <row r="414" spans="1:8" ht="30">
      <c r="A414" s="7">
        <v>8.1</v>
      </c>
      <c r="B414" s="7" t="s">
        <v>616</v>
      </c>
      <c r="C414" s="7" t="s">
        <v>110</v>
      </c>
      <c r="D414" s="7"/>
      <c r="E414" s="7"/>
      <c r="F414" s="7"/>
      <c r="G414" s="7"/>
      <c r="H414" s="7"/>
    </row>
    <row r="415" spans="1:8" ht="30">
      <c r="A415" s="7">
        <v>8.2</v>
      </c>
      <c r="B415" s="7" t="s">
        <v>617</v>
      </c>
      <c r="C415" s="7" t="s">
        <v>110</v>
      </c>
      <c r="D415" s="7"/>
      <c r="E415" s="7"/>
      <c r="F415" s="7"/>
      <c r="G415" s="7"/>
      <c r="H415" s="7"/>
    </row>
    <row r="416" spans="1:8" ht="30">
      <c r="A416" s="7">
        <v>8.3</v>
      </c>
      <c r="B416" s="7" t="s">
        <v>199</v>
      </c>
      <c r="C416" s="7" t="s">
        <v>110</v>
      </c>
      <c r="D416" s="7"/>
      <c r="E416" s="7"/>
      <c r="F416" s="7"/>
      <c r="G416" s="7"/>
      <c r="H416" s="7"/>
    </row>
    <row r="417" spans="1:8" ht="30">
      <c r="A417" s="7">
        <v>8.4</v>
      </c>
      <c r="B417" s="7" t="s">
        <v>618</v>
      </c>
      <c r="C417" s="7" t="s">
        <v>110</v>
      </c>
      <c r="D417" s="7"/>
      <c r="E417" s="7"/>
      <c r="F417" s="7"/>
      <c r="G417" s="7"/>
      <c r="H417" s="7"/>
    </row>
    <row r="418" spans="1:8" ht="15">
      <c r="A418" s="7" t="s">
        <v>619</v>
      </c>
      <c r="B418" s="7" t="s">
        <v>162</v>
      </c>
      <c r="C418" s="7" t="s">
        <v>220</v>
      </c>
      <c r="D418" s="7"/>
      <c r="E418" s="7"/>
      <c r="F418" s="7"/>
      <c r="G418" s="7"/>
      <c r="H418" s="7"/>
    </row>
    <row r="419" spans="1:8" ht="45">
      <c r="A419" s="7">
        <v>9.1</v>
      </c>
      <c r="B419" s="7" t="s">
        <v>620</v>
      </c>
      <c r="C419" s="7" t="s">
        <v>110</v>
      </c>
      <c r="D419" s="7"/>
      <c r="E419" s="7"/>
      <c r="F419" s="7"/>
      <c r="G419" s="7"/>
      <c r="H419" s="7"/>
    </row>
    <row r="420" spans="1:8" ht="30">
      <c r="A420" s="7">
        <v>9.2</v>
      </c>
      <c r="B420" s="7" t="s">
        <v>621</v>
      </c>
      <c r="C420" s="7" t="s">
        <v>110</v>
      </c>
      <c r="D420" s="7"/>
      <c r="E420" s="7"/>
      <c r="F420" s="7"/>
      <c r="G420" s="7"/>
      <c r="H420" s="7"/>
    </row>
    <row r="421" spans="1:8" ht="30">
      <c r="A421" s="18">
        <v>36931</v>
      </c>
      <c r="B421" s="7" t="s">
        <v>622</v>
      </c>
      <c r="C421" s="7" t="s">
        <v>110</v>
      </c>
      <c r="D421" s="7"/>
      <c r="E421" s="7"/>
      <c r="F421" s="7"/>
      <c r="G421" s="7"/>
      <c r="H421" s="7"/>
    </row>
    <row r="422" spans="1:8" ht="30">
      <c r="A422" s="7">
        <v>9.3</v>
      </c>
      <c r="B422" s="7" t="s">
        <v>623</v>
      </c>
      <c r="C422" s="7" t="s">
        <v>110</v>
      </c>
      <c r="D422" s="7"/>
      <c r="E422" s="7"/>
      <c r="F422" s="7"/>
      <c r="G422" s="7"/>
      <c r="H422" s="7"/>
    </row>
    <row r="423" spans="1:8" ht="30">
      <c r="A423" s="18">
        <v>36959</v>
      </c>
      <c r="B423" s="7" t="s">
        <v>624</v>
      </c>
      <c r="C423" s="7" t="s">
        <v>110</v>
      </c>
      <c r="D423" s="7"/>
      <c r="E423" s="7"/>
      <c r="F423" s="7"/>
      <c r="G423" s="7"/>
      <c r="H423" s="7"/>
    </row>
    <row r="424" spans="1:8" ht="60">
      <c r="A424" s="7">
        <v>9.4</v>
      </c>
      <c r="B424" s="7" t="s">
        <v>625</v>
      </c>
      <c r="C424" s="7" t="s">
        <v>220</v>
      </c>
      <c r="D424" s="7"/>
      <c r="E424" s="7"/>
      <c r="F424" s="7"/>
      <c r="G424" s="7"/>
      <c r="H424" s="7"/>
    </row>
    <row r="425" spans="1:8" ht="15">
      <c r="A425" s="115" t="s">
        <v>626</v>
      </c>
      <c r="B425" s="115"/>
      <c r="C425" s="115"/>
      <c r="D425" s="115"/>
      <c r="E425" s="115"/>
      <c r="F425" s="115"/>
      <c r="G425" s="115"/>
      <c r="H425" s="115"/>
    </row>
    <row r="426" spans="1:8" ht="30">
      <c r="A426" s="7" t="s">
        <v>294</v>
      </c>
      <c r="B426" s="7" t="s">
        <v>627</v>
      </c>
      <c r="C426" s="7" t="s">
        <v>110</v>
      </c>
      <c r="D426" s="7"/>
      <c r="E426" s="7"/>
      <c r="F426" s="7"/>
      <c r="G426" s="7"/>
      <c r="H426" s="7"/>
    </row>
    <row r="427" spans="1:8" ht="30">
      <c r="A427" s="7">
        <v>10.1</v>
      </c>
      <c r="B427" s="7" t="s">
        <v>111</v>
      </c>
      <c r="C427" s="7" t="s">
        <v>110</v>
      </c>
      <c r="D427" s="7"/>
      <c r="E427" s="7"/>
      <c r="F427" s="7"/>
      <c r="G427" s="7"/>
      <c r="H427" s="7"/>
    </row>
    <row r="428" spans="1:8" ht="45">
      <c r="A428" s="18">
        <v>36901</v>
      </c>
      <c r="B428" s="7" t="s">
        <v>112</v>
      </c>
      <c r="C428" s="7" t="s">
        <v>110</v>
      </c>
      <c r="D428" s="7"/>
      <c r="E428" s="7"/>
      <c r="F428" s="7"/>
      <c r="G428" s="7"/>
      <c r="H428" s="7"/>
    </row>
    <row r="429" spans="1:8" ht="45">
      <c r="A429" s="18">
        <v>37266</v>
      </c>
      <c r="B429" s="7" t="s">
        <v>113</v>
      </c>
      <c r="C429" s="7" t="s">
        <v>110</v>
      </c>
      <c r="D429" s="7"/>
      <c r="E429" s="7"/>
      <c r="F429" s="7"/>
      <c r="G429" s="7"/>
      <c r="H429" s="7"/>
    </row>
    <row r="430" spans="1:8" ht="45">
      <c r="A430" s="18">
        <v>37631</v>
      </c>
      <c r="B430" s="7" t="s">
        <v>114</v>
      </c>
      <c r="C430" s="7" t="s">
        <v>110</v>
      </c>
      <c r="D430" s="7"/>
      <c r="E430" s="7"/>
      <c r="F430" s="7"/>
      <c r="G430" s="7"/>
      <c r="H430" s="7"/>
    </row>
    <row r="431" spans="1:8" ht="30">
      <c r="A431" s="7">
        <v>10.2</v>
      </c>
      <c r="B431" s="7" t="s">
        <v>115</v>
      </c>
      <c r="C431" s="7" t="s">
        <v>110</v>
      </c>
      <c r="D431" s="7"/>
      <c r="E431" s="7"/>
      <c r="F431" s="7"/>
      <c r="G431" s="7"/>
      <c r="H431" s="7"/>
    </row>
    <row r="432" spans="1:8" ht="30">
      <c r="A432" s="7">
        <v>10.3</v>
      </c>
      <c r="B432" s="7" t="s">
        <v>116</v>
      </c>
      <c r="C432" s="7" t="s">
        <v>110</v>
      </c>
      <c r="D432" s="7"/>
      <c r="E432" s="7"/>
      <c r="F432" s="7"/>
      <c r="G432" s="7"/>
      <c r="H432" s="7"/>
    </row>
    <row r="433" spans="1:8" ht="30">
      <c r="A433" s="7">
        <v>10.4</v>
      </c>
      <c r="B433" s="7" t="s">
        <v>117</v>
      </c>
      <c r="C433" s="7" t="s">
        <v>110</v>
      </c>
      <c r="D433" s="7"/>
      <c r="E433" s="7"/>
      <c r="F433" s="7"/>
      <c r="G433" s="7"/>
      <c r="H433" s="7"/>
    </row>
    <row r="434" spans="1:8" ht="30">
      <c r="A434" s="7">
        <v>10.5</v>
      </c>
      <c r="B434" s="7" t="s">
        <v>118</v>
      </c>
      <c r="C434" s="7" t="s">
        <v>110</v>
      </c>
      <c r="D434" s="7"/>
      <c r="E434" s="7"/>
      <c r="F434" s="7"/>
      <c r="G434" s="7"/>
      <c r="H434" s="7"/>
    </row>
    <row r="435" spans="1:8" ht="30">
      <c r="A435" s="7">
        <v>10.6</v>
      </c>
      <c r="B435" s="7" t="s">
        <v>119</v>
      </c>
      <c r="C435" s="7" t="s">
        <v>110</v>
      </c>
      <c r="D435" s="7"/>
      <c r="E435" s="7"/>
      <c r="F435" s="7"/>
      <c r="G435" s="7"/>
      <c r="H435" s="7"/>
    </row>
    <row r="436" spans="1:8" ht="30">
      <c r="A436" s="7">
        <v>10.7</v>
      </c>
      <c r="B436" s="7" t="s">
        <v>120</v>
      </c>
      <c r="C436" s="7" t="s">
        <v>110</v>
      </c>
      <c r="D436" s="7"/>
      <c r="E436" s="7"/>
      <c r="F436" s="7"/>
      <c r="G436" s="7"/>
      <c r="H436" s="7"/>
    </row>
    <row r="437" spans="1:8" ht="45">
      <c r="A437" s="7">
        <v>10.8</v>
      </c>
      <c r="B437" s="7" t="s">
        <v>121</v>
      </c>
      <c r="C437" s="7" t="s">
        <v>110</v>
      </c>
      <c r="D437" s="7"/>
      <c r="E437" s="7"/>
      <c r="F437" s="7"/>
      <c r="G437" s="7"/>
      <c r="H437" s="7"/>
    </row>
    <row r="438" spans="1:8" ht="30">
      <c r="A438" s="18">
        <v>37113</v>
      </c>
      <c r="B438" s="7" t="s">
        <v>122</v>
      </c>
      <c r="C438" s="7" t="s">
        <v>110</v>
      </c>
      <c r="D438" s="7"/>
      <c r="E438" s="7"/>
      <c r="F438" s="7"/>
      <c r="G438" s="7"/>
      <c r="H438" s="7"/>
    </row>
    <row r="439" spans="1:8" ht="30">
      <c r="A439" s="18">
        <v>37478</v>
      </c>
      <c r="B439" s="7" t="s">
        <v>123</v>
      </c>
      <c r="C439" s="7" t="s">
        <v>110</v>
      </c>
      <c r="D439" s="7"/>
      <c r="E439" s="7"/>
      <c r="F439" s="7"/>
      <c r="G439" s="7"/>
      <c r="H439" s="7"/>
    </row>
    <row r="440" spans="1:8" ht="60">
      <c r="A440" s="7">
        <v>10.9</v>
      </c>
      <c r="B440" s="7" t="s">
        <v>628</v>
      </c>
      <c r="C440" s="7" t="s">
        <v>110</v>
      </c>
      <c r="D440" s="7"/>
      <c r="E440" s="7"/>
      <c r="F440" s="7"/>
      <c r="G440" s="7"/>
      <c r="H440" s="7"/>
    </row>
    <row r="441" spans="1:8" ht="30">
      <c r="A441" s="18">
        <v>37144</v>
      </c>
      <c r="B441" s="7" t="s">
        <v>629</v>
      </c>
      <c r="C441" s="7" t="s">
        <v>110</v>
      </c>
      <c r="D441" s="7"/>
      <c r="E441" s="7"/>
      <c r="F441" s="7"/>
      <c r="G441" s="7"/>
      <c r="H441" s="7"/>
    </row>
    <row r="442" spans="1:8" ht="45">
      <c r="A442" s="18">
        <v>37509</v>
      </c>
      <c r="B442" s="7" t="s">
        <v>630</v>
      </c>
      <c r="C442" s="7" t="s">
        <v>110</v>
      </c>
      <c r="D442" s="7"/>
      <c r="E442" s="7"/>
      <c r="F442" s="7"/>
      <c r="G442" s="7"/>
      <c r="H442" s="7"/>
    </row>
    <row r="443" spans="1:8" ht="30">
      <c r="A443" s="7">
        <v>10.1</v>
      </c>
      <c r="B443" s="7" t="s">
        <v>124</v>
      </c>
      <c r="C443" s="7" t="s">
        <v>110</v>
      </c>
      <c r="D443" s="7"/>
      <c r="E443" s="7"/>
      <c r="F443" s="7"/>
      <c r="G443" s="7"/>
      <c r="H443" s="7"/>
    </row>
    <row r="444" spans="1:8" ht="30">
      <c r="A444" s="7" t="s">
        <v>631</v>
      </c>
      <c r="B444" s="7" t="s">
        <v>632</v>
      </c>
      <c r="C444" s="7" t="s">
        <v>110</v>
      </c>
      <c r="D444" s="7"/>
      <c r="E444" s="7"/>
      <c r="F444" s="7"/>
      <c r="G444" s="7"/>
      <c r="H444" s="7"/>
    </row>
    <row r="445" spans="1:8" ht="30">
      <c r="A445" s="7">
        <v>11.1</v>
      </c>
      <c r="B445" s="7" t="s">
        <v>633</v>
      </c>
      <c r="C445" s="7" t="s">
        <v>110</v>
      </c>
      <c r="D445" s="7"/>
      <c r="E445" s="7"/>
      <c r="F445" s="7"/>
      <c r="G445" s="7"/>
      <c r="H445" s="7"/>
    </row>
    <row r="446" spans="1:8" ht="30">
      <c r="A446" s="7">
        <v>11.2</v>
      </c>
      <c r="B446" s="7" t="s">
        <v>634</v>
      </c>
      <c r="C446" s="7" t="s">
        <v>110</v>
      </c>
      <c r="D446" s="7"/>
      <c r="E446" s="7"/>
      <c r="F446" s="7"/>
      <c r="G446" s="7"/>
      <c r="H446" s="7"/>
    </row>
    <row r="447" spans="1:8" ht="30">
      <c r="A447" s="18">
        <v>36933</v>
      </c>
      <c r="B447" s="7" t="s">
        <v>256</v>
      </c>
      <c r="C447" s="7" t="s">
        <v>110</v>
      </c>
      <c r="D447" s="7"/>
      <c r="E447" s="7"/>
      <c r="F447" s="7"/>
      <c r="G447" s="7"/>
      <c r="H447" s="7"/>
    </row>
    <row r="448" spans="1:8" ht="30">
      <c r="A448" s="18">
        <v>37298</v>
      </c>
      <c r="B448" s="7" t="s">
        <v>635</v>
      </c>
      <c r="C448" s="7" t="s">
        <v>110</v>
      </c>
      <c r="D448" s="7"/>
      <c r="E448" s="7"/>
      <c r="F448" s="7"/>
      <c r="G448" s="7"/>
      <c r="H448" s="7"/>
    </row>
    <row r="449" spans="1:8" ht="30">
      <c r="A449" s="18">
        <v>37663</v>
      </c>
      <c r="B449" s="7" t="s">
        <v>636</v>
      </c>
      <c r="C449" s="7" t="s">
        <v>110</v>
      </c>
      <c r="D449" s="7"/>
      <c r="E449" s="7"/>
      <c r="F449" s="7"/>
      <c r="G449" s="7"/>
      <c r="H449" s="7"/>
    </row>
    <row r="450" spans="1:8" ht="45">
      <c r="A450" s="7">
        <v>11.3</v>
      </c>
      <c r="B450" s="7" t="s">
        <v>637</v>
      </c>
      <c r="C450" s="7" t="s">
        <v>110</v>
      </c>
      <c r="D450" s="7"/>
      <c r="E450" s="7"/>
      <c r="F450" s="7"/>
      <c r="G450" s="7"/>
      <c r="H450" s="7"/>
    </row>
    <row r="451" spans="1:8" ht="45">
      <c r="A451" s="7">
        <v>11.4</v>
      </c>
      <c r="B451" s="7" t="s">
        <v>638</v>
      </c>
      <c r="C451" s="7" t="s">
        <v>110</v>
      </c>
      <c r="D451" s="7"/>
      <c r="E451" s="7"/>
      <c r="F451" s="7"/>
      <c r="G451" s="7"/>
      <c r="H451" s="7"/>
    </row>
    <row r="452" spans="1:8" ht="30">
      <c r="A452" s="7">
        <v>11.5</v>
      </c>
      <c r="B452" s="7" t="s">
        <v>639</v>
      </c>
      <c r="C452" s="7" t="s">
        <v>110</v>
      </c>
      <c r="D452" s="7"/>
      <c r="E452" s="7"/>
      <c r="F452" s="7"/>
      <c r="G452" s="7"/>
      <c r="H452" s="7"/>
    </row>
    <row r="453" spans="1:8" ht="30">
      <c r="A453" s="7">
        <v>11.6</v>
      </c>
      <c r="B453" s="7" t="s">
        <v>640</v>
      </c>
      <c r="C453" s="7" t="s">
        <v>110</v>
      </c>
      <c r="D453" s="7"/>
      <c r="E453" s="7"/>
      <c r="F453" s="7"/>
      <c r="G453" s="7"/>
      <c r="H453" s="7"/>
    </row>
    <row r="454" spans="1:8" ht="30">
      <c r="A454" s="7">
        <v>11.7</v>
      </c>
      <c r="B454" s="7" t="s">
        <v>641</v>
      </c>
      <c r="C454" s="7" t="s">
        <v>110</v>
      </c>
      <c r="D454" s="7"/>
      <c r="E454" s="7"/>
      <c r="F454" s="7"/>
      <c r="G454" s="7"/>
      <c r="H454" s="7"/>
    </row>
    <row r="455" spans="1:8" ht="30">
      <c r="A455" s="7">
        <v>11.8</v>
      </c>
      <c r="B455" s="7" t="s">
        <v>642</v>
      </c>
      <c r="C455" s="7" t="s">
        <v>110</v>
      </c>
      <c r="D455" s="7"/>
      <c r="E455" s="7"/>
      <c r="F455" s="7"/>
      <c r="G455" s="7"/>
      <c r="H455" s="7"/>
    </row>
    <row r="456" spans="1:8" ht="30">
      <c r="A456" s="18">
        <v>37114</v>
      </c>
      <c r="B456" s="7" t="s">
        <v>643</v>
      </c>
      <c r="C456" s="7" t="s">
        <v>110</v>
      </c>
      <c r="D456" s="7"/>
      <c r="E456" s="7"/>
      <c r="F456" s="7"/>
      <c r="G456" s="7"/>
      <c r="H456" s="7"/>
    </row>
    <row r="457" spans="1:8" ht="30">
      <c r="A457" s="7">
        <v>11.9</v>
      </c>
      <c r="B457" s="7" t="s">
        <v>644</v>
      </c>
      <c r="C457" s="7" t="s">
        <v>110</v>
      </c>
      <c r="D457" s="7"/>
      <c r="E457" s="7"/>
      <c r="F457" s="7"/>
      <c r="G457" s="7"/>
      <c r="H457" s="7"/>
    </row>
    <row r="458" spans="1:8" ht="30">
      <c r="A458" s="7">
        <v>11.1</v>
      </c>
      <c r="B458" s="7" t="s">
        <v>645</v>
      </c>
      <c r="C458" s="7" t="s">
        <v>110</v>
      </c>
      <c r="D458" s="7"/>
      <c r="E458" s="7"/>
      <c r="F458" s="7"/>
      <c r="G458" s="7"/>
      <c r="H458" s="7"/>
    </row>
    <row r="459" spans="1:8" ht="30">
      <c r="A459" s="7">
        <v>11.11</v>
      </c>
      <c r="B459" s="7" t="s">
        <v>646</v>
      </c>
      <c r="C459" s="7" t="s">
        <v>110</v>
      </c>
      <c r="D459" s="7"/>
      <c r="E459" s="7"/>
      <c r="F459" s="7"/>
      <c r="G459" s="7"/>
      <c r="H459" s="7"/>
    </row>
    <row r="460" spans="1:8" ht="60">
      <c r="A460" s="7">
        <v>11.12</v>
      </c>
      <c r="B460" s="7" t="s">
        <v>647</v>
      </c>
      <c r="C460" s="7" t="s">
        <v>110</v>
      </c>
      <c r="D460" s="7"/>
      <c r="E460" s="7"/>
      <c r="F460" s="7"/>
      <c r="G460" s="7"/>
      <c r="H460" s="7"/>
    </row>
    <row r="461" spans="1:8" ht="30">
      <c r="A461" s="7">
        <v>11.13</v>
      </c>
      <c r="B461" s="7" t="s">
        <v>648</v>
      </c>
      <c r="C461" s="7" t="s">
        <v>110</v>
      </c>
      <c r="D461" s="7"/>
      <c r="E461" s="7"/>
      <c r="F461" s="7"/>
      <c r="G461" s="7"/>
      <c r="H461" s="7"/>
    </row>
    <row r="462" spans="1:8" ht="30">
      <c r="A462" s="7" t="s">
        <v>649</v>
      </c>
      <c r="B462" s="7" t="s">
        <v>650</v>
      </c>
      <c r="C462" s="7" t="s">
        <v>110</v>
      </c>
      <c r="D462" s="7"/>
      <c r="E462" s="7"/>
      <c r="F462" s="7"/>
      <c r="G462" s="7"/>
      <c r="H462" s="7"/>
    </row>
    <row r="463" spans="1:8" ht="30">
      <c r="A463" s="7">
        <v>12.1</v>
      </c>
      <c r="B463" s="7" t="s">
        <v>651</v>
      </c>
      <c r="C463" s="7" t="s">
        <v>110</v>
      </c>
      <c r="D463" s="7"/>
      <c r="E463" s="7"/>
      <c r="F463" s="7"/>
      <c r="G463" s="7"/>
      <c r="H463" s="7"/>
    </row>
    <row r="464" spans="1:8" ht="45">
      <c r="A464" s="7">
        <v>12.2</v>
      </c>
      <c r="B464" s="7" t="s">
        <v>652</v>
      </c>
      <c r="C464" s="7" t="s">
        <v>110</v>
      </c>
      <c r="D464" s="7"/>
      <c r="E464" s="7"/>
      <c r="F464" s="7"/>
      <c r="G464" s="7"/>
      <c r="H464" s="7"/>
    </row>
    <row r="465" spans="1:8" ht="45">
      <c r="A465" s="18">
        <v>36934</v>
      </c>
      <c r="B465" s="7" t="s">
        <v>653</v>
      </c>
      <c r="C465" s="7" t="s">
        <v>110</v>
      </c>
      <c r="D465" s="7"/>
      <c r="E465" s="7"/>
      <c r="F465" s="7"/>
      <c r="G465" s="7"/>
      <c r="H465" s="7"/>
    </row>
    <row r="466" spans="1:8" ht="30">
      <c r="A466" s="7" t="s">
        <v>654</v>
      </c>
      <c r="B466" s="7" t="s">
        <v>420</v>
      </c>
      <c r="C466" s="7" t="s">
        <v>110</v>
      </c>
      <c r="D466" s="7"/>
      <c r="E466" s="7"/>
      <c r="F466" s="7"/>
      <c r="G466" s="7"/>
      <c r="H466" s="7"/>
    </row>
    <row r="467" spans="1:8" ht="30">
      <c r="A467" s="7" t="s">
        <v>655</v>
      </c>
      <c r="B467" s="7" t="s">
        <v>423</v>
      </c>
      <c r="C467" s="7" t="s">
        <v>110</v>
      </c>
      <c r="D467" s="7"/>
      <c r="E467" s="7"/>
      <c r="F467" s="7"/>
      <c r="G467" s="7"/>
      <c r="H467" s="7"/>
    </row>
    <row r="468" spans="1:8" ht="30">
      <c r="A468" s="7">
        <v>12.3</v>
      </c>
      <c r="B468" s="7" t="s">
        <v>656</v>
      </c>
      <c r="C468" s="7" t="s">
        <v>110</v>
      </c>
      <c r="D468" s="7"/>
      <c r="E468" s="7"/>
      <c r="F468" s="7"/>
      <c r="G468" s="7"/>
      <c r="H468" s="7"/>
    </row>
    <row r="469" spans="1:8" ht="30">
      <c r="A469" s="7" t="s">
        <v>657</v>
      </c>
      <c r="B469" s="7" t="s">
        <v>658</v>
      </c>
      <c r="C469" s="7" t="s">
        <v>110</v>
      </c>
      <c r="D469" s="7"/>
      <c r="E469" s="7"/>
      <c r="F469" s="7"/>
      <c r="G469" s="7"/>
      <c r="H469" s="7"/>
    </row>
    <row r="470" spans="1:8" ht="30">
      <c r="A470" s="7">
        <v>13.1</v>
      </c>
      <c r="B470" s="7" t="s">
        <v>659</v>
      </c>
      <c r="C470" s="7" t="s">
        <v>110</v>
      </c>
      <c r="D470" s="7"/>
      <c r="E470" s="7"/>
      <c r="F470" s="7"/>
      <c r="G470" s="7"/>
      <c r="H470" s="7"/>
    </row>
    <row r="471" spans="1:8" ht="30">
      <c r="A471" s="18">
        <v>36904</v>
      </c>
      <c r="B471" s="7" t="s">
        <v>660</v>
      </c>
      <c r="C471" s="7" t="s">
        <v>110</v>
      </c>
      <c r="D471" s="7"/>
      <c r="E471" s="7"/>
      <c r="F471" s="7"/>
      <c r="G471" s="7"/>
      <c r="H471" s="7"/>
    </row>
    <row r="472" spans="1:8" ht="30">
      <c r="A472" s="18">
        <v>37269</v>
      </c>
      <c r="B472" s="7" t="s">
        <v>661</v>
      </c>
      <c r="C472" s="7" t="s">
        <v>110</v>
      </c>
      <c r="D472" s="7"/>
      <c r="E472" s="7"/>
      <c r="F472" s="7"/>
      <c r="G472" s="7"/>
      <c r="H472" s="7"/>
    </row>
    <row r="473" spans="1:8" ht="45">
      <c r="A473" s="18">
        <v>37634</v>
      </c>
      <c r="B473" s="7" t="s">
        <v>662</v>
      </c>
      <c r="C473" s="7" t="s">
        <v>110</v>
      </c>
      <c r="D473" s="7"/>
      <c r="E473" s="7"/>
      <c r="F473" s="7"/>
      <c r="G473" s="7"/>
      <c r="H473" s="7"/>
    </row>
    <row r="474" spans="1:8" ht="30">
      <c r="A474" s="18">
        <v>37999</v>
      </c>
      <c r="B474" s="7" t="s">
        <v>663</v>
      </c>
      <c r="C474" s="7" t="s">
        <v>110</v>
      </c>
      <c r="D474" s="7"/>
      <c r="E474" s="7"/>
      <c r="F474" s="7"/>
      <c r="G474" s="7"/>
      <c r="H474" s="7"/>
    </row>
    <row r="475" spans="1:8" ht="30">
      <c r="A475" s="18">
        <v>38365</v>
      </c>
      <c r="B475" s="7" t="s">
        <v>664</v>
      </c>
      <c r="C475" s="7" t="s">
        <v>110</v>
      </c>
      <c r="D475" s="7"/>
      <c r="E475" s="7"/>
      <c r="F475" s="7"/>
      <c r="G475" s="7"/>
      <c r="H475" s="7"/>
    </row>
    <row r="476" spans="1:8" ht="30">
      <c r="A476" s="18">
        <v>38730</v>
      </c>
      <c r="B476" s="7" t="s">
        <v>665</v>
      </c>
      <c r="C476" s="7" t="s">
        <v>110</v>
      </c>
      <c r="D476" s="7"/>
      <c r="E476" s="7"/>
      <c r="F476" s="7"/>
      <c r="G476" s="7"/>
      <c r="H476" s="7"/>
    </row>
    <row r="477" spans="1:8" ht="30">
      <c r="A477" s="7">
        <v>13.2</v>
      </c>
      <c r="B477" s="7" t="s">
        <v>666</v>
      </c>
      <c r="C477" s="7" t="s">
        <v>110</v>
      </c>
      <c r="D477" s="7"/>
      <c r="E477" s="7"/>
      <c r="F477" s="7"/>
      <c r="G477" s="7"/>
      <c r="H477" s="7"/>
    </row>
    <row r="478" spans="1:8" ht="30">
      <c r="A478" s="7">
        <v>13.3</v>
      </c>
      <c r="B478" s="7" t="s">
        <v>667</v>
      </c>
      <c r="C478" s="7" t="s">
        <v>110</v>
      </c>
      <c r="D478" s="7"/>
      <c r="E478" s="7"/>
      <c r="F478" s="7"/>
      <c r="G478" s="7"/>
      <c r="H478" s="7"/>
    </row>
    <row r="479" spans="1:8" ht="15">
      <c r="A479" s="7">
        <v>13.4</v>
      </c>
      <c r="B479" s="7" t="s">
        <v>162</v>
      </c>
      <c r="C479" s="7" t="s">
        <v>220</v>
      </c>
      <c r="D479" s="7"/>
      <c r="E479" s="7"/>
      <c r="F479" s="7"/>
      <c r="G479" s="7"/>
      <c r="H479" s="7"/>
    </row>
    <row r="480" spans="1:8" ht="45">
      <c r="A480" s="18">
        <v>36994</v>
      </c>
      <c r="B480" s="7" t="s">
        <v>668</v>
      </c>
      <c r="C480" s="7" t="s">
        <v>110</v>
      </c>
      <c r="D480" s="7"/>
      <c r="E480" s="7"/>
      <c r="F480" s="7"/>
      <c r="G480" s="7"/>
      <c r="H480" s="7"/>
    </row>
    <row r="481" spans="1:8" ht="30">
      <c r="A481" s="7" t="s">
        <v>669</v>
      </c>
      <c r="B481" s="7" t="s">
        <v>670</v>
      </c>
      <c r="C481" s="7" t="s">
        <v>110</v>
      </c>
      <c r="D481" s="7"/>
      <c r="E481" s="7"/>
      <c r="F481" s="7"/>
      <c r="G481" s="7"/>
      <c r="H481" s="7"/>
    </row>
    <row r="482" spans="1:8" ht="30">
      <c r="A482" s="7">
        <v>14.1</v>
      </c>
      <c r="B482" s="7" t="s">
        <v>671</v>
      </c>
      <c r="C482" s="7" t="s">
        <v>110</v>
      </c>
      <c r="D482" s="7"/>
      <c r="E482" s="7"/>
      <c r="F482" s="7"/>
      <c r="G482" s="7"/>
      <c r="H482" s="7"/>
    </row>
    <row r="483" spans="1:8" ht="30">
      <c r="A483" s="7">
        <v>14.2</v>
      </c>
      <c r="B483" s="7" t="s">
        <v>672</v>
      </c>
      <c r="C483" s="7" t="s">
        <v>110</v>
      </c>
      <c r="D483" s="7"/>
      <c r="E483" s="7"/>
      <c r="F483" s="7"/>
      <c r="G483" s="7"/>
      <c r="H483" s="7"/>
    </row>
    <row r="484" spans="1:8" ht="30">
      <c r="A484" s="18">
        <v>36936</v>
      </c>
      <c r="B484" s="7" t="s">
        <v>673</v>
      </c>
      <c r="C484" s="7" t="s">
        <v>110</v>
      </c>
      <c r="D484" s="7"/>
      <c r="E484" s="7"/>
      <c r="F484" s="7"/>
      <c r="G484" s="7"/>
      <c r="H484" s="7"/>
    </row>
    <row r="485" spans="1:8" ht="30">
      <c r="A485" s="18">
        <v>37301</v>
      </c>
      <c r="B485" s="7" t="s">
        <v>674</v>
      </c>
      <c r="C485" s="7" t="s">
        <v>110</v>
      </c>
      <c r="D485" s="7"/>
      <c r="E485" s="7"/>
      <c r="F485" s="7"/>
      <c r="G485" s="7"/>
      <c r="H485" s="7"/>
    </row>
    <row r="486" spans="1:8" ht="30">
      <c r="A486" s="18">
        <v>37666</v>
      </c>
      <c r="B486" s="7" t="s">
        <v>198</v>
      </c>
      <c r="C486" s="7" t="s">
        <v>110</v>
      </c>
      <c r="D486" s="7"/>
      <c r="E486" s="7"/>
      <c r="F486" s="7"/>
      <c r="G486" s="7"/>
      <c r="H486" s="7"/>
    </row>
    <row r="487" spans="1:8" ht="30">
      <c r="A487" s="7">
        <v>14.3</v>
      </c>
      <c r="B487" s="7" t="s">
        <v>675</v>
      </c>
      <c r="C487" s="7" t="s">
        <v>110</v>
      </c>
      <c r="D487" s="7"/>
      <c r="E487" s="7"/>
      <c r="F487" s="7"/>
      <c r="G487" s="7"/>
      <c r="H487" s="7"/>
    </row>
    <row r="488" spans="1:8" ht="30">
      <c r="A488" s="7">
        <v>14.4</v>
      </c>
      <c r="B488" s="7" t="s">
        <v>676</v>
      </c>
      <c r="C488" s="7" t="s">
        <v>110</v>
      </c>
      <c r="D488" s="7"/>
      <c r="E488" s="7"/>
      <c r="F488" s="7"/>
      <c r="G488" s="7"/>
      <c r="H488" s="7"/>
    </row>
    <row r="489" spans="1:8" ht="30">
      <c r="A489" s="18">
        <v>36995</v>
      </c>
      <c r="B489" s="7" t="s">
        <v>677</v>
      </c>
      <c r="C489" s="7" t="s">
        <v>110</v>
      </c>
      <c r="D489" s="7"/>
      <c r="E489" s="7"/>
      <c r="F489" s="7"/>
      <c r="G489" s="7"/>
      <c r="H489" s="7"/>
    </row>
    <row r="490" spans="1:8" ht="30">
      <c r="A490" s="18">
        <v>37360</v>
      </c>
      <c r="B490" s="7" t="s">
        <v>678</v>
      </c>
      <c r="C490" s="7" t="s">
        <v>110</v>
      </c>
      <c r="D490" s="7"/>
      <c r="E490" s="7"/>
      <c r="F490" s="7"/>
      <c r="G490" s="7"/>
      <c r="H490" s="7"/>
    </row>
    <row r="491" spans="1:8" ht="30">
      <c r="A491" s="7">
        <v>14.5</v>
      </c>
      <c r="B491" s="7" t="s">
        <v>679</v>
      </c>
      <c r="C491" s="7" t="s">
        <v>110</v>
      </c>
      <c r="D491" s="7"/>
      <c r="E491" s="7"/>
      <c r="F491" s="7"/>
      <c r="G491" s="7"/>
      <c r="H491" s="7"/>
    </row>
    <row r="492" spans="1:8" ht="30">
      <c r="A492" s="7">
        <v>14.6</v>
      </c>
      <c r="B492" s="7" t="s">
        <v>680</v>
      </c>
      <c r="C492" s="7" t="s">
        <v>110</v>
      </c>
      <c r="D492" s="7"/>
      <c r="E492" s="7"/>
      <c r="F492" s="7"/>
      <c r="G492" s="7"/>
      <c r="H492" s="7"/>
    </row>
    <row r="493" spans="1:8" ht="30">
      <c r="A493" s="7">
        <v>14.7</v>
      </c>
      <c r="B493" s="7" t="s">
        <v>681</v>
      </c>
      <c r="C493" s="7" t="s">
        <v>110</v>
      </c>
      <c r="D493" s="7"/>
      <c r="E493" s="7"/>
      <c r="F493" s="7"/>
      <c r="G493" s="7"/>
      <c r="H493" s="7"/>
    </row>
    <row r="494" spans="1:8" ht="30">
      <c r="A494" s="7" t="s">
        <v>682</v>
      </c>
      <c r="B494" s="7" t="s">
        <v>683</v>
      </c>
      <c r="C494" s="7" t="s">
        <v>110</v>
      </c>
      <c r="D494" s="7"/>
      <c r="E494" s="7"/>
      <c r="F494" s="7"/>
      <c r="G494" s="7"/>
      <c r="H494" s="7"/>
    </row>
    <row r="495" spans="1:8" ht="30">
      <c r="A495" s="7">
        <v>15.1</v>
      </c>
      <c r="B495" s="7" t="s">
        <v>684</v>
      </c>
      <c r="C495" s="7" t="s">
        <v>110</v>
      </c>
      <c r="D495" s="7"/>
      <c r="E495" s="7"/>
      <c r="F495" s="7"/>
      <c r="G495" s="7"/>
      <c r="H495" s="7"/>
    </row>
    <row r="496" spans="1:8" ht="30">
      <c r="A496" s="18">
        <v>36906</v>
      </c>
      <c r="B496" s="7" t="s">
        <v>673</v>
      </c>
      <c r="C496" s="7" t="s">
        <v>110</v>
      </c>
      <c r="D496" s="7"/>
      <c r="E496" s="7"/>
      <c r="F496" s="7"/>
      <c r="G496" s="7"/>
      <c r="H496" s="7"/>
    </row>
    <row r="497" spans="1:8" ht="30">
      <c r="A497" s="18">
        <v>37271</v>
      </c>
      <c r="B497" s="7" t="s">
        <v>674</v>
      </c>
      <c r="C497" s="7" t="s">
        <v>110</v>
      </c>
      <c r="D497" s="7"/>
      <c r="E497" s="7"/>
      <c r="F497" s="7"/>
      <c r="G497" s="7"/>
      <c r="H497" s="7"/>
    </row>
    <row r="499" ht="15">
      <c r="A499" t="s">
        <v>64</v>
      </c>
    </row>
    <row r="501" ht="15">
      <c r="A501" t="s">
        <v>436</v>
      </c>
    </row>
    <row r="503" ht="15">
      <c r="A503" t="s">
        <v>437</v>
      </c>
    </row>
    <row r="505" ht="15">
      <c r="A505" t="s">
        <v>685</v>
      </c>
    </row>
    <row r="507" ht="15">
      <c r="A507" t="s">
        <v>439</v>
      </c>
    </row>
    <row r="509" ht="15">
      <c r="A509" t="s">
        <v>686</v>
      </c>
    </row>
    <row r="511" ht="15">
      <c r="A511" t="s">
        <v>441</v>
      </c>
    </row>
  </sheetData>
  <sheetProtection/>
  <mergeCells count="22">
    <mergeCell ref="A6:AD6"/>
    <mergeCell ref="A11:H11"/>
    <mergeCell ref="H16:H17"/>
    <mergeCell ref="A16:A17"/>
    <mergeCell ref="B16:B17"/>
    <mergeCell ref="C16:C17"/>
    <mergeCell ref="A283:A284"/>
    <mergeCell ref="B283:B284"/>
    <mergeCell ref="C283:C284"/>
    <mergeCell ref="D283:E283"/>
    <mergeCell ref="F283:G283"/>
    <mergeCell ref="H283:H284"/>
    <mergeCell ref="A286:B286"/>
    <mergeCell ref="D16:E16"/>
    <mergeCell ref="F16:G16"/>
    <mergeCell ref="A341:H341"/>
    <mergeCell ref="A425:H425"/>
    <mergeCell ref="A19:H19"/>
    <mergeCell ref="A151:H151"/>
    <mergeCell ref="A184:H184"/>
    <mergeCell ref="A232:H232"/>
    <mergeCell ref="A282:H28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76"/>
  <sheetViews>
    <sheetView zoomScale="70" zoomScaleNormal="70" zoomScalePageLayoutView="0" workbookViewId="0" topLeftCell="A1">
      <selection activeCell="Q18" sqref="Q18"/>
    </sheetView>
  </sheetViews>
  <sheetFormatPr defaultColWidth="9.140625" defaultRowHeight="15"/>
  <cols>
    <col min="1" max="1" width="18.00390625" style="16" customWidth="1"/>
    <col min="2" max="2" width="36.421875" style="16" customWidth="1"/>
    <col min="3" max="3" width="15.7109375" style="16" customWidth="1"/>
    <col min="4" max="4" width="13.28125" style="16" customWidth="1"/>
    <col min="5" max="5" width="9.140625" style="16" customWidth="1"/>
    <col min="6" max="6" width="10.8515625" style="16" customWidth="1"/>
    <col min="7" max="8" width="0" style="16" hidden="1" customWidth="1"/>
    <col min="9" max="9" width="8.7109375" style="16" customWidth="1"/>
    <col min="10" max="10" width="9.140625" style="16" customWidth="1"/>
    <col min="11" max="11" width="7.8515625" style="16" customWidth="1"/>
    <col min="12" max="12" width="9.140625" style="16" customWidth="1"/>
    <col min="13" max="13" width="9.7109375" style="16" customWidth="1"/>
    <col min="14" max="15" width="0" style="16" hidden="1" customWidth="1"/>
    <col min="16" max="17" width="9.140625" style="16" customWidth="1"/>
    <col min="18" max="18" width="7.7109375" style="16" customWidth="1"/>
    <col min="19" max="19" width="10.8515625" style="16" customWidth="1"/>
    <col min="20" max="20" width="4.421875" style="16" customWidth="1"/>
    <col min="21" max="21" width="10.28125" style="16" customWidth="1"/>
    <col min="22" max="22" width="9.57421875" style="16" customWidth="1"/>
    <col min="23" max="23" width="13.28125" style="16" customWidth="1"/>
    <col min="24" max="16384" width="9.140625" style="16" customWidth="1"/>
  </cols>
  <sheetData>
    <row r="1" s="42" customFormat="1" ht="17.25">
      <c r="A1" s="45" t="s">
        <v>39</v>
      </c>
    </row>
    <row r="2" s="42" customFormat="1" ht="17.25">
      <c r="A2" s="45" t="s">
        <v>40</v>
      </c>
    </row>
    <row r="3" s="42" customFormat="1" ht="17.25">
      <c r="A3" s="45" t="s">
        <v>802</v>
      </c>
    </row>
    <row r="5" spans="1:30" ht="19.5" customHeight="1">
      <c r="A5" s="96" t="s">
        <v>692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68"/>
      <c r="V5" s="68"/>
      <c r="W5" s="68"/>
      <c r="X5" s="68"/>
      <c r="Y5" s="68"/>
      <c r="Z5" s="68"/>
      <c r="AA5" s="68"/>
      <c r="AB5" s="68"/>
      <c r="AC5" s="68"/>
      <c r="AD5" s="68"/>
    </row>
    <row r="7" ht="15.75">
      <c r="A7" s="29" t="s">
        <v>793</v>
      </c>
    </row>
    <row r="9" ht="15.75">
      <c r="A9" s="29" t="s">
        <v>9</v>
      </c>
    </row>
    <row r="10" spans="1:31" ht="30" customHeight="1">
      <c r="A10" s="113" t="s">
        <v>794</v>
      </c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58"/>
      <c r="Y10" s="58"/>
      <c r="Z10" s="58"/>
      <c r="AA10" s="58"/>
      <c r="AB10" s="58"/>
      <c r="AC10" s="58"/>
      <c r="AD10" s="58"/>
      <c r="AE10" s="58"/>
    </row>
    <row r="11" spans="1:31" ht="15.75">
      <c r="A11" s="29" t="s">
        <v>795</v>
      </c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</row>
    <row r="12" ht="15.75">
      <c r="A12" s="29"/>
    </row>
    <row r="13" spans="1:23" ht="46.5" customHeight="1">
      <c r="A13" s="99" t="s">
        <v>13</v>
      </c>
      <c r="B13" s="99" t="s">
        <v>14</v>
      </c>
      <c r="C13" s="99" t="s">
        <v>15</v>
      </c>
      <c r="D13" s="99" t="s">
        <v>41</v>
      </c>
      <c r="E13" s="100" t="s">
        <v>806</v>
      </c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99" t="s">
        <v>832</v>
      </c>
      <c r="T13" s="99"/>
      <c r="U13" s="99"/>
      <c r="V13" s="99"/>
      <c r="W13" s="99" t="s">
        <v>18</v>
      </c>
    </row>
    <row r="14" spans="1:23" ht="15" customHeight="1">
      <c r="A14" s="99"/>
      <c r="B14" s="99"/>
      <c r="C14" s="99"/>
      <c r="D14" s="99"/>
      <c r="E14" s="100" t="s">
        <v>19</v>
      </c>
      <c r="F14" s="100"/>
      <c r="G14" s="100"/>
      <c r="H14" s="100"/>
      <c r="I14" s="100"/>
      <c r="J14" s="100"/>
      <c r="K14" s="100"/>
      <c r="L14" s="100" t="s">
        <v>20</v>
      </c>
      <c r="M14" s="100"/>
      <c r="N14" s="100"/>
      <c r="O14" s="100"/>
      <c r="P14" s="100"/>
      <c r="Q14" s="100"/>
      <c r="R14" s="100"/>
      <c r="S14" s="99"/>
      <c r="T14" s="99"/>
      <c r="U14" s="99"/>
      <c r="V14" s="99"/>
      <c r="W14" s="99"/>
    </row>
    <row r="15" spans="1:23" ht="45">
      <c r="A15" s="99"/>
      <c r="B15" s="99"/>
      <c r="C15" s="99"/>
      <c r="D15" s="99"/>
      <c r="E15" s="43" t="s">
        <v>42</v>
      </c>
      <c r="F15" s="100" t="s">
        <v>43</v>
      </c>
      <c r="G15" s="100"/>
      <c r="H15" s="100"/>
      <c r="I15" s="100"/>
      <c r="J15" s="100"/>
      <c r="K15" s="100"/>
      <c r="L15" s="43" t="s">
        <v>42</v>
      </c>
      <c r="M15" s="100" t="s">
        <v>43</v>
      </c>
      <c r="N15" s="100"/>
      <c r="O15" s="100"/>
      <c r="P15" s="100"/>
      <c r="Q15" s="100"/>
      <c r="R15" s="100"/>
      <c r="S15" s="99" t="s">
        <v>42</v>
      </c>
      <c r="T15" s="99"/>
      <c r="U15" s="99" t="s">
        <v>43</v>
      </c>
      <c r="V15" s="99"/>
      <c r="W15" s="99"/>
    </row>
    <row r="16" spans="1:23" ht="60">
      <c r="A16" s="99"/>
      <c r="B16" s="99"/>
      <c r="C16" s="99"/>
      <c r="D16" s="99"/>
      <c r="E16" s="43" t="s">
        <v>34</v>
      </c>
      <c r="F16" s="43" t="s">
        <v>34</v>
      </c>
      <c r="G16" s="41" t="s">
        <v>44</v>
      </c>
      <c r="H16" s="41" t="s">
        <v>45</v>
      </c>
      <c r="I16" s="41" t="s">
        <v>46</v>
      </c>
      <c r="J16" s="41" t="s">
        <v>47</v>
      </c>
      <c r="K16" s="41" t="s">
        <v>48</v>
      </c>
      <c r="L16" s="41" t="s">
        <v>34</v>
      </c>
      <c r="M16" s="41" t="s">
        <v>34</v>
      </c>
      <c r="N16" s="41" t="s">
        <v>44</v>
      </c>
      <c r="O16" s="41" t="s">
        <v>45</v>
      </c>
      <c r="P16" s="41" t="s">
        <v>46</v>
      </c>
      <c r="Q16" s="41" t="s">
        <v>47</v>
      </c>
      <c r="R16" s="41" t="s">
        <v>48</v>
      </c>
      <c r="S16" s="43" t="s">
        <v>34</v>
      </c>
      <c r="T16" s="43" t="s">
        <v>28</v>
      </c>
      <c r="U16" s="43" t="s">
        <v>34</v>
      </c>
      <c r="V16" s="43" t="s">
        <v>28</v>
      </c>
      <c r="W16" s="99"/>
    </row>
    <row r="17" spans="1:23" ht="15">
      <c r="A17" s="43">
        <v>1</v>
      </c>
      <c r="B17" s="43">
        <v>2</v>
      </c>
      <c r="C17" s="43">
        <v>3</v>
      </c>
      <c r="D17" s="43">
        <v>4</v>
      </c>
      <c r="E17" s="43">
        <v>5</v>
      </c>
      <c r="F17" s="43">
        <v>6</v>
      </c>
      <c r="G17" s="43">
        <v>7</v>
      </c>
      <c r="H17" s="43">
        <v>8</v>
      </c>
      <c r="I17" s="43">
        <v>9</v>
      </c>
      <c r="J17" s="43">
        <v>10</v>
      </c>
      <c r="K17" s="43">
        <v>11</v>
      </c>
      <c r="L17" s="43">
        <v>12</v>
      </c>
      <c r="M17" s="43">
        <v>13</v>
      </c>
      <c r="N17" s="43">
        <v>14</v>
      </c>
      <c r="O17" s="43">
        <v>15</v>
      </c>
      <c r="P17" s="43">
        <v>16</v>
      </c>
      <c r="Q17" s="43">
        <v>17</v>
      </c>
      <c r="R17" s="43">
        <v>18</v>
      </c>
      <c r="S17" s="43">
        <v>19</v>
      </c>
      <c r="T17" s="43">
        <v>20</v>
      </c>
      <c r="U17" s="43">
        <v>21</v>
      </c>
      <c r="V17" s="43">
        <v>22</v>
      </c>
      <c r="W17" s="43">
        <v>23</v>
      </c>
    </row>
    <row r="18" spans="1:23" ht="31.5">
      <c r="A18" s="73">
        <f>'1(год)'!A20</f>
        <v>0</v>
      </c>
      <c r="B18" s="73" t="str">
        <f>'1(год)'!B20</f>
        <v>ВСЕГО по инвестиционной программе, в том числе:</v>
      </c>
      <c r="C18" s="73" t="str">
        <f>'1(год)'!C20</f>
        <v>нд</v>
      </c>
      <c r="D18" s="73" t="s">
        <v>791</v>
      </c>
      <c r="E18" s="73" t="s">
        <v>791</v>
      </c>
      <c r="F18" s="73">
        <f>F19+F20+F21</f>
        <v>19.272598833333333</v>
      </c>
      <c r="G18" s="73">
        <f aca="true" t="shared" si="0" ref="G18:R18">G19+G20+G21</f>
        <v>0</v>
      </c>
      <c r="H18" s="73">
        <f t="shared" si="0"/>
        <v>0</v>
      </c>
      <c r="I18" s="73">
        <f t="shared" si="0"/>
        <v>0.66</v>
      </c>
      <c r="J18" s="73">
        <f t="shared" si="0"/>
        <v>8.1</v>
      </c>
      <c r="K18" s="73">
        <f t="shared" si="0"/>
        <v>317</v>
      </c>
      <c r="L18" s="73" t="s">
        <v>791</v>
      </c>
      <c r="M18" s="73">
        <f t="shared" si="0"/>
        <v>19.834715759999998</v>
      </c>
      <c r="N18" s="73">
        <f t="shared" si="0"/>
        <v>0</v>
      </c>
      <c r="O18" s="73">
        <f t="shared" si="0"/>
        <v>0</v>
      </c>
      <c r="P18" s="73">
        <f t="shared" si="0"/>
        <v>0.66</v>
      </c>
      <c r="Q18" s="73">
        <f t="shared" si="0"/>
        <v>7.47</v>
      </c>
      <c r="R18" s="73">
        <f t="shared" si="0"/>
        <v>316</v>
      </c>
      <c r="S18" s="73" t="s">
        <v>791</v>
      </c>
      <c r="T18" s="73" t="s">
        <v>791</v>
      </c>
      <c r="U18" s="73">
        <f>M18-F18</f>
        <v>0.5621169266666648</v>
      </c>
      <c r="V18" s="82">
        <f aca="true" t="shared" si="1" ref="V18:V24">M18/F18*100</f>
        <v>102.91666386836447</v>
      </c>
      <c r="W18" s="73"/>
    </row>
    <row r="19" spans="1:23" ht="47.25">
      <c r="A19" s="73" t="str">
        <f>'1(год)'!A21</f>
        <v>0.2</v>
      </c>
      <c r="B19" s="73" t="str">
        <f>'1(год)'!B21</f>
        <v>Реконструкция, модернизация, техническое перевооружение, всего</v>
      </c>
      <c r="C19" s="73" t="str">
        <f>'1(год)'!C21</f>
        <v>нд</v>
      </c>
      <c r="D19" s="73" t="s">
        <v>791</v>
      </c>
      <c r="E19" s="73" t="s">
        <v>791</v>
      </c>
      <c r="F19" s="73">
        <f>F23</f>
        <v>8.9639015</v>
      </c>
      <c r="G19" s="73">
        <f aca="true" t="shared" si="2" ref="G19:R19">G23</f>
        <v>0</v>
      </c>
      <c r="H19" s="73">
        <f t="shared" si="2"/>
        <v>0</v>
      </c>
      <c r="I19" s="73">
        <f t="shared" si="2"/>
        <v>0</v>
      </c>
      <c r="J19" s="73">
        <f t="shared" si="2"/>
        <v>8.1</v>
      </c>
      <c r="K19" s="73">
        <f t="shared" si="2"/>
        <v>312</v>
      </c>
      <c r="L19" s="73" t="s">
        <v>791</v>
      </c>
      <c r="M19" s="73">
        <f t="shared" si="2"/>
        <v>8.89672452</v>
      </c>
      <c r="N19" s="73">
        <f t="shared" si="2"/>
        <v>0</v>
      </c>
      <c r="O19" s="73">
        <f t="shared" si="2"/>
        <v>0</v>
      </c>
      <c r="P19" s="73">
        <f t="shared" si="2"/>
        <v>0</v>
      </c>
      <c r="Q19" s="73">
        <f t="shared" si="2"/>
        <v>7.47</v>
      </c>
      <c r="R19" s="73">
        <f t="shared" si="2"/>
        <v>312</v>
      </c>
      <c r="S19" s="73" t="s">
        <v>791</v>
      </c>
      <c r="T19" s="73" t="s">
        <v>791</v>
      </c>
      <c r="U19" s="73">
        <f>M19-F19</f>
        <v>-0.06717698000000105</v>
      </c>
      <c r="V19" s="82">
        <f t="shared" si="1"/>
        <v>99.25058324212954</v>
      </c>
      <c r="W19" s="73"/>
    </row>
    <row r="20" spans="1:23" ht="47.25">
      <c r="A20" s="73" t="str">
        <f>'1(год)'!A22</f>
        <v>0.4</v>
      </c>
      <c r="B20" s="73" t="str">
        <f>'1(год)'!B22</f>
        <v>Прочее новое строительство объектов электросетевого хозяйства, всего</v>
      </c>
      <c r="C20" s="73" t="str">
        <f>'1(год)'!C22</f>
        <v>нд</v>
      </c>
      <c r="D20" s="73" t="s">
        <v>791</v>
      </c>
      <c r="E20" s="73" t="s">
        <v>791</v>
      </c>
      <c r="F20" s="73">
        <f>F53</f>
        <v>3.952439</v>
      </c>
      <c r="G20" s="73">
        <f aca="true" t="shared" si="3" ref="G20:R20">G53</f>
        <v>0</v>
      </c>
      <c r="H20" s="73">
        <f t="shared" si="3"/>
        <v>0</v>
      </c>
      <c r="I20" s="73">
        <f t="shared" si="3"/>
        <v>0.66</v>
      </c>
      <c r="J20" s="73">
        <f t="shared" si="3"/>
        <v>0</v>
      </c>
      <c r="K20" s="73">
        <f>K53</f>
        <v>1</v>
      </c>
      <c r="L20" s="73" t="s">
        <v>791</v>
      </c>
      <c r="M20" s="73">
        <f t="shared" si="3"/>
        <v>4.608574909999999</v>
      </c>
      <c r="N20" s="73">
        <f t="shared" si="3"/>
        <v>0</v>
      </c>
      <c r="O20" s="73">
        <f t="shared" si="3"/>
        <v>0</v>
      </c>
      <c r="P20" s="73">
        <f t="shared" si="3"/>
        <v>0.66</v>
      </c>
      <c r="Q20" s="73">
        <f t="shared" si="3"/>
        <v>0</v>
      </c>
      <c r="R20" s="73">
        <f t="shared" si="3"/>
        <v>1</v>
      </c>
      <c r="S20" s="73" t="s">
        <v>791</v>
      </c>
      <c r="T20" s="73" t="s">
        <v>791</v>
      </c>
      <c r="U20" s="73">
        <f>M20-F20</f>
        <v>0.6561359099999988</v>
      </c>
      <c r="V20" s="82">
        <f t="shared" si="1"/>
        <v>116.60078523666017</v>
      </c>
      <c r="W20" s="73"/>
    </row>
    <row r="21" spans="1:23" ht="31.5">
      <c r="A21" s="73" t="str">
        <f>'1(год)'!A23</f>
        <v>0.6</v>
      </c>
      <c r="B21" s="73" t="str">
        <f>'1(год)'!B23</f>
        <v>Прочие инвестиционные проекты, всего</v>
      </c>
      <c r="C21" s="73" t="str">
        <f>'1(год)'!C23</f>
        <v>нд</v>
      </c>
      <c r="D21" s="73" t="s">
        <v>791</v>
      </c>
      <c r="E21" s="73" t="s">
        <v>791</v>
      </c>
      <c r="F21" s="73">
        <f>F59</f>
        <v>6.356258333333334</v>
      </c>
      <c r="G21" s="73">
        <f aca="true" t="shared" si="4" ref="G21:R21">G59</f>
        <v>0</v>
      </c>
      <c r="H21" s="73">
        <f t="shared" si="4"/>
        <v>0</v>
      </c>
      <c r="I21" s="73">
        <f t="shared" si="4"/>
        <v>0</v>
      </c>
      <c r="J21" s="73">
        <f t="shared" si="4"/>
        <v>0</v>
      </c>
      <c r="K21" s="73">
        <f t="shared" si="4"/>
        <v>4</v>
      </c>
      <c r="L21" s="73" t="s">
        <v>791</v>
      </c>
      <c r="M21" s="73">
        <f t="shared" si="4"/>
        <v>6.32941633</v>
      </c>
      <c r="N21" s="73">
        <f t="shared" si="4"/>
        <v>0</v>
      </c>
      <c r="O21" s="73">
        <f t="shared" si="4"/>
        <v>0</v>
      </c>
      <c r="P21" s="73">
        <f t="shared" si="4"/>
        <v>0</v>
      </c>
      <c r="Q21" s="73">
        <f t="shared" si="4"/>
        <v>0</v>
      </c>
      <c r="R21" s="73">
        <f t="shared" si="4"/>
        <v>3</v>
      </c>
      <c r="S21" s="73" t="s">
        <v>791</v>
      </c>
      <c r="T21" s="73" t="s">
        <v>791</v>
      </c>
      <c r="U21" s="73">
        <f>M21-F21</f>
        <v>-0.026842003333333864</v>
      </c>
      <c r="V21" s="82">
        <f t="shared" si="1"/>
        <v>99.5777074825205</v>
      </c>
      <c r="W21" s="73"/>
    </row>
    <row r="22" spans="1:23" ht="15.75">
      <c r="A22" s="73">
        <f>'1(год)'!A24</f>
        <v>1</v>
      </c>
      <c r="B22" s="73" t="str">
        <f>'1(год)'!B24</f>
        <v>Приморский край</v>
      </c>
      <c r="C22" s="73" t="str">
        <f>'1(год)'!C24</f>
        <v>нд</v>
      </c>
      <c r="D22" s="73" t="s">
        <v>791</v>
      </c>
      <c r="E22" s="73" t="s">
        <v>791</v>
      </c>
      <c r="F22" s="73">
        <f>F18</f>
        <v>19.272598833333333</v>
      </c>
      <c r="G22" s="73">
        <f aca="true" t="shared" si="5" ref="G22:R22">G18</f>
        <v>0</v>
      </c>
      <c r="H22" s="73">
        <f t="shared" si="5"/>
        <v>0</v>
      </c>
      <c r="I22" s="73">
        <f t="shared" si="5"/>
        <v>0.66</v>
      </c>
      <c r="J22" s="73">
        <f t="shared" si="5"/>
        <v>8.1</v>
      </c>
      <c r="K22" s="73">
        <f t="shared" si="5"/>
        <v>317</v>
      </c>
      <c r="L22" s="73" t="s">
        <v>791</v>
      </c>
      <c r="M22" s="73">
        <f t="shared" si="5"/>
        <v>19.834715759999998</v>
      </c>
      <c r="N22" s="73">
        <f t="shared" si="5"/>
        <v>0</v>
      </c>
      <c r="O22" s="73">
        <f t="shared" si="5"/>
        <v>0</v>
      </c>
      <c r="P22" s="73">
        <f t="shared" si="5"/>
        <v>0.66</v>
      </c>
      <c r="Q22" s="73">
        <f t="shared" si="5"/>
        <v>7.47</v>
      </c>
      <c r="R22" s="73">
        <f t="shared" si="5"/>
        <v>316</v>
      </c>
      <c r="S22" s="73" t="s">
        <v>791</v>
      </c>
      <c r="T22" s="73" t="s">
        <v>791</v>
      </c>
      <c r="U22" s="73">
        <f>M22-F22</f>
        <v>0.5621169266666648</v>
      </c>
      <c r="V22" s="82">
        <f t="shared" si="1"/>
        <v>102.91666386836447</v>
      </c>
      <c r="W22" s="73"/>
    </row>
    <row r="23" spans="1:23" ht="47.25">
      <c r="A23" s="73" t="str">
        <f>'1(год)'!A25</f>
        <v>1.2</v>
      </c>
      <c r="B23" s="73" t="str">
        <f>'1(год)'!B25</f>
        <v>Реконструкция, модернизация, техническое перевооружение всего, в том числе:</v>
      </c>
      <c r="C23" s="73" t="str">
        <f>'1(год)'!C25</f>
        <v>нд</v>
      </c>
      <c r="D23" s="73" t="s">
        <v>791</v>
      </c>
      <c r="E23" s="73" t="s">
        <v>791</v>
      </c>
      <c r="F23" s="73">
        <f>F24+F36+F46</f>
        <v>8.9639015</v>
      </c>
      <c r="G23" s="73">
        <f aca="true" t="shared" si="6" ref="G23:R23">G24+G36+G46</f>
        <v>0</v>
      </c>
      <c r="H23" s="73">
        <f t="shared" si="6"/>
        <v>0</v>
      </c>
      <c r="I23" s="73">
        <f t="shared" si="6"/>
        <v>0</v>
      </c>
      <c r="J23" s="73">
        <f t="shared" si="6"/>
        <v>8.1</v>
      </c>
      <c r="K23" s="73">
        <f t="shared" si="6"/>
        <v>312</v>
      </c>
      <c r="L23" s="73">
        <f t="shared" si="6"/>
        <v>0</v>
      </c>
      <c r="M23" s="73">
        <f t="shared" si="6"/>
        <v>8.89672452</v>
      </c>
      <c r="N23" s="73">
        <f t="shared" si="6"/>
        <v>0</v>
      </c>
      <c r="O23" s="73">
        <f t="shared" si="6"/>
        <v>0</v>
      </c>
      <c r="P23" s="73">
        <f t="shared" si="6"/>
        <v>0</v>
      </c>
      <c r="Q23" s="73">
        <f t="shared" si="6"/>
        <v>7.47</v>
      </c>
      <c r="R23" s="73">
        <f t="shared" si="6"/>
        <v>312</v>
      </c>
      <c r="S23" s="73" t="s">
        <v>791</v>
      </c>
      <c r="T23" s="73" t="s">
        <v>791</v>
      </c>
      <c r="U23" s="73">
        <f aca="true" t="shared" si="7" ref="U23:U76">M23-F23</f>
        <v>-0.06717698000000105</v>
      </c>
      <c r="V23" s="82">
        <f t="shared" si="1"/>
        <v>99.25058324212954</v>
      </c>
      <c r="W23" s="73"/>
    </row>
    <row r="24" spans="1:23" ht="78.75">
      <c r="A24" s="71" t="str">
        <f>'1(год)'!A26</f>
        <v>1.2.1.2</v>
      </c>
      <c r="B24" s="71" t="str">
        <f>'1(год)'!B26</f>
        <v>Модернизация, техническое перевооружение трансформаторных и иных подстанций, распределительных пунктов, всего, в том числе:</v>
      </c>
      <c r="C24" s="71" t="str">
        <f>'1(год)'!E26</f>
        <v>нд</v>
      </c>
      <c r="D24" s="71" t="s">
        <v>791</v>
      </c>
      <c r="E24" s="71" t="s">
        <v>791</v>
      </c>
      <c r="F24" s="71">
        <f>F25+F26+F27+F28+F29+F30+F31+F32+F33+F34+F35</f>
        <v>5.656688166666667</v>
      </c>
      <c r="G24" s="71">
        <f aca="true" t="shared" si="8" ref="G24:R24">G25+G26+G27+G28+G29+G30+G31+G32+G33+G34+G35</f>
        <v>0</v>
      </c>
      <c r="H24" s="71">
        <f t="shared" si="8"/>
        <v>0</v>
      </c>
      <c r="I24" s="71">
        <f t="shared" si="8"/>
        <v>0</v>
      </c>
      <c r="J24" s="71">
        <f t="shared" si="8"/>
        <v>8.1</v>
      </c>
      <c r="K24" s="71">
        <f t="shared" si="8"/>
        <v>0</v>
      </c>
      <c r="L24" s="71">
        <f t="shared" si="8"/>
        <v>0</v>
      </c>
      <c r="M24" s="71">
        <f t="shared" si="8"/>
        <v>5.12514131</v>
      </c>
      <c r="N24" s="71">
        <f t="shared" si="8"/>
        <v>0</v>
      </c>
      <c r="O24" s="71">
        <f t="shared" si="8"/>
        <v>0</v>
      </c>
      <c r="P24" s="71">
        <f t="shared" si="8"/>
        <v>0</v>
      </c>
      <c r="Q24" s="71">
        <f t="shared" si="8"/>
        <v>7.47</v>
      </c>
      <c r="R24" s="71">
        <f t="shared" si="8"/>
        <v>0</v>
      </c>
      <c r="S24" s="71" t="s">
        <v>791</v>
      </c>
      <c r="T24" s="71" t="s">
        <v>791</v>
      </c>
      <c r="U24" s="71">
        <f t="shared" si="7"/>
        <v>-0.531546856666667</v>
      </c>
      <c r="V24" s="83">
        <f t="shared" si="1"/>
        <v>90.6032144427029</v>
      </c>
      <c r="W24" s="71"/>
    </row>
    <row r="25" spans="1:23" ht="47.25">
      <c r="A25" s="15" t="str">
        <f>'1(год)'!A27</f>
        <v>1.2.1.2.1</v>
      </c>
      <c r="B25" s="15" t="str">
        <f>'1(год)'!B27</f>
        <v>ТМ-63 кВА ТП-122 ул.Хабаровская; ТП-133 ул. Мельничная АЗС</v>
      </c>
      <c r="C25" s="15" t="str">
        <f>'1(год)'!E27</f>
        <v>J_1.2.1.2.1.M</v>
      </c>
      <c r="D25" s="15" t="s">
        <v>791</v>
      </c>
      <c r="E25" s="15" t="s">
        <v>791</v>
      </c>
      <c r="F25" s="15">
        <f>'1(год)'!J27/1.2</f>
        <v>0</v>
      </c>
      <c r="G25" s="15"/>
      <c r="H25" s="15"/>
      <c r="I25" s="15">
        <v>0</v>
      </c>
      <c r="J25" s="15">
        <v>0</v>
      </c>
      <c r="K25" s="15">
        <v>0</v>
      </c>
      <c r="L25" s="15">
        <v>0</v>
      </c>
      <c r="M25" s="15">
        <f>'1(год)'!O27/1.2</f>
        <v>0</v>
      </c>
      <c r="N25" s="15"/>
      <c r="O25" s="15"/>
      <c r="P25" s="15">
        <v>0</v>
      </c>
      <c r="Q25" s="15">
        <v>0</v>
      </c>
      <c r="R25" s="15">
        <v>0</v>
      </c>
      <c r="S25" s="15" t="s">
        <v>791</v>
      </c>
      <c r="T25" s="15" t="s">
        <v>791</v>
      </c>
      <c r="U25" s="15">
        <f t="shared" si="7"/>
        <v>0</v>
      </c>
      <c r="V25" s="15">
        <v>0</v>
      </c>
      <c r="W25" s="15"/>
    </row>
    <row r="26" spans="1:23" ht="31.5">
      <c r="A26" s="15" t="str">
        <f>'1(год)'!A28</f>
        <v>1.2.1.2.2</v>
      </c>
      <c r="B26" s="15" t="str">
        <f>'1(год)'!B28</f>
        <v>ТМ-100 кВА ТП-22 ул.Приморская  43/7</v>
      </c>
      <c r="C26" s="15" t="str">
        <f>'1(год)'!E28</f>
        <v>J_1.2.1.2.2.K</v>
      </c>
      <c r="D26" s="15" t="s">
        <v>791</v>
      </c>
      <c r="E26" s="15" t="s">
        <v>791</v>
      </c>
      <c r="F26" s="15">
        <f>'1(год)'!J28/1.2</f>
        <v>0.18178216666666666</v>
      </c>
      <c r="G26" s="15"/>
      <c r="H26" s="15"/>
      <c r="I26" s="15">
        <v>0</v>
      </c>
      <c r="J26" s="15">
        <v>0.1</v>
      </c>
      <c r="K26" s="15">
        <v>0</v>
      </c>
      <c r="L26" s="15">
        <v>0</v>
      </c>
      <c r="M26" s="15">
        <f>'1(год)'!O28/1.2</f>
        <v>0.1742699</v>
      </c>
      <c r="N26" s="15"/>
      <c r="O26" s="15"/>
      <c r="P26" s="15">
        <v>0</v>
      </c>
      <c r="Q26" s="15">
        <v>0.1</v>
      </c>
      <c r="R26" s="15">
        <v>0</v>
      </c>
      <c r="S26" s="15" t="s">
        <v>791</v>
      </c>
      <c r="T26" s="15" t="s">
        <v>791</v>
      </c>
      <c r="U26" s="15">
        <f t="shared" si="7"/>
        <v>-0.007512266666666656</v>
      </c>
      <c r="V26" s="64">
        <f aca="true" t="shared" si="9" ref="V26:V31">M26/F26*100</f>
        <v>95.86743474103162</v>
      </c>
      <c r="W26" s="15"/>
    </row>
    <row r="27" spans="1:23" ht="110.25">
      <c r="A27" s="15" t="str">
        <f>'1(год)'!A29</f>
        <v>1.2.1.2.3</v>
      </c>
      <c r="B27" s="15" t="str">
        <f>'1(год)'!B29</f>
        <v>ТМ-160 кВА ТП-34 ул. Горького 31а  (203 склад); ТП-53 пер. Студенческий; ТП-81 ул. Горовая( скважина); ТП-88 ул. Мельничная ( АЗС ); ТП-127 ул.Московская; ТП-159 ул.Мельничная; ТП-179 ул. Подгорная; </v>
      </c>
      <c r="C27" s="15" t="str">
        <f>'1(год)'!E29</f>
        <v>J_1.2.1.2.3.O</v>
      </c>
      <c r="D27" s="15" t="s">
        <v>791</v>
      </c>
      <c r="E27" s="15" t="s">
        <v>791</v>
      </c>
      <c r="F27" s="15">
        <f>'1(год)'!J29/1.2</f>
        <v>0.8371283333333334</v>
      </c>
      <c r="G27" s="15"/>
      <c r="H27" s="15"/>
      <c r="I27" s="15">
        <v>0</v>
      </c>
      <c r="J27" s="15">
        <v>0.64</v>
      </c>
      <c r="K27" s="15">
        <v>0</v>
      </c>
      <c r="L27" s="15">
        <v>0</v>
      </c>
      <c r="M27" s="15">
        <f>'1(год)'!O29/1.2</f>
        <v>0.7958064300000001</v>
      </c>
      <c r="N27" s="15"/>
      <c r="O27" s="15"/>
      <c r="P27" s="15">
        <v>0</v>
      </c>
      <c r="Q27" s="15">
        <v>0.64</v>
      </c>
      <c r="R27" s="15">
        <v>0</v>
      </c>
      <c r="S27" s="15" t="s">
        <v>791</v>
      </c>
      <c r="T27" s="15" t="s">
        <v>791</v>
      </c>
      <c r="U27" s="15">
        <f t="shared" si="7"/>
        <v>-0.0413219033333333</v>
      </c>
      <c r="V27" s="64">
        <f t="shared" si="9"/>
        <v>95.06385082335046</v>
      </c>
      <c r="W27" s="15"/>
    </row>
    <row r="28" spans="1:23" ht="157.5">
      <c r="A28" s="15" t="str">
        <f>'1(год)'!A30</f>
        <v>1.2.1.2.4</v>
      </c>
      <c r="B28" s="15" t="str">
        <f>'1(год)'!B30</f>
        <v>ТМ-250 кВА ТП-14 ул.Артиллерийская 3;ТП-16 ул.Краснознаменная 2в;ТП-74 Нефтебаза;ТП-77 ул.  Урожайная;ТП-113 ул.Полевая 2а;ТП-117 ул.Красногвардейская 114/4;ТП-120 ул.Хрещатинская-Николаевская.;ТП-121 ул.Парковая  66а;ТП-121 ул.Парковая  66а;ТП-128 ул. Гр</v>
      </c>
      <c r="C28" s="15" t="str">
        <f>'1(год)'!E30</f>
        <v>J_1.2.1.2.4.O</v>
      </c>
      <c r="D28" s="15" t="s">
        <v>791</v>
      </c>
      <c r="E28" s="15" t="s">
        <v>791</v>
      </c>
      <c r="F28" s="15">
        <f>'1(год)'!J30/1.2</f>
        <v>0.48170925000000003</v>
      </c>
      <c r="G28" s="15"/>
      <c r="H28" s="15"/>
      <c r="I28" s="15">
        <v>0</v>
      </c>
      <c r="J28" s="15">
        <v>0.5</v>
      </c>
      <c r="K28" s="15">
        <v>0</v>
      </c>
      <c r="L28" s="15">
        <v>0</v>
      </c>
      <c r="M28" s="15">
        <f>'1(год)'!O30/1.2</f>
        <v>0.4564105600000001</v>
      </c>
      <c r="N28" s="15"/>
      <c r="O28" s="15"/>
      <c r="P28" s="15">
        <v>0</v>
      </c>
      <c r="Q28" s="15">
        <v>0.5</v>
      </c>
      <c r="R28" s="15">
        <v>0</v>
      </c>
      <c r="S28" s="15" t="s">
        <v>791</v>
      </c>
      <c r="T28" s="15" t="s">
        <v>791</v>
      </c>
      <c r="U28" s="15">
        <f t="shared" si="7"/>
        <v>-0.025298689999999957</v>
      </c>
      <c r="V28" s="64">
        <f t="shared" si="9"/>
        <v>94.74814112454764</v>
      </c>
      <c r="W28" s="15"/>
    </row>
    <row r="29" spans="1:23" ht="141.75">
      <c r="A29" s="15" t="str">
        <f>'1(год)'!A31</f>
        <v>1.2.1.2.5</v>
      </c>
      <c r="B29" s="15" t="str">
        <f>'1(год)'!B31</f>
        <v>ТМ-400кВА ТП-1 ул.Ленинская 116 корп.3 (детский дом); ТП-2 ул.Борисова 41 корп.1; ТП-9 ул.Мельничная; ТП-12 ул.Кустовиновская 1а; ТП-29 Лесхоз; ТП-40 ул. Парковая 17а; ТП-50 ул. Ипподромная 1а.; ТП-52 ул. Ханкайская-Хрещатинская;ТП-64 ул.Красногвардейская</v>
      </c>
      <c r="C29" s="15" t="str">
        <f>'1(год)'!E31</f>
        <v>J_1.2.1.2.5.O</v>
      </c>
      <c r="D29" s="15" t="s">
        <v>791</v>
      </c>
      <c r="E29" s="15" t="s">
        <v>791</v>
      </c>
      <c r="F29" s="15">
        <f>'1(год)'!J31/1.2</f>
        <v>2.4340200000000003</v>
      </c>
      <c r="G29" s="15"/>
      <c r="H29" s="15"/>
      <c r="I29" s="15">
        <v>0</v>
      </c>
      <c r="J29" s="15">
        <v>3.6</v>
      </c>
      <c r="K29" s="15">
        <v>0</v>
      </c>
      <c r="L29" s="15">
        <v>0</v>
      </c>
      <c r="M29" s="15">
        <f>'1(год)'!O31/1.2</f>
        <v>2.34732744</v>
      </c>
      <c r="N29" s="15"/>
      <c r="O29" s="15"/>
      <c r="P29" s="15">
        <v>0</v>
      </c>
      <c r="Q29" s="15">
        <v>3.6</v>
      </c>
      <c r="R29" s="15">
        <v>0</v>
      </c>
      <c r="S29" s="15" t="s">
        <v>791</v>
      </c>
      <c r="T29" s="15" t="s">
        <v>791</v>
      </c>
      <c r="U29" s="15">
        <f t="shared" si="7"/>
        <v>-0.08669256000000036</v>
      </c>
      <c r="V29" s="64">
        <f t="shared" si="9"/>
        <v>96.43829713806788</v>
      </c>
      <c r="W29" s="15"/>
    </row>
    <row r="30" spans="1:23" ht="141.75">
      <c r="A30" s="15" t="str">
        <f>'1(год)'!A32</f>
        <v>1.2.1.2.6</v>
      </c>
      <c r="B30" s="15" t="str">
        <f>'1(год)'!B32</f>
        <v>ТМ-630 кВА ТП-100 ул. Советская  70а; ТП-101ул.Красногвардейская 69/3; ТП-113 ул.Полевая 2а.; ТП-125 ул Парковая 31 а;ТП-149 ул.Красногвардейская 128 корп.5;  ТП-165 ул.Мира  3; ТП-166 ул.Мира 2 а; ТП-169 ул.Коммунаров 33а; ТП-63А ул.Красногвардейская 104</v>
      </c>
      <c r="C30" s="15" t="str">
        <f>'1(год)'!E32</f>
        <v>J_1.2.1.2.6.O</v>
      </c>
      <c r="D30" s="15" t="s">
        <v>791</v>
      </c>
      <c r="E30" s="15" t="s">
        <v>791</v>
      </c>
      <c r="F30" s="15">
        <f>'1(год)'!J32/1.2</f>
        <v>0.7165242500000001</v>
      </c>
      <c r="G30" s="15"/>
      <c r="H30" s="15"/>
      <c r="I30" s="15">
        <v>0</v>
      </c>
      <c r="J30" s="15">
        <v>1.26</v>
      </c>
      <c r="K30" s="15">
        <v>0</v>
      </c>
      <c r="L30" s="15">
        <v>0</v>
      </c>
      <c r="M30" s="15">
        <f>'1(год)'!O32/1.2</f>
        <v>0.34890509000000003</v>
      </c>
      <c r="N30" s="15"/>
      <c r="O30" s="15"/>
      <c r="P30" s="15">
        <v>0</v>
      </c>
      <c r="Q30" s="15">
        <v>0.63</v>
      </c>
      <c r="R30" s="15">
        <v>0</v>
      </c>
      <c r="S30" s="15" t="s">
        <v>791</v>
      </c>
      <c r="T30" s="15" t="s">
        <v>791</v>
      </c>
      <c r="U30" s="15">
        <f t="shared" si="7"/>
        <v>-0.36761916000000006</v>
      </c>
      <c r="V30" s="64">
        <f t="shared" si="9"/>
        <v>48.69410770116991</v>
      </c>
      <c r="W30" s="15"/>
    </row>
    <row r="31" spans="1:23" ht="31.5">
      <c r="A31" s="15" t="str">
        <f>'1(год)'!A33</f>
        <v>1.2.1.2.7</v>
      </c>
      <c r="B31" s="15" t="str">
        <f>'1(год)'!B33</f>
        <v>ТМ-1000 кВА ТП-11 ул.Покуса    1а. </v>
      </c>
      <c r="C31" s="15" t="str">
        <f>'1(год)'!E33</f>
        <v>J_1.2.1.2.7.K</v>
      </c>
      <c r="D31" s="15" t="s">
        <v>791</v>
      </c>
      <c r="E31" s="15" t="s">
        <v>791</v>
      </c>
      <c r="F31" s="15">
        <f>'1(год)'!J33/1.2</f>
        <v>1.0055241666666668</v>
      </c>
      <c r="G31" s="15"/>
      <c r="H31" s="15"/>
      <c r="I31" s="15"/>
      <c r="J31" s="15">
        <v>2</v>
      </c>
      <c r="K31" s="15">
        <v>0</v>
      </c>
      <c r="L31" s="15">
        <v>0</v>
      </c>
      <c r="M31" s="15">
        <f>'1(год)'!O33/1.2</f>
        <v>1.0024218900000001</v>
      </c>
      <c r="N31" s="15"/>
      <c r="O31" s="15"/>
      <c r="P31" s="15"/>
      <c r="Q31" s="15">
        <v>2</v>
      </c>
      <c r="R31" s="15">
        <v>0</v>
      </c>
      <c r="S31" s="15" t="s">
        <v>791</v>
      </c>
      <c r="T31" s="15" t="s">
        <v>791</v>
      </c>
      <c r="U31" s="15">
        <f t="shared" si="7"/>
        <v>-0.0031022766666666257</v>
      </c>
      <c r="V31" s="64">
        <f t="shared" si="9"/>
        <v>99.69147666764184</v>
      </c>
      <c r="W31" s="15"/>
    </row>
    <row r="32" spans="1:23" ht="15.75">
      <c r="A32" s="15" t="str">
        <f>'1(год)'!A34</f>
        <v>1.2.1.2.8</v>
      </c>
      <c r="B32" s="15" t="str">
        <f>'1(год)'!B34</f>
        <v>ТМ- 10000кВА ПС ЗСМ</v>
      </c>
      <c r="C32" s="15" t="str">
        <f>'1(год)'!E34</f>
        <v>J_1.2.1.2.8.O</v>
      </c>
      <c r="D32" s="15" t="s">
        <v>791</v>
      </c>
      <c r="E32" s="15" t="s">
        <v>791</v>
      </c>
      <c r="F32" s="15">
        <f>'1(год)'!J34/1.2</f>
        <v>0</v>
      </c>
      <c r="G32" s="15"/>
      <c r="H32" s="15"/>
      <c r="I32" s="15">
        <v>0</v>
      </c>
      <c r="J32" s="15">
        <v>0</v>
      </c>
      <c r="K32" s="15">
        <v>0</v>
      </c>
      <c r="L32" s="15">
        <v>0</v>
      </c>
      <c r="M32" s="15">
        <f>'1(год)'!O34/1.2</f>
        <v>0</v>
      </c>
      <c r="N32" s="15"/>
      <c r="O32" s="15"/>
      <c r="P32" s="15">
        <v>0</v>
      </c>
      <c r="Q32" s="15">
        <v>0</v>
      </c>
      <c r="R32" s="15">
        <v>0</v>
      </c>
      <c r="S32" s="15" t="s">
        <v>791</v>
      </c>
      <c r="T32" s="15" t="s">
        <v>791</v>
      </c>
      <c r="U32" s="15">
        <f t="shared" si="7"/>
        <v>0</v>
      </c>
      <c r="V32" s="15">
        <v>0</v>
      </c>
      <c r="W32" s="15"/>
    </row>
    <row r="33" spans="1:23" ht="15.75">
      <c r="A33" s="15" t="str">
        <f>'1(год)'!A35</f>
        <v>1.2.1.2.9</v>
      </c>
      <c r="B33" s="15" t="str">
        <f>'1(год)'!B35</f>
        <v>КТПБ -31 ул. Комсомольская 114   </v>
      </c>
      <c r="C33" s="15" t="str">
        <f>'1(год)'!E35</f>
        <v>J_1.2.1.2.9.N</v>
      </c>
      <c r="D33" s="15" t="s">
        <v>791</v>
      </c>
      <c r="E33" s="15" t="s">
        <v>791</v>
      </c>
      <c r="F33" s="15">
        <f>'1(год)'!J35/1.2</f>
        <v>0</v>
      </c>
      <c r="G33" s="15"/>
      <c r="H33" s="15"/>
      <c r="I33" s="15">
        <v>0</v>
      </c>
      <c r="J33" s="15">
        <v>0</v>
      </c>
      <c r="K33" s="15">
        <v>0</v>
      </c>
      <c r="L33" s="15">
        <v>0</v>
      </c>
      <c r="M33" s="15">
        <f>'1(год)'!O35/1.2</f>
        <v>0</v>
      </c>
      <c r="N33" s="15"/>
      <c r="O33" s="15"/>
      <c r="P33" s="15">
        <v>0</v>
      </c>
      <c r="Q33" s="15">
        <v>0</v>
      </c>
      <c r="R33" s="15">
        <v>0</v>
      </c>
      <c r="S33" s="15" t="s">
        <v>791</v>
      </c>
      <c r="T33" s="15" t="s">
        <v>791</v>
      </c>
      <c r="U33" s="15">
        <f t="shared" si="7"/>
        <v>0</v>
      </c>
      <c r="V33" s="15">
        <v>0</v>
      </c>
      <c r="W33" s="15"/>
    </row>
    <row r="34" spans="1:23" ht="47.25">
      <c r="A34" s="15" t="str">
        <f>'1(год)'!A36</f>
        <v>1.2.1.2.10</v>
      </c>
      <c r="B34" s="15" t="str">
        <f>'1(год)'!B36</f>
        <v>РУ 10кВ замена МВ на ВВ:  РП-8 (5 шт.)-Советская 114А; ТП-149 (2 шт.)-Красногвардейская 128/5</v>
      </c>
      <c r="C34" s="15" t="str">
        <f>'1(год)'!E36</f>
        <v>J_1.2.1.2.10.N</v>
      </c>
      <c r="D34" s="15" t="s">
        <v>791</v>
      </c>
      <c r="E34" s="15" t="s">
        <v>791</v>
      </c>
      <c r="F34" s="15">
        <f>'1(год)'!J36/1.2</f>
        <v>0</v>
      </c>
      <c r="G34" s="15"/>
      <c r="H34" s="15"/>
      <c r="I34" s="15">
        <v>0</v>
      </c>
      <c r="J34" s="15">
        <v>0</v>
      </c>
      <c r="K34" s="15">
        <v>0</v>
      </c>
      <c r="L34" s="15">
        <v>0</v>
      </c>
      <c r="M34" s="15">
        <f>'1(год)'!O36/1.2</f>
        <v>0</v>
      </c>
      <c r="N34" s="15"/>
      <c r="O34" s="15"/>
      <c r="P34" s="15">
        <v>0</v>
      </c>
      <c r="Q34" s="15">
        <v>0</v>
      </c>
      <c r="R34" s="15">
        <v>0</v>
      </c>
      <c r="S34" s="15" t="s">
        <v>791</v>
      </c>
      <c r="T34" s="15" t="s">
        <v>791</v>
      </c>
      <c r="U34" s="15">
        <f t="shared" si="7"/>
        <v>0</v>
      </c>
      <c r="V34" s="15">
        <v>0</v>
      </c>
      <c r="W34" s="15"/>
    </row>
    <row r="35" spans="1:23" ht="31.5">
      <c r="A35" s="15" t="str">
        <f>'1(год)'!A37</f>
        <v>1.2.1.2.11</v>
      </c>
      <c r="B35" s="15" t="str">
        <f>'1(год)'!B37</f>
        <v> П/С ЗСМ замена МВ на ВВ, ул. Силикатная 5</v>
      </c>
      <c r="C35" s="15" t="str">
        <f>'1(год)'!E37</f>
        <v>J_1.2.1.2.11.L</v>
      </c>
      <c r="D35" s="15" t="s">
        <v>791</v>
      </c>
      <c r="E35" s="15" t="s">
        <v>791</v>
      </c>
      <c r="F35" s="15">
        <f>'1(год)'!J37/1.2</f>
        <v>0</v>
      </c>
      <c r="G35" s="15"/>
      <c r="H35" s="15"/>
      <c r="I35" s="15">
        <v>0</v>
      </c>
      <c r="J35" s="15">
        <v>0</v>
      </c>
      <c r="K35" s="15">
        <v>0</v>
      </c>
      <c r="L35" s="15">
        <v>0</v>
      </c>
      <c r="M35" s="15">
        <f>'1(год)'!O37/1.2</f>
        <v>0</v>
      </c>
      <c r="N35" s="15"/>
      <c r="O35" s="15"/>
      <c r="P35" s="15">
        <v>0</v>
      </c>
      <c r="Q35" s="15">
        <v>0</v>
      </c>
      <c r="R35" s="15">
        <v>0</v>
      </c>
      <c r="S35" s="15" t="s">
        <v>791</v>
      </c>
      <c r="T35" s="15" t="s">
        <v>791</v>
      </c>
      <c r="U35" s="15">
        <f t="shared" si="7"/>
        <v>0</v>
      </c>
      <c r="V35" s="15">
        <v>0</v>
      </c>
      <c r="W35" s="15"/>
    </row>
    <row r="36" spans="1:23" ht="63">
      <c r="A36" s="71" t="str">
        <f>'1(год)'!A38</f>
        <v>1.2.2.2</v>
      </c>
      <c r="B36" s="71" t="str">
        <f>'1(год)'!B38</f>
        <v>Модернизация, техническое перевооружение линий электропередачи, всего, в том числе:</v>
      </c>
      <c r="C36" s="71" t="str">
        <f>'1(год)'!E38</f>
        <v>нд</v>
      </c>
      <c r="D36" s="71" t="s">
        <v>791</v>
      </c>
      <c r="E36" s="71" t="s">
        <v>791</v>
      </c>
      <c r="F36" s="71">
        <f>F37+F38+F39+F40+F41+F42+F43+F44+F45</f>
        <v>0</v>
      </c>
      <c r="G36" s="71">
        <f aca="true" t="shared" si="10" ref="G36:R36">G37+G38+G39+G40+G41+G42+G43+G44+G45</f>
        <v>0</v>
      </c>
      <c r="H36" s="71">
        <f t="shared" si="10"/>
        <v>0</v>
      </c>
      <c r="I36" s="71">
        <f t="shared" si="10"/>
        <v>0</v>
      </c>
      <c r="J36" s="71">
        <f t="shared" si="10"/>
        <v>0</v>
      </c>
      <c r="K36" s="71">
        <f t="shared" si="10"/>
        <v>0</v>
      </c>
      <c r="L36" s="71">
        <f t="shared" si="10"/>
        <v>0</v>
      </c>
      <c r="M36" s="71">
        <f t="shared" si="10"/>
        <v>0</v>
      </c>
      <c r="N36" s="71">
        <f t="shared" si="10"/>
        <v>0</v>
      </c>
      <c r="O36" s="71">
        <f t="shared" si="10"/>
        <v>0</v>
      </c>
      <c r="P36" s="71">
        <f t="shared" si="10"/>
        <v>0</v>
      </c>
      <c r="Q36" s="71">
        <f t="shared" si="10"/>
        <v>0</v>
      </c>
      <c r="R36" s="71">
        <f t="shared" si="10"/>
        <v>0</v>
      </c>
      <c r="S36" s="71" t="s">
        <v>791</v>
      </c>
      <c r="T36" s="71" t="s">
        <v>791</v>
      </c>
      <c r="U36" s="71">
        <f t="shared" si="7"/>
        <v>0</v>
      </c>
      <c r="V36" s="71">
        <v>0</v>
      </c>
      <c r="W36" s="71"/>
    </row>
    <row r="37" spans="1:23" ht="157.5">
      <c r="A37" s="15" t="str">
        <f>'1(год)'!A39</f>
        <v>1.2.2.2.1</v>
      </c>
      <c r="B37" s="15" t="str">
        <f>'1(год)'!B39</f>
        <v>Вл-10 кв Ф-3"С" L-8209м (реконструкция участка 4 км), ул. Краснознамённая (№22-№18),ул. Краснознамённая 6а-пер. Пригородный 7, ул. Краснознамённая 2в-ул. Фабричная 3, ул. Складская(2-17), ул. Ключевая(3-11), ул. Калиновская( ул. Лазо 5-ул. Партизанская 50</v>
      </c>
      <c r="C37" s="15" t="str">
        <f>'1(год)'!E39</f>
        <v>J_1.2.2.2.1.M</v>
      </c>
      <c r="D37" s="15" t="s">
        <v>791</v>
      </c>
      <c r="E37" s="15" t="s">
        <v>791</v>
      </c>
      <c r="F37" s="15">
        <f>'1(год)'!J39/1.2</f>
        <v>0</v>
      </c>
      <c r="G37" s="15"/>
      <c r="H37" s="15"/>
      <c r="I37" s="15">
        <v>0</v>
      </c>
      <c r="J37" s="15">
        <v>0</v>
      </c>
      <c r="K37" s="15">
        <v>0</v>
      </c>
      <c r="L37" s="15">
        <v>0</v>
      </c>
      <c r="M37" s="15">
        <f>'1(год)'!O39/1.2</f>
        <v>0</v>
      </c>
      <c r="N37" s="15"/>
      <c r="O37" s="15"/>
      <c r="P37" s="15">
        <v>0</v>
      </c>
      <c r="Q37" s="15">
        <v>0</v>
      </c>
      <c r="R37" s="15">
        <v>0</v>
      </c>
      <c r="S37" s="15" t="s">
        <v>791</v>
      </c>
      <c r="T37" s="15" t="s">
        <v>791</v>
      </c>
      <c r="U37" s="15">
        <f t="shared" si="7"/>
        <v>0</v>
      </c>
      <c r="V37" s="15">
        <v>0</v>
      </c>
      <c r="W37" s="15"/>
    </row>
    <row r="38" spans="1:23" ht="126">
      <c r="A38" s="15" t="str">
        <f>'1(год)'!A40</f>
        <v>1.2.2.2.2</v>
      </c>
      <c r="B38" s="15" t="str">
        <f>'1(год)'!B40</f>
        <v>Вл-10 кв Ф-9"С" L-2252м  ул Горького(1-60), тер-я в/части(Горького 1-Суворовская 11а), ТП-152 - ТП-6 (ул. Пограничная 31-ул. Госпитальная 10), ТП-152 - ТП-173(ул. Пограничная 31-Приморская 10/1), КЛ-45м</v>
      </c>
      <c r="C38" s="15" t="str">
        <f>'1(год)'!E40</f>
        <v>J_1.2.2.2.2.L</v>
      </c>
      <c r="D38" s="15" t="s">
        <v>791</v>
      </c>
      <c r="E38" s="15" t="s">
        <v>791</v>
      </c>
      <c r="F38" s="15">
        <f>'1(год)'!J40/1.2</f>
        <v>0</v>
      </c>
      <c r="G38" s="15"/>
      <c r="H38" s="15"/>
      <c r="I38" s="15">
        <v>0</v>
      </c>
      <c r="J38" s="15">
        <v>0</v>
      </c>
      <c r="K38" s="15">
        <v>0</v>
      </c>
      <c r="L38" s="15">
        <v>0</v>
      </c>
      <c r="M38" s="15">
        <f>'1(год)'!O40/1.2</f>
        <v>0</v>
      </c>
      <c r="N38" s="15"/>
      <c r="O38" s="15"/>
      <c r="P38" s="15">
        <v>0</v>
      </c>
      <c r="Q38" s="15">
        <v>0</v>
      </c>
      <c r="R38" s="15">
        <v>0</v>
      </c>
      <c r="S38" s="15" t="s">
        <v>791</v>
      </c>
      <c r="T38" s="15" t="s">
        <v>791</v>
      </c>
      <c r="U38" s="15">
        <f t="shared" si="7"/>
        <v>0</v>
      </c>
      <c r="V38" s="15">
        <v>0</v>
      </c>
      <c r="W38" s="15"/>
    </row>
    <row r="39" spans="1:23" ht="141.75">
      <c r="A39" s="15" t="str">
        <f>'1(год)'!A41</f>
        <v>1.2.2.2.3</v>
      </c>
      <c r="B39" s="15" t="str">
        <f>'1(год)'!B41</f>
        <v>Вл-10 кв Ф-20"С" L-4111 м, ул. Набережная(30-ориентир 30 м на восток от ж/д ул. 1-я Загордная 55), ул.Тараса Шевченко(ориентир 30 м на восток от ж/д ул. 1-я Загордная 55-т. Шевч. 210-150), пер. Крестьянский (т. Шевч. 150-Мельничн. 120), ул.Мельничная(120-</v>
      </c>
      <c r="C39" s="15" t="str">
        <f>'1(год)'!E41</f>
        <v>J_1.2.2.2.3.N</v>
      </c>
      <c r="D39" s="15" t="s">
        <v>791</v>
      </c>
      <c r="E39" s="15" t="s">
        <v>791</v>
      </c>
      <c r="F39" s="15">
        <f>'1(год)'!J41/1.2</f>
        <v>0</v>
      </c>
      <c r="G39" s="15"/>
      <c r="H39" s="15"/>
      <c r="I39" s="15">
        <v>0</v>
      </c>
      <c r="J39" s="15">
        <v>0</v>
      </c>
      <c r="K39" s="15">
        <v>0</v>
      </c>
      <c r="L39" s="15">
        <v>0</v>
      </c>
      <c r="M39" s="15">
        <f>'1(год)'!O41/1.2</f>
        <v>0</v>
      </c>
      <c r="N39" s="15"/>
      <c r="O39" s="15"/>
      <c r="P39" s="15">
        <v>0</v>
      </c>
      <c r="Q39" s="15">
        <v>0</v>
      </c>
      <c r="R39" s="15">
        <v>0</v>
      </c>
      <c r="S39" s="15" t="s">
        <v>791</v>
      </c>
      <c r="T39" s="15" t="s">
        <v>791</v>
      </c>
      <c r="U39" s="15">
        <f t="shared" si="7"/>
        <v>0</v>
      </c>
      <c r="V39" s="15">
        <v>0</v>
      </c>
      <c r="W39" s="15"/>
    </row>
    <row r="40" spans="1:23" ht="47.25">
      <c r="A40" s="15" t="str">
        <f>'1(год)'!A42</f>
        <v>1.2.2.2.4</v>
      </c>
      <c r="B40" s="15" t="str">
        <f>'1(год)'!B42</f>
        <v>установка реклоузеров на ВЛ-10кВ фидер №9 п/с "Спасск" в районе ж/д ул. Горького, д. 19</v>
      </c>
      <c r="C40" s="15" t="str">
        <f>'1(год)'!E42</f>
        <v>J_1.2.2.2.4.L</v>
      </c>
      <c r="D40" s="15" t="s">
        <v>791</v>
      </c>
      <c r="E40" s="15" t="s">
        <v>791</v>
      </c>
      <c r="F40" s="15">
        <f>'1(год)'!J42/1.2</f>
        <v>0</v>
      </c>
      <c r="G40" s="15"/>
      <c r="H40" s="15"/>
      <c r="I40" s="15">
        <v>0</v>
      </c>
      <c r="J40" s="15">
        <v>0</v>
      </c>
      <c r="K40" s="15">
        <v>0</v>
      </c>
      <c r="L40" s="15">
        <v>0</v>
      </c>
      <c r="M40" s="15">
        <f>'1(год)'!O42/1.2</f>
        <v>0</v>
      </c>
      <c r="N40" s="15"/>
      <c r="O40" s="15"/>
      <c r="P40" s="15">
        <v>0</v>
      </c>
      <c r="Q40" s="15">
        <v>0</v>
      </c>
      <c r="R40" s="15">
        <v>0</v>
      </c>
      <c r="S40" s="15" t="s">
        <v>791</v>
      </c>
      <c r="T40" s="15" t="s">
        <v>791</v>
      </c>
      <c r="U40" s="15">
        <f t="shared" si="7"/>
        <v>0</v>
      </c>
      <c r="V40" s="15">
        <v>0</v>
      </c>
      <c r="W40" s="15"/>
    </row>
    <row r="41" spans="1:23" ht="47.25">
      <c r="A41" s="15" t="str">
        <f>'1(год)'!A43</f>
        <v>1.2.2.2.5</v>
      </c>
      <c r="B41" s="15" t="str">
        <f>'1(год)'!B43</f>
        <v>установка реклоузеров на ВЛ-10кВ фидер №17 п/с "Спасск" в районе ж/д ул. Халтурина, д. 7</v>
      </c>
      <c r="C41" s="15" t="str">
        <f>'1(год)'!E43</f>
        <v>J_1.2.2.2.5.L</v>
      </c>
      <c r="D41" s="15" t="s">
        <v>791</v>
      </c>
      <c r="E41" s="15" t="s">
        <v>791</v>
      </c>
      <c r="F41" s="15">
        <f>'1(год)'!J43/1.2</f>
        <v>0</v>
      </c>
      <c r="G41" s="15"/>
      <c r="H41" s="15"/>
      <c r="I41" s="15">
        <v>0</v>
      </c>
      <c r="J41" s="15">
        <v>0</v>
      </c>
      <c r="K41" s="15">
        <v>0</v>
      </c>
      <c r="L41" s="15">
        <v>0</v>
      </c>
      <c r="M41" s="15">
        <f>'1(год)'!O43/1.2</f>
        <v>0</v>
      </c>
      <c r="N41" s="15"/>
      <c r="O41" s="15"/>
      <c r="P41" s="15">
        <v>0</v>
      </c>
      <c r="Q41" s="15">
        <v>0</v>
      </c>
      <c r="R41" s="15">
        <v>0</v>
      </c>
      <c r="S41" s="15" t="s">
        <v>791</v>
      </c>
      <c r="T41" s="15" t="s">
        <v>791</v>
      </c>
      <c r="U41" s="15">
        <f t="shared" si="7"/>
        <v>0</v>
      </c>
      <c r="V41" s="15">
        <v>0</v>
      </c>
      <c r="W41" s="15"/>
    </row>
    <row r="42" spans="1:23" ht="47.25">
      <c r="A42" s="15" t="str">
        <f>'1(год)'!A44</f>
        <v>1.2.2.2.6</v>
      </c>
      <c r="B42" s="15" t="str">
        <f>'1(год)'!B44</f>
        <v>установка реклоузеров на ВЛ-10кВ фидер №6 п/с "Спасск" в районе ж/д ул. Халтурина, д. 7</v>
      </c>
      <c r="C42" s="15" t="str">
        <f>'1(год)'!E44</f>
        <v>J_1.2.2.2.6.L</v>
      </c>
      <c r="D42" s="15" t="s">
        <v>791</v>
      </c>
      <c r="E42" s="15" t="s">
        <v>791</v>
      </c>
      <c r="F42" s="15">
        <f>'1(год)'!J44/1.2</f>
        <v>0</v>
      </c>
      <c r="G42" s="15"/>
      <c r="H42" s="15"/>
      <c r="I42" s="15">
        <v>0</v>
      </c>
      <c r="J42" s="15">
        <v>0</v>
      </c>
      <c r="K42" s="15">
        <v>0</v>
      </c>
      <c r="L42" s="15">
        <v>0</v>
      </c>
      <c r="M42" s="15">
        <f>'1(год)'!O44/1.2</f>
        <v>0</v>
      </c>
      <c r="N42" s="15"/>
      <c r="O42" s="15"/>
      <c r="P42" s="15">
        <v>0</v>
      </c>
      <c r="Q42" s="15">
        <v>0</v>
      </c>
      <c r="R42" s="15">
        <v>0</v>
      </c>
      <c r="S42" s="15" t="s">
        <v>791</v>
      </c>
      <c r="T42" s="15" t="s">
        <v>791</v>
      </c>
      <c r="U42" s="15">
        <f t="shared" si="7"/>
        <v>0</v>
      </c>
      <c r="V42" s="15">
        <v>0</v>
      </c>
      <c r="W42" s="15"/>
    </row>
    <row r="43" spans="1:23" ht="47.25">
      <c r="A43" s="15" t="str">
        <f>'1(год)'!A45</f>
        <v>1.2.2.2.7</v>
      </c>
      <c r="B43" s="15" t="str">
        <f>'1(год)'!B45</f>
        <v>установка реклоузеров на ВЛ-10кВ фидер №25 п/с "Спасск" в районе ж/д ул. Ангарская, д. 2б</v>
      </c>
      <c r="C43" s="15" t="str">
        <f>'1(год)'!E45</f>
        <v>J_1.2.2.2.7.L</v>
      </c>
      <c r="D43" s="15" t="s">
        <v>791</v>
      </c>
      <c r="E43" s="15" t="s">
        <v>791</v>
      </c>
      <c r="F43" s="15">
        <f>'1(год)'!J45/1.2</f>
        <v>0</v>
      </c>
      <c r="G43" s="15"/>
      <c r="H43" s="15"/>
      <c r="I43" s="15">
        <v>0</v>
      </c>
      <c r="J43" s="15">
        <v>0</v>
      </c>
      <c r="K43" s="15">
        <v>0</v>
      </c>
      <c r="L43" s="15">
        <v>0</v>
      </c>
      <c r="M43" s="15">
        <f>'1(год)'!O45/1.2</f>
        <v>0</v>
      </c>
      <c r="N43" s="15"/>
      <c r="O43" s="15"/>
      <c r="P43" s="15">
        <v>0</v>
      </c>
      <c r="Q43" s="15">
        <v>0</v>
      </c>
      <c r="R43" s="15">
        <v>0</v>
      </c>
      <c r="S43" s="15" t="s">
        <v>791</v>
      </c>
      <c r="T43" s="15" t="s">
        <v>791</v>
      </c>
      <c r="U43" s="15">
        <f t="shared" si="7"/>
        <v>0</v>
      </c>
      <c r="V43" s="15">
        <v>0</v>
      </c>
      <c r="W43" s="15"/>
    </row>
    <row r="44" spans="1:23" ht="47.25">
      <c r="A44" s="15" t="str">
        <f>'1(год)'!A46</f>
        <v>1.2.2.2.8</v>
      </c>
      <c r="B44" s="15" t="str">
        <f>'1(год)'!B46</f>
        <v>установка реклоузеров на ВЛ-10кВ фидер №3 п/с "Евгеньевка" в районе ж/д ул. Хрещатинская, д. 82</v>
      </c>
      <c r="C44" s="15" t="str">
        <f>'1(год)'!E46</f>
        <v>J_1.2.2.2.8.L</v>
      </c>
      <c r="D44" s="15" t="s">
        <v>791</v>
      </c>
      <c r="E44" s="15" t="s">
        <v>791</v>
      </c>
      <c r="F44" s="15">
        <f>'1(год)'!J46/1.2</f>
        <v>0</v>
      </c>
      <c r="G44" s="15"/>
      <c r="H44" s="15"/>
      <c r="I44" s="15">
        <v>0</v>
      </c>
      <c r="J44" s="15">
        <v>0</v>
      </c>
      <c r="K44" s="15">
        <v>0</v>
      </c>
      <c r="L44" s="15">
        <v>0</v>
      </c>
      <c r="M44" s="15">
        <f>'1(год)'!O46/1.2</f>
        <v>0</v>
      </c>
      <c r="N44" s="15"/>
      <c r="O44" s="15"/>
      <c r="P44" s="15">
        <v>0</v>
      </c>
      <c r="Q44" s="15">
        <v>0</v>
      </c>
      <c r="R44" s="15">
        <v>0</v>
      </c>
      <c r="S44" s="15" t="s">
        <v>791</v>
      </c>
      <c r="T44" s="15" t="s">
        <v>791</v>
      </c>
      <c r="U44" s="15">
        <f t="shared" si="7"/>
        <v>0</v>
      </c>
      <c r="V44" s="15">
        <v>0</v>
      </c>
      <c r="W44" s="15"/>
    </row>
    <row r="45" spans="1:23" ht="47.25">
      <c r="A45" s="15" t="str">
        <f>'1(год)'!A47</f>
        <v>1.2.2.2.9</v>
      </c>
      <c r="B45" s="15" t="str">
        <f>'1(год)'!B47</f>
        <v>установка реклоузеров на ВЛ-10кВ фидер №13 п/с "ЗСМ" в районе ж/д ул. Кировская, д. 8</v>
      </c>
      <c r="C45" s="15" t="str">
        <f>'1(год)'!E47</f>
        <v>J_1.2.2.2.9.L</v>
      </c>
      <c r="D45" s="15" t="s">
        <v>791</v>
      </c>
      <c r="E45" s="15" t="s">
        <v>791</v>
      </c>
      <c r="F45" s="15">
        <f>'1(год)'!J47/1.2</f>
        <v>0</v>
      </c>
      <c r="G45" s="15"/>
      <c r="H45" s="15"/>
      <c r="I45" s="15">
        <v>0</v>
      </c>
      <c r="J45" s="15">
        <v>0</v>
      </c>
      <c r="K45" s="15">
        <v>0</v>
      </c>
      <c r="L45" s="15">
        <v>0</v>
      </c>
      <c r="M45" s="15">
        <f>'1(год)'!O47/1.2</f>
        <v>0</v>
      </c>
      <c r="N45" s="15"/>
      <c r="O45" s="15"/>
      <c r="P45" s="15">
        <v>0</v>
      </c>
      <c r="Q45" s="15">
        <v>0</v>
      </c>
      <c r="R45" s="15">
        <v>0</v>
      </c>
      <c r="S45" s="15" t="s">
        <v>791</v>
      </c>
      <c r="T45" s="15" t="s">
        <v>791</v>
      </c>
      <c r="U45" s="15">
        <f t="shared" si="7"/>
        <v>0</v>
      </c>
      <c r="V45" s="15">
        <v>0</v>
      </c>
      <c r="W45" s="15"/>
    </row>
    <row r="46" spans="1:23" ht="47.25">
      <c r="A46" s="71" t="str">
        <f>'1(год)'!A48</f>
        <v>1.2.3</v>
      </c>
      <c r="B46" s="71" t="str">
        <f>'1(год)'!B48</f>
        <v>Развитие и модернизация учета электрической энергии (мощности), всего, в том числе:</v>
      </c>
      <c r="C46" s="71" t="str">
        <f>'1(год)'!E48</f>
        <v>нд</v>
      </c>
      <c r="D46" s="71" t="s">
        <v>791</v>
      </c>
      <c r="E46" s="71" t="s">
        <v>791</v>
      </c>
      <c r="F46" s="71">
        <f>F47+F51</f>
        <v>3.307213333333334</v>
      </c>
      <c r="G46" s="71">
        <f aca="true" t="shared" si="11" ref="G46:R46">G47+G51</f>
        <v>0</v>
      </c>
      <c r="H46" s="71">
        <f t="shared" si="11"/>
        <v>0</v>
      </c>
      <c r="I46" s="71">
        <f t="shared" si="11"/>
        <v>0</v>
      </c>
      <c r="J46" s="71">
        <f t="shared" si="11"/>
        <v>0</v>
      </c>
      <c r="K46" s="71">
        <f>K47+K51</f>
        <v>312</v>
      </c>
      <c r="L46" s="71">
        <f t="shared" si="11"/>
        <v>0</v>
      </c>
      <c r="M46" s="71">
        <f>M47+M51</f>
        <v>3.77158321</v>
      </c>
      <c r="N46" s="71">
        <f t="shared" si="11"/>
        <v>0</v>
      </c>
      <c r="O46" s="71">
        <f t="shared" si="11"/>
        <v>0</v>
      </c>
      <c r="P46" s="71">
        <f t="shared" si="11"/>
        <v>0</v>
      </c>
      <c r="Q46" s="71">
        <f t="shared" si="11"/>
        <v>0</v>
      </c>
      <c r="R46" s="71">
        <f t="shared" si="11"/>
        <v>312</v>
      </c>
      <c r="S46" s="71" t="s">
        <v>791</v>
      </c>
      <c r="T46" s="71" t="s">
        <v>791</v>
      </c>
      <c r="U46" s="71">
        <f t="shared" si="7"/>
        <v>0.4643698766666664</v>
      </c>
      <c r="V46" s="83">
        <f>M46/F46*100</f>
        <v>114.04112253619361</v>
      </c>
      <c r="W46" s="71"/>
    </row>
    <row r="47" spans="1:23" ht="63">
      <c r="A47" s="15" t="str">
        <f>'1(год)'!A49</f>
        <v>1.2.3.5</v>
      </c>
      <c r="B47" s="15" t="str">
        <f>'1(год)'!B49</f>
        <v>"Включение приборов учета в систему сбора и передачи данных, класс напряжения 0,22 (0,4) кВ, всего, в том числе:"</v>
      </c>
      <c r="C47" s="15" t="str">
        <f>'1(год)'!E49</f>
        <v>нд</v>
      </c>
      <c r="D47" s="15" t="s">
        <v>791</v>
      </c>
      <c r="E47" s="15" t="s">
        <v>791</v>
      </c>
      <c r="F47" s="15">
        <f>F48+F49+F50</f>
        <v>3.307213333333334</v>
      </c>
      <c r="G47" s="15">
        <f aca="true" t="shared" si="12" ref="G47:R47">G48+G49+G50</f>
        <v>0</v>
      </c>
      <c r="H47" s="15">
        <f t="shared" si="12"/>
        <v>0</v>
      </c>
      <c r="I47" s="15">
        <f t="shared" si="12"/>
        <v>0</v>
      </c>
      <c r="J47" s="15">
        <f t="shared" si="12"/>
        <v>0</v>
      </c>
      <c r="K47" s="15">
        <f t="shared" si="12"/>
        <v>312</v>
      </c>
      <c r="L47" s="15">
        <f t="shared" si="12"/>
        <v>0</v>
      </c>
      <c r="M47" s="15">
        <f>M48+M49+M50</f>
        <v>3.77158321</v>
      </c>
      <c r="N47" s="15">
        <f t="shared" si="12"/>
        <v>0</v>
      </c>
      <c r="O47" s="15">
        <f t="shared" si="12"/>
        <v>0</v>
      </c>
      <c r="P47" s="15">
        <f t="shared" si="12"/>
        <v>0</v>
      </c>
      <c r="Q47" s="15">
        <f t="shared" si="12"/>
        <v>0</v>
      </c>
      <c r="R47" s="15">
        <f t="shared" si="12"/>
        <v>312</v>
      </c>
      <c r="S47" s="15" t="s">
        <v>791</v>
      </c>
      <c r="T47" s="15" t="s">
        <v>791</v>
      </c>
      <c r="U47" s="15">
        <f t="shared" si="7"/>
        <v>0.4643698766666664</v>
      </c>
      <c r="V47" s="64">
        <f>M47/F47*100</f>
        <v>114.04112253619361</v>
      </c>
      <c r="W47" s="15"/>
    </row>
    <row r="48" spans="1:23" s="42" customFormat="1" ht="141.75">
      <c r="A48" s="15" t="str">
        <f>'1(год)'!A50</f>
        <v>1.2.3.5.1</v>
      </c>
      <c r="B48" s="15" t="str">
        <f>'1(год)'!B50</f>
        <v>Установка АСКУЭ в частном секторе, ул.Горького 14-74д, ул.Советская 77-280-248-278 ул. 1я Загородная 15-55, ул. 1я Набережная 2-38,  ул. 2я Набережная 2-8, ул.Перелетная 12-20, ул. Тараса Шевченко 48-80, ул.Комсомольская 45-138, ул.Мельничная 40-108, ул.Т</v>
      </c>
      <c r="C48" s="15" t="str">
        <f>'1(год)'!E50</f>
        <v>J_1.2.3.5.1.N</v>
      </c>
      <c r="D48" s="15" t="s">
        <v>791</v>
      </c>
      <c r="E48" s="15" t="s">
        <v>791</v>
      </c>
      <c r="F48" s="15">
        <f>'1(год)'!J50/1.2</f>
        <v>3.0987175000000002</v>
      </c>
      <c r="G48" s="15"/>
      <c r="H48" s="15"/>
      <c r="I48" s="15">
        <v>0</v>
      </c>
      <c r="J48" s="15">
        <v>0</v>
      </c>
      <c r="K48" s="15">
        <v>297</v>
      </c>
      <c r="L48" s="15">
        <v>0</v>
      </c>
      <c r="M48" s="15">
        <f>'1(год)'!O50/1.2</f>
        <v>3.5630873800000002</v>
      </c>
      <c r="N48" s="15"/>
      <c r="O48" s="15"/>
      <c r="P48" s="15">
        <v>0</v>
      </c>
      <c r="Q48" s="15">
        <v>0</v>
      </c>
      <c r="R48" s="15">
        <v>297</v>
      </c>
      <c r="S48" s="15" t="s">
        <v>791</v>
      </c>
      <c r="T48" s="15" t="s">
        <v>791</v>
      </c>
      <c r="U48" s="15">
        <f t="shared" si="7"/>
        <v>0.46436988</v>
      </c>
      <c r="V48" s="64">
        <f>M48/F48*100</f>
        <v>114.98587334921623</v>
      </c>
      <c r="W48" s="15"/>
    </row>
    <row r="49" spans="1:23" ht="126">
      <c r="A49" s="15" t="str">
        <f>'1(год)'!A51</f>
        <v>1.2.3.5.2</v>
      </c>
      <c r="B49" s="15" t="str">
        <f>'1(год)'!B51</f>
        <v>Установка АСКУЭ физ.лица ул. Цементная 10-19, ул.Советская 2-46, ул. Комсомольская 16-20-30,  ул.Красноармейская 18-25-48, ул. Коммунаров 5-11, ул.Береговая 44-50, ул. Вокзальная 4-18, ул. Советская, ул.Юбилейная, ул.Красногвардейская, ул.Парковая</v>
      </c>
      <c r="C49" s="15" t="str">
        <f>'1(год)'!E51</f>
        <v>J_1.2.3.5.2.O</v>
      </c>
      <c r="D49" s="15" t="s">
        <v>791</v>
      </c>
      <c r="E49" s="15" t="s">
        <v>791</v>
      </c>
      <c r="F49" s="15">
        <f>'1(год)'!J51/1.2</f>
        <v>0.20849583333333335</v>
      </c>
      <c r="G49" s="15"/>
      <c r="H49" s="15"/>
      <c r="I49" s="15">
        <v>0</v>
      </c>
      <c r="J49" s="15">
        <v>0</v>
      </c>
      <c r="K49" s="15">
        <v>15</v>
      </c>
      <c r="L49" s="15">
        <v>0</v>
      </c>
      <c r="M49" s="15">
        <f>'1(год)'!O51/1.2</f>
        <v>0.20849583000000002</v>
      </c>
      <c r="N49" s="15"/>
      <c r="O49" s="15"/>
      <c r="P49" s="15">
        <v>0</v>
      </c>
      <c r="Q49" s="15">
        <v>0</v>
      </c>
      <c r="R49" s="15">
        <v>15</v>
      </c>
      <c r="S49" s="15" t="s">
        <v>791</v>
      </c>
      <c r="T49" s="15" t="s">
        <v>791</v>
      </c>
      <c r="U49" s="15">
        <f t="shared" si="7"/>
        <v>-3.333333331578814E-09</v>
      </c>
      <c r="V49" s="15">
        <f>M49/F49*100</f>
        <v>99.99999840124703</v>
      </c>
      <c r="W49" s="15"/>
    </row>
    <row r="50" spans="1:23" ht="47.25">
      <c r="A50" s="15" t="str">
        <f>'1(год)'!A52</f>
        <v>1.2.3.5.3</v>
      </c>
      <c r="B50" s="15" t="str">
        <f>'1(год)'!B52</f>
        <v>Установка АСКУЭ в в точках перетока в смежные сети ТП-81, ТП-141, ТП-111, ТП-13, ТП-34</v>
      </c>
      <c r="C50" s="15" t="str">
        <f>'1(год)'!E52</f>
        <v>J_1.2.3.5.3.N</v>
      </c>
      <c r="D50" s="15" t="s">
        <v>791</v>
      </c>
      <c r="E50" s="15" t="s">
        <v>791</v>
      </c>
      <c r="F50" s="15">
        <f>'1(год)'!J52/1.2</f>
        <v>0</v>
      </c>
      <c r="G50" s="15"/>
      <c r="H50" s="15"/>
      <c r="I50" s="15">
        <v>0</v>
      </c>
      <c r="J50" s="15">
        <v>0</v>
      </c>
      <c r="K50" s="15">
        <v>0</v>
      </c>
      <c r="L50" s="15">
        <v>0</v>
      </c>
      <c r="M50" s="15">
        <f>'1(год)'!O52/1.2</f>
        <v>0</v>
      </c>
      <c r="N50" s="15"/>
      <c r="O50" s="15"/>
      <c r="P50" s="15">
        <v>0</v>
      </c>
      <c r="Q50" s="15">
        <v>0</v>
      </c>
      <c r="R50" s="15">
        <v>0</v>
      </c>
      <c r="S50" s="15" t="s">
        <v>791</v>
      </c>
      <c r="T50" s="15" t="s">
        <v>791</v>
      </c>
      <c r="U50" s="15">
        <f t="shared" si="7"/>
        <v>0</v>
      </c>
      <c r="V50" s="15">
        <v>0</v>
      </c>
      <c r="W50" s="15"/>
    </row>
    <row r="51" spans="1:23" ht="63">
      <c r="A51" s="15" t="str">
        <f>'1(год)'!A53</f>
        <v>1.2.3.6</v>
      </c>
      <c r="B51" s="15" t="str">
        <f>'1(год)'!B53</f>
        <v>"Включение приборов учета в систему сбора и передачи данных, класс напряжения 6 (10) кВ, всего, в том числе:"</v>
      </c>
      <c r="C51" s="15" t="str">
        <f>'1(год)'!E53</f>
        <v>нд</v>
      </c>
      <c r="D51" s="15" t="s">
        <v>791</v>
      </c>
      <c r="E51" s="15" t="s">
        <v>791</v>
      </c>
      <c r="F51" s="15">
        <f>F52</f>
        <v>0</v>
      </c>
      <c r="G51" s="15">
        <f aca="true" t="shared" si="13" ref="G51:R51">G52</f>
        <v>0</v>
      </c>
      <c r="H51" s="15">
        <f t="shared" si="13"/>
        <v>0</v>
      </c>
      <c r="I51" s="15">
        <f t="shared" si="13"/>
        <v>0</v>
      </c>
      <c r="J51" s="15">
        <f t="shared" si="13"/>
        <v>0</v>
      </c>
      <c r="K51" s="15">
        <f t="shared" si="13"/>
        <v>0</v>
      </c>
      <c r="L51" s="15">
        <f t="shared" si="13"/>
        <v>0</v>
      </c>
      <c r="M51" s="15">
        <f t="shared" si="13"/>
        <v>0</v>
      </c>
      <c r="N51" s="15">
        <f t="shared" si="13"/>
        <v>0</v>
      </c>
      <c r="O51" s="15">
        <f t="shared" si="13"/>
        <v>0</v>
      </c>
      <c r="P51" s="15">
        <f t="shared" si="13"/>
        <v>0</v>
      </c>
      <c r="Q51" s="15">
        <f t="shared" si="13"/>
        <v>0</v>
      </c>
      <c r="R51" s="15">
        <f t="shared" si="13"/>
        <v>0</v>
      </c>
      <c r="S51" s="15" t="s">
        <v>791</v>
      </c>
      <c r="T51" s="15" t="s">
        <v>791</v>
      </c>
      <c r="U51" s="15">
        <f t="shared" si="7"/>
        <v>0</v>
      </c>
      <c r="V51" s="15">
        <v>0</v>
      </c>
      <c r="W51" s="15"/>
    </row>
    <row r="52" spans="1:23" ht="31.5">
      <c r="A52" s="15" t="str">
        <f>'1(год)'!A54</f>
        <v>1.2.3.6.1</v>
      </c>
      <c r="B52" s="15" t="str">
        <f>'1(год)'!B54</f>
        <v>Установка АСКУЭ на п/с 35/10кВ ЗСМ ул.Селикатная</v>
      </c>
      <c r="C52" s="15" t="str">
        <f>'1(год)'!E54</f>
        <v>J_1.2.3.6.1.N</v>
      </c>
      <c r="D52" s="15" t="s">
        <v>791</v>
      </c>
      <c r="E52" s="15" t="s">
        <v>791</v>
      </c>
      <c r="F52" s="15">
        <f>'1(год)'!J54/1.2</f>
        <v>0</v>
      </c>
      <c r="G52" s="15"/>
      <c r="H52" s="15"/>
      <c r="I52" s="15">
        <v>0</v>
      </c>
      <c r="J52" s="15">
        <v>0</v>
      </c>
      <c r="K52" s="15">
        <v>0</v>
      </c>
      <c r="L52" s="15">
        <v>0</v>
      </c>
      <c r="M52" s="15">
        <f>'1(год)'!O54/1.2</f>
        <v>0</v>
      </c>
      <c r="N52" s="15"/>
      <c r="O52" s="15"/>
      <c r="P52" s="15">
        <v>0</v>
      </c>
      <c r="Q52" s="15">
        <v>0</v>
      </c>
      <c r="R52" s="15">
        <v>0</v>
      </c>
      <c r="S52" s="15" t="s">
        <v>791</v>
      </c>
      <c r="T52" s="15" t="s">
        <v>791</v>
      </c>
      <c r="U52" s="15">
        <f t="shared" si="7"/>
        <v>0</v>
      </c>
      <c r="V52" s="15">
        <v>0</v>
      </c>
      <c r="W52" s="15"/>
    </row>
    <row r="53" spans="1:23" ht="47.25">
      <c r="A53" s="71" t="str">
        <f>'1(год)'!A55</f>
        <v>1.4.</v>
      </c>
      <c r="B53" s="71" t="str">
        <f>'1(год)'!B55</f>
        <v>Прочее новое строительство объектов электросетевого хозяйства, всего, в том числе:</v>
      </c>
      <c r="C53" s="71" t="str">
        <f>'1(год)'!E55</f>
        <v>нд</v>
      </c>
      <c r="D53" s="71" t="s">
        <v>791</v>
      </c>
      <c r="E53" s="71" t="s">
        <v>791</v>
      </c>
      <c r="F53" s="71">
        <f>F54+F55+F56+F57+F58</f>
        <v>3.952439</v>
      </c>
      <c r="G53" s="71">
        <f aca="true" t="shared" si="14" ref="G53:R53">G54+G55+G56+G57+G58</f>
        <v>0</v>
      </c>
      <c r="H53" s="71">
        <f t="shared" si="14"/>
        <v>0</v>
      </c>
      <c r="I53" s="71">
        <f t="shared" si="14"/>
        <v>0.66</v>
      </c>
      <c r="J53" s="71">
        <f t="shared" si="14"/>
        <v>0</v>
      </c>
      <c r="K53" s="71">
        <f>K54+K55+K56+K57+K58</f>
        <v>1</v>
      </c>
      <c r="L53" s="71">
        <f t="shared" si="14"/>
        <v>0</v>
      </c>
      <c r="M53" s="71">
        <f t="shared" si="14"/>
        <v>4.608574909999999</v>
      </c>
      <c r="N53" s="71">
        <f t="shared" si="14"/>
        <v>0</v>
      </c>
      <c r="O53" s="71">
        <f t="shared" si="14"/>
        <v>0</v>
      </c>
      <c r="P53" s="71">
        <f t="shared" si="14"/>
        <v>0.66</v>
      </c>
      <c r="Q53" s="71">
        <f t="shared" si="14"/>
        <v>0</v>
      </c>
      <c r="R53" s="71">
        <f t="shared" si="14"/>
        <v>1</v>
      </c>
      <c r="S53" s="71" t="s">
        <v>791</v>
      </c>
      <c r="T53" s="71" t="s">
        <v>791</v>
      </c>
      <c r="U53" s="71">
        <f t="shared" si="7"/>
        <v>0.6561359099999988</v>
      </c>
      <c r="V53" s="71">
        <f>M53/F53*100</f>
        <v>116.60078523666017</v>
      </c>
      <c r="W53" s="71"/>
    </row>
    <row r="54" spans="1:23" ht="94.5">
      <c r="A54" s="15" t="str">
        <f>'1(год)'!A56</f>
        <v>1.4.1.</v>
      </c>
      <c r="B54" s="15" t="str">
        <f>'1(год)'!B56</f>
        <v>ВЛЗ-10кВ Ф-31 оп.262 - ТП 164  Техническая дорога АО "Спасскцемент". Пересечение улиц: Павлика Морозова, 25 лет Октября, Пионерской.  ВЛ L-435м, КЛ L-40м</v>
      </c>
      <c r="C54" s="15" t="str">
        <f>'1(год)'!E56</f>
        <v>J_1.4.1.O</v>
      </c>
      <c r="D54" s="15" t="s">
        <v>791</v>
      </c>
      <c r="E54" s="15" t="s">
        <v>791</v>
      </c>
      <c r="F54" s="15">
        <f>'1(год)'!J56/1.2</f>
        <v>0</v>
      </c>
      <c r="G54" s="15"/>
      <c r="H54" s="15"/>
      <c r="I54" s="15">
        <v>0</v>
      </c>
      <c r="J54" s="15">
        <v>0</v>
      </c>
      <c r="K54" s="15">
        <v>0</v>
      </c>
      <c r="L54" s="15">
        <v>0</v>
      </c>
      <c r="M54" s="15">
        <v>0</v>
      </c>
      <c r="N54" s="15"/>
      <c r="O54" s="15"/>
      <c r="P54" s="15">
        <v>0</v>
      </c>
      <c r="Q54" s="15">
        <v>0</v>
      </c>
      <c r="R54" s="15">
        <v>0</v>
      </c>
      <c r="S54" s="15" t="s">
        <v>791</v>
      </c>
      <c r="T54" s="15" t="s">
        <v>791</v>
      </c>
      <c r="U54" s="15">
        <f t="shared" si="7"/>
        <v>0</v>
      </c>
      <c r="V54" s="15">
        <v>0</v>
      </c>
      <c r="W54" s="15"/>
    </row>
    <row r="55" spans="1:23" ht="47.25">
      <c r="A55" s="15" t="str">
        <f>'1(год)'!A57</f>
        <v>1.4.2.</v>
      </c>
      <c r="B55" s="15" t="str">
        <f>'1(год)'!B57</f>
        <v>ВЛ-10кВ Ф-10"С" L-470м оп.88-94, оп.95-98, КЛ-10кВ Ф-10"С" L-190м оп.94-95   ул. Арсеньева. </v>
      </c>
      <c r="C55" s="15" t="str">
        <f>'1(год)'!E57</f>
        <v>J_1.4.2.K</v>
      </c>
      <c r="D55" s="15" t="s">
        <v>791</v>
      </c>
      <c r="E55" s="15" t="s">
        <v>791</v>
      </c>
      <c r="F55" s="15">
        <f>'1(год)'!J57/1.2</f>
        <v>0.801833</v>
      </c>
      <c r="G55" s="15"/>
      <c r="H55" s="15"/>
      <c r="I55" s="15">
        <v>0.66</v>
      </c>
      <c r="J55" s="15">
        <v>0</v>
      </c>
      <c r="K55" s="15">
        <v>0</v>
      </c>
      <c r="L55" s="15">
        <v>0</v>
      </c>
      <c r="M55" s="15">
        <f>'1(год)'!O57/1.2</f>
        <v>1.0635274</v>
      </c>
      <c r="N55" s="15"/>
      <c r="O55" s="15"/>
      <c r="P55" s="15">
        <v>0.66</v>
      </c>
      <c r="Q55" s="15">
        <v>0</v>
      </c>
      <c r="R55" s="15">
        <v>0</v>
      </c>
      <c r="S55" s="15" t="s">
        <v>791</v>
      </c>
      <c r="T55" s="15" t="s">
        <v>791</v>
      </c>
      <c r="U55" s="15">
        <f t="shared" si="7"/>
        <v>0.2616943999999999</v>
      </c>
      <c r="V55" s="64">
        <f>M55/F55*100</f>
        <v>132.63702042694675</v>
      </c>
      <c r="W55" s="15"/>
    </row>
    <row r="56" spans="1:23" ht="47.25">
      <c r="A56" s="15" t="str">
        <f>'1(год)'!A58</f>
        <v>1.4.3.</v>
      </c>
      <c r="B56" s="15" t="str">
        <f>'1(год)'!B58</f>
        <v>КЛ-10кВ Ф-16"М   L-1170м" п/с "межзаводская"- ТП-119, ул. Красногвардейская</v>
      </c>
      <c r="C56" s="15" t="str">
        <f>'1(год)'!E58</f>
        <v>J_1.4.3.M</v>
      </c>
      <c r="D56" s="15" t="s">
        <v>791</v>
      </c>
      <c r="E56" s="15" t="s">
        <v>791</v>
      </c>
      <c r="F56" s="15">
        <f>'1(год)'!J58/1.2</f>
        <v>0</v>
      </c>
      <c r="G56" s="15"/>
      <c r="H56" s="15"/>
      <c r="I56" s="15">
        <v>0</v>
      </c>
      <c r="J56" s="15">
        <v>0</v>
      </c>
      <c r="K56" s="15">
        <v>0</v>
      </c>
      <c r="L56" s="15">
        <v>0</v>
      </c>
      <c r="M56" s="15">
        <f>'1(год)'!O58/1.2</f>
        <v>0</v>
      </c>
      <c r="N56" s="15"/>
      <c r="O56" s="15"/>
      <c r="P56" s="15">
        <v>0</v>
      </c>
      <c r="Q56" s="15">
        <v>0</v>
      </c>
      <c r="R56" s="15">
        <v>0</v>
      </c>
      <c r="S56" s="15" t="s">
        <v>791</v>
      </c>
      <c r="T56" s="15" t="s">
        <v>791</v>
      </c>
      <c r="U56" s="15">
        <f t="shared" si="7"/>
        <v>0</v>
      </c>
      <c r="V56" s="15">
        <v>0</v>
      </c>
      <c r="W56" s="15"/>
    </row>
    <row r="57" spans="1:23" ht="141.75">
      <c r="A57" s="15" t="str">
        <f>'1(год)'!A59</f>
        <v>1.4.4.</v>
      </c>
      <c r="B57" s="15" t="str">
        <f>'1(год)'!B59</f>
        <v>КЛ-10кВ Ф-17 "С"  (ТП-163 - ТП-168) ул. Калинина(Калинина 8-Цементная 22а), ул. 1-й Западный(1й Западный 5-Калиниа 8), ул. 25 лет Октября(25 лет октября 20-1й Западный 5), 2-й Западный(ул. Пионерская 19а-ул. 25 лет октября 20) 570м. (новое строительство)</v>
      </c>
      <c r="C57" s="15" t="str">
        <f>'1(год)'!E59</f>
        <v>J_1.4.4.N</v>
      </c>
      <c r="D57" s="15" t="s">
        <v>791</v>
      </c>
      <c r="E57" s="15" t="s">
        <v>791</v>
      </c>
      <c r="F57" s="15">
        <f>'1(год)'!J59/1.2</f>
        <v>0</v>
      </c>
      <c r="G57" s="15"/>
      <c r="H57" s="15"/>
      <c r="I57" s="15">
        <v>0</v>
      </c>
      <c r="J57" s="15">
        <v>0</v>
      </c>
      <c r="K57" s="15">
        <v>0</v>
      </c>
      <c r="L57" s="15">
        <v>0</v>
      </c>
      <c r="M57" s="15">
        <f>'1(год)'!O59/1.2</f>
        <v>0</v>
      </c>
      <c r="N57" s="15"/>
      <c r="O57" s="15"/>
      <c r="P57" s="15">
        <v>0</v>
      </c>
      <c r="Q57" s="15">
        <v>0</v>
      </c>
      <c r="R57" s="15"/>
      <c r="S57" s="15" t="s">
        <v>791</v>
      </c>
      <c r="T57" s="15" t="s">
        <v>791</v>
      </c>
      <c r="U57" s="15">
        <f t="shared" si="7"/>
        <v>0</v>
      </c>
      <c r="V57" s="15">
        <v>0</v>
      </c>
      <c r="W57" s="15"/>
    </row>
    <row r="58" spans="1:23" ht="31.5">
      <c r="A58" s="15" t="str">
        <f>'1(год)'!A60</f>
        <v>1.4.5.</v>
      </c>
      <c r="B58" s="15" t="str">
        <f>'1(год)'!B60</f>
        <v>Установка  2КТПБ  (2*1000) ул.Краснознаменная 4  </v>
      </c>
      <c r="C58" s="15" t="str">
        <f>'1(год)'!E60</f>
        <v>J_1.4.5.K</v>
      </c>
      <c r="D58" s="15" t="s">
        <v>791</v>
      </c>
      <c r="E58" s="15" t="s">
        <v>791</v>
      </c>
      <c r="F58" s="15">
        <f>'1(год)'!J60/1.2</f>
        <v>3.150606</v>
      </c>
      <c r="G58" s="15"/>
      <c r="H58" s="15"/>
      <c r="I58" s="15">
        <v>0</v>
      </c>
      <c r="J58" s="15">
        <v>0</v>
      </c>
      <c r="K58" s="15">
        <v>1</v>
      </c>
      <c r="L58" s="15">
        <v>0</v>
      </c>
      <c r="M58" s="15">
        <f>'1(год)'!O60/1.2</f>
        <v>3.545047509999999</v>
      </c>
      <c r="N58" s="15"/>
      <c r="O58" s="15"/>
      <c r="P58" s="15">
        <v>0</v>
      </c>
      <c r="Q58" s="15">
        <v>0</v>
      </c>
      <c r="R58" s="15">
        <v>1</v>
      </c>
      <c r="S58" s="15" t="s">
        <v>791</v>
      </c>
      <c r="T58" s="15" t="s">
        <v>791</v>
      </c>
      <c r="U58" s="15">
        <f t="shared" si="7"/>
        <v>0.39444150999999916</v>
      </c>
      <c r="V58" s="64">
        <f>M58/F58*100</f>
        <v>112.51954417658061</v>
      </c>
      <c r="W58" s="15"/>
    </row>
    <row r="59" spans="1:23" ht="31.5">
      <c r="A59" s="71" t="str">
        <f>'1(год)'!A61</f>
        <v>1.6.</v>
      </c>
      <c r="B59" s="71" t="str">
        <f>'1(год)'!B61</f>
        <v>Прочие инвестиционные проекты, всего, в том числе:</v>
      </c>
      <c r="C59" s="71" t="str">
        <f>'1(год)'!E61</f>
        <v>нд</v>
      </c>
      <c r="D59" s="71" t="s">
        <v>791</v>
      </c>
      <c r="E59" s="71" t="s">
        <v>791</v>
      </c>
      <c r="F59" s="71">
        <f>F60+F61+F62+F63+F64+F65+F66+F67+F68+F69+F70+F71+F72+F73+F74+F75+F76</f>
        <v>6.356258333333334</v>
      </c>
      <c r="G59" s="71">
        <f aca="true" t="shared" si="15" ref="G59:R59">G60+G61+G62+G63+G64+G65+G66+G67+G68+G69+G70+G71+G72+G73+G74+G75+G76</f>
        <v>0</v>
      </c>
      <c r="H59" s="71">
        <f t="shared" si="15"/>
        <v>0</v>
      </c>
      <c r="I59" s="71">
        <f t="shared" si="15"/>
        <v>0</v>
      </c>
      <c r="J59" s="71">
        <f t="shared" si="15"/>
        <v>0</v>
      </c>
      <c r="K59" s="71">
        <f t="shared" si="15"/>
        <v>4</v>
      </c>
      <c r="L59" s="71">
        <f t="shared" si="15"/>
        <v>0</v>
      </c>
      <c r="M59" s="71">
        <f t="shared" si="15"/>
        <v>6.32941633</v>
      </c>
      <c r="N59" s="71">
        <f t="shared" si="15"/>
        <v>0</v>
      </c>
      <c r="O59" s="71">
        <f t="shared" si="15"/>
        <v>0</v>
      </c>
      <c r="P59" s="71">
        <f t="shared" si="15"/>
        <v>0</v>
      </c>
      <c r="Q59" s="71">
        <f t="shared" si="15"/>
        <v>0</v>
      </c>
      <c r="R59" s="71">
        <f t="shared" si="15"/>
        <v>3</v>
      </c>
      <c r="S59" s="71" t="s">
        <v>791</v>
      </c>
      <c r="T59" s="71" t="s">
        <v>791</v>
      </c>
      <c r="U59" s="71">
        <f t="shared" si="7"/>
        <v>-0.026842003333333864</v>
      </c>
      <c r="V59" s="83">
        <f>M59/F59*100</f>
        <v>99.5777074825205</v>
      </c>
      <c r="W59" s="71"/>
    </row>
    <row r="60" spans="1:23" ht="31.5">
      <c r="A60" s="15" t="str">
        <f>'1(год)'!A62</f>
        <v>1.6.1.</v>
      </c>
      <c r="B60" s="15" t="str">
        <f>'1(год)'!B62</f>
        <v>АГП на базе -ГАЗ-33086 ВИТО 24-21</v>
      </c>
      <c r="C60" s="15" t="str">
        <f>'1(год)'!E62</f>
        <v>J_1.6.1.K</v>
      </c>
      <c r="D60" s="15" t="s">
        <v>791</v>
      </c>
      <c r="E60" s="15" t="s">
        <v>791</v>
      </c>
      <c r="F60" s="15">
        <f>'1(год)'!J62/1.2</f>
        <v>0</v>
      </c>
      <c r="G60" s="15"/>
      <c r="H60" s="15"/>
      <c r="I60" s="15">
        <v>0</v>
      </c>
      <c r="J60" s="15">
        <v>0</v>
      </c>
      <c r="K60" s="15">
        <v>0</v>
      </c>
      <c r="L60" s="15">
        <v>0</v>
      </c>
      <c r="M60" s="15">
        <f>'1(год)'!O62/1.2</f>
        <v>0</v>
      </c>
      <c r="N60" s="15"/>
      <c r="O60" s="15"/>
      <c r="P60" s="15">
        <v>0</v>
      </c>
      <c r="Q60" s="15">
        <v>0</v>
      </c>
      <c r="R60" s="15">
        <v>0</v>
      </c>
      <c r="S60" s="15" t="s">
        <v>791</v>
      </c>
      <c r="T60" s="15" t="s">
        <v>791</v>
      </c>
      <c r="U60" s="15">
        <f t="shared" si="7"/>
        <v>0</v>
      </c>
      <c r="V60" s="15">
        <v>0</v>
      </c>
      <c r="W60" s="15"/>
    </row>
    <row r="61" spans="1:23" ht="31.5">
      <c r="A61" s="15" t="str">
        <f>'1(год)'!A63</f>
        <v>1.6.2.</v>
      </c>
      <c r="B61" s="15" t="str">
        <f>'1(год)'!B63</f>
        <v>грузовик с манипулятором Хёндай НР-120</v>
      </c>
      <c r="C61" s="15" t="str">
        <f>'1(год)'!E63</f>
        <v>J_1.6.2.L</v>
      </c>
      <c r="D61" s="15" t="s">
        <v>791</v>
      </c>
      <c r="E61" s="15" t="s">
        <v>791</v>
      </c>
      <c r="F61" s="15">
        <f>'1(год)'!J63/1.2</f>
        <v>0</v>
      </c>
      <c r="G61" s="15"/>
      <c r="H61" s="15"/>
      <c r="I61" s="15">
        <v>0</v>
      </c>
      <c r="J61" s="15">
        <v>0</v>
      </c>
      <c r="K61" s="15">
        <v>0</v>
      </c>
      <c r="L61" s="15">
        <v>0</v>
      </c>
      <c r="M61" s="15">
        <f>'1(год)'!O63/1.2</f>
        <v>0</v>
      </c>
      <c r="N61" s="15"/>
      <c r="O61" s="15"/>
      <c r="P61" s="15">
        <v>0</v>
      </c>
      <c r="Q61" s="15">
        <v>0</v>
      </c>
      <c r="R61" s="15">
        <v>0</v>
      </c>
      <c r="S61" s="15" t="s">
        <v>791</v>
      </c>
      <c r="T61" s="15" t="s">
        <v>791</v>
      </c>
      <c r="U61" s="15">
        <f t="shared" si="7"/>
        <v>0</v>
      </c>
      <c r="V61" s="15">
        <v>0</v>
      </c>
      <c r="W61" s="15"/>
    </row>
    <row r="62" spans="1:23" ht="31.5">
      <c r="A62" s="15" t="str">
        <f>'1(год)'!A64</f>
        <v>1.6.3.</v>
      </c>
      <c r="B62" s="15" t="str">
        <f>'1(год)'!B64</f>
        <v>экскаватор гусеничный САТ-305 SR</v>
      </c>
      <c r="C62" s="15" t="str">
        <f>'1(год)'!E64</f>
        <v>J_1.6.3.L</v>
      </c>
      <c r="D62" s="15" t="s">
        <v>791</v>
      </c>
      <c r="E62" s="15" t="s">
        <v>791</v>
      </c>
      <c r="F62" s="15">
        <f>'1(год)'!J64/1.2</f>
        <v>1.25</v>
      </c>
      <c r="G62" s="15"/>
      <c r="H62" s="15"/>
      <c r="I62" s="15">
        <v>0</v>
      </c>
      <c r="J62" s="15">
        <v>0</v>
      </c>
      <c r="K62" s="15">
        <v>1</v>
      </c>
      <c r="L62" s="15">
        <v>0</v>
      </c>
      <c r="M62" s="15">
        <f>'1(год)'!O64/1.2</f>
        <v>1.66108333</v>
      </c>
      <c r="N62" s="15"/>
      <c r="O62" s="15"/>
      <c r="P62" s="15">
        <v>0</v>
      </c>
      <c r="Q62" s="15">
        <v>0</v>
      </c>
      <c r="R62" s="15">
        <v>1</v>
      </c>
      <c r="S62" s="15" t="s">
        <v>791</v>
      </c>
      <c r="T62" s="15" t="s">
        <v>791</v>
      </c>
      <c r="U62" s="15">
        <f t="shared" si="7"/>
        <v>0.4110833300000001</v>
      </c>
      <c r="V62" s="64">
        <f>M62/F62*100</f>
        <v>132.8866664</v>
      </c>
      <c r="W62" s="15"/>
    </row>
    <row r="63" spans="1:23" ht="15.75">
      <c r="A63" s="15" t="str">
        <f>'1(год)'!A65</f>
        <v>1.6.4.</v>
      </c>
      <c r="B63" s="15" t="str">
        <f>'1(год)'!B65</f>
        <v>БКМ на базе ГАЗ-33086</v>
      </c>
      <c r="C63" s="15" t="str">
        <f>'1(год)'!E65</f>
        <v>J_1.6.4.M</v>
      </c>
      <c r="D63" s="15" t="s">
        <v>791</v>
      </c>
      <c r="E63" s="15" t="s">
        <v>791</v>
      </c>
      <c r="F63" s="15">
        <f>'1(год)'!J65/1.2</f>
        <v>3.9583333333333335</v>
      </c>
      <c r="G63" s="15"/>
      <c r="H63" s="15"/>
      <c r="I63" s="15">
        <v>0</v>
      </c>
      <c r="J63" s="15">
        <v>0</v>
      </c>
      <c r="K63" s="15">
        <v>1</v>
      </c>
      <c r="L63" s="15">
        <v>0</v>
      </c>
      <c r="M63" s="15">
        <f>'1(год)'!O65/1.2</f>
        <v>4.543333</v>
      </c>
      <c r="N63" s="15"/>
      <c r="O63" s="15"/>
      <c r="P63" s="15">
        <v>0</v>
      </c>
      <c r="Q63" s="15">
        <v>0</v>
      </c>
      <c r="R63" s="15">
        <v>1</v>
      </c>
      <c r="S63" s="15" t="s">
        <v>791</v>
      </c>
      <c r="T63" s="15" t="s">
        <v>791</v>
      </c>
      <c r="U63" s="15">
        <f t="shared" si="7"/>
        <v>0.5849996666666661</v>
      </c>
      <c r="V63" s="64">
        <f>M63/F63*100</f>
        <v>114.77893894736842</v>
      </c>
      <c r="W63" s="15"/>
    </row>
    <row r="64" spans="1:23" ht="31.5">
      <c r="A64" s="15" t="str">
        <f>'1(год)'!A66</f>
        <v>1.6.5.</v>
      </c>
      <c r="B64" s="15" t="str">
        <f>'1(год)'!B66</f>
        <v>установка управляемого прокола Р20 "PIT"</v>
      </c>
      <c r="C64" s="15" t="str">
        <f>'1(год)'!E66</f>
        <v>J_1.6.5.L</v>
      </c>
      <c r="D64" s="15" t="s">
        <v>791</v>
      </c>
      <c r="E64" s="15" t="s">
        <v>791</v>
      </c>
      <c r="F64" s="15">
        <f>'1(год)'!J66/1.2</f>
        <v>0</v>
      </c>
      <c r="G64" s="15"/>
      <c r="H64" s="15"/>
      <c r="I64" s="15">
        <v>0</v>
      </c>
      <c r="J64" s="15">
        <v>0</v>
      </c>
      <c r="K64" s="15">
        <v>0</v>
      </c>
      <c r="L64" s="15">
        <v>0</v>
      </c>
      <c r="M64" s="15">
        <f>'1(год)'!O66/1.2</f>
        <v>0</v>
      </c>
      <c r="N64" s="15"/>
      <c r="O64" s="15"/>
      <c r="P64" s="15">
        <v>0</v>
      </c>
      <c r="Q64" s="15">
        <v>0</v>
      </c>
      <c r="R64" s="15">
        <v>0</v>
      </c>
      <c r="S64" s="15" t="s">
        <v>791</v>
      </c>
      <c r="T64" s="15" t="s">
        <v>791</v>
      </c>
      <c r="U64" s="15">
        <f t="shared" si="7"/>
        <v>0</v>
      </c>
      <c r="V64" s="15">
        <v>0</v>
      </c>
      <c r="W64" s="15"/>
    </row>
    <row r="65" spans="1:23" ht="31.5">
      <c r="A65" s="15" t="str">
        <f>'1(год)'!A67</f>
        <v>1.6.6.</v>
      </c>
      <c r="B65" s="15" t="str">
        <f>'1(год)'!B67</f>
        <v>измельчитель веток Skorpion 160R/90</v>
      </c>
      <c r="C65" s="15" t="str">
        <f>'1(год)'!E67</f>
        <v>J_1.6.6.K</v>
      </c>
      <c r="D65" s="15" t="s">
        <v>791</v>
      </c>
      <c r="E65" s="15" t="s">
        <v>791</v>
      </c>
      <c r="F65" s="15">
        <f>'1(год)'!J67/1.2</f>
        <v>0.993725</v>
      </c>
      <c r="G65" s="15"/>
      <c r="H65" s="15"/>
      <c r="I65" s="15">
        <v>0</v>
      </c>
      <c r="J65" s="15">
        <v>0</v>
      </c>
      <c r="K65" s="15">
        <v>1</v>
      </c>
      <c r="L65" s="15">
        <v>0</v>
      </c>
      <c r="M65" s="15">
        <f>'1(год)'!O67/1.2</f>
        <v>0</v>
      </c>
      <c r="N65" s="15"/>
      <c r="O65" s="15"/>
      <c r="P65" s="15">
        <v>0</v>
      </c>
      <c r="Q65" s="15">
        <v>0</v>
      </c>
      <c r="R65" s="15">
        <v>0</v>
      </c>
      <c r="S65" s="15" t="s">
        <v>791</v>
      </c>
      <c r="T65" s="15" t="s">
        <v>791</v>
      </c>
      <c r="U65" s="15">
        <f t="shared" si="7"/>
        <v>-0.993725</v>
      </c>
      <c r="V65" s="15">
        <f>M65/F65*100</f>
        <v>0</v>
      </c>
      <c r="W65" s="15"/>
    </row>
    <row r="66" spans="1:23" ht="15.75">
      <c r="A66" s="15" t="str">
        <f>'1(год)'!A68</f>
        <v>1.6.7.</v>
      </c>
      <c r="B66" s="15" t="str">
        <f>'1(год)'!B68</f>
        <v>УАЗ Патриот</v>
      </c>
      <c r="C66" s="15" t="str">
        <f>'1(год)'!E68</f>
        <v>J_1.6.7.L</v>
      </c>
      <c r="D66" s="15" t="s">
        <v>791</v>
      </c>
      <c r="E66" s="15" t="s">
        <v>791</v>
      </c>
      <c r="F66" s="15">
        <f>'1(год)'!J68/1.2</f>
        <v>0</v>
      </c>
      <c r="G66" s="15"/>
      <c r="H66" s="15"/>
      <c r="I66" s="15">
        <v>0</v>
      </c>
      <c r="J66" s="15">
        <v>0</v>
      </c>
      <c r="K66" s="15">
        <v>0</v>
      </c>
      <c r="L66" s="15">
        <v>0</v>
      </c>
      <c r="M66" s="15">
        <f>'1(год)'!O68/1.2</f>
        <v>0</v>
      </c>
      <c r="N66" s="15"/>
      <c r="O66" s="15"/>
      <c r="P66" s="15">
        <v>0</v>
      </c>
      <c r="Q66" s="15">
        <v>0</v>
      </c>
      <c r="R66" s="15">
        <v>0</v>
      </c>
      <c r="S66" s="15" t="s">
        <v>791</v>
      </c>
      <c r="T66" s="15" t="s">
        <v>791</v>
      </c>
      <c r="U66" s="15">
        <f t="shared" si="7"/>
        <v>0</v>
      </c>
      <c r="V66" s="15">
        <v>0</v>
      </c>
      <c r="W66" s="15"/>
    </row>
    <row r="67" spans="1:23" ht="31.5">
      <c r="A67" s="15" t="str">
        <f>'1(год)'!A69</f>
        <v>1.6.8.</v>
      </c>
      <c r="B67" s="15" t="str">
        <f>'1(год)'!B69</f>
        <v>Автогидроподъемник АГП на базе ГАЗ-33086</v>
      </c>
      <c r="C67" s="15" t="str">
        <f>'1(год)'!E69</f>
        <v>J_1.6.8.O</v>
      </c>
      <c r="D67" s="15" t="s">
        <v>791</v>
      </c>
      <c r="E67" s="15" t="s">
        <v>791</v>
      </c>
      <c r="F67" s="15">
        <f>'1(год)'!J69/1.2</f>
        <v>0</v>
      </c>
      <c r="G67" s="15"/>
      <c r="H67" s="15"/>
      <c r="I67" s="15">
        <v>0</v>
      </c>
      <c r="J67" s="15">
        <v>0</v>
      </c>
      <c r="K67" s="15">
        <v>0</v>
      </c>
      <c r="L67" s="15">
        <v>0</v>
      </c>
      <c r="M67" s="15">
        <f>'1(год)'!O69/1.2</f>
        <v>0</v>
      </c>
      <c r="N67" s="15"/>
      <c r="O67" s="15"/>
      <c r="P67" s="15">
        <v>0</v>
      </c>
      <c r="Q67" s="15">
        <v>0</v>
      </c>
      <c r="R67" s="15">
        <v>0</v>
      </c>
      <c r="S67" s="15" t="s">
        <v>791</v>
      </c>
      <c r="T67" s="15" t="s">
        <v>791</v>
      </c>
      <c r="U67" s="15">
        <f t="shared" si="7"/>
        <v>0</v>
      </c>
      <c r="V67" s="15">
        <v>0</v>
      </c>
      <c r="W67" s="15"/>
    </row>
    <row r="68" spans="1:23" ht="15.75">
      <c r="A68" s="15" t="str">
        <f>'1(год)'!A70</f>
        <v>1.6.9.</v>
      </c>
      <c r="B68" s="15" t="str">
        <f>'1(год)'!B70</f>
        <v>ПРМ на базе ГАЗ-33086</v>
      </c>
      <c r="C68" s="15" t="str">
        <f>'1(год)'!E70</f>
        <v>J_1.6.9.K</v>
      </c>
      <c r="D68" s="15" t="s">
        <v>791</v>
      </c>
      <c r="E68" s="15" t="s">
        <v>791</v>
      </c>
      <c r="F68" s="15">
        <f>'1(год)'!J70/1.2</f>
        <v>0</v>
      </c>
      <c r="G68" s="15"/>
      <c r="H68" s="15"/>
      <c r="I68" s="15">
        <v>0</v>
      </c>
      <c r="J68" s="15">
        <v>0</v>
      </c>
      <c r="K68" s="15">
        <v>0</v>
      </c>
      <c r="L68" s="15">
        <v>0</v>
      </c>
      <c r="M68" s="15">
        <f>'1(год)'!O70/1.2</f>
        <v>0</v>
      </c>
      <c r="N68" s="15"/>
      <c r="O68" s="15"/>
      <c r="P68" s="15">
        <v>0</v>
      </c>
      <c r="Q68" s="15">
        <v>0</v>
      </c>
      <c r="R68" s="15">
        <v>0</v>
      </c>
      <c r="S68" s="15" t="s">
        <v>791</v>
      </c>
      <c r="T68" s="15" t="s">
        <v>791</v>
      </c>
      <c r="U68" s="15">
        <f t="shared" si="7"/>
        <v>0</v>
      </c>
      <c r="V68" s="15">
        <v>0</v>
      </c>
      <c r="W68" s="15"/>
    </row>
    <row r="69" spans="1:23" ht="15.75">
      <c r="A69" s="15" t="str">
        <f>'1(год)'!A71</f>
        <v>1.6.10.</v>
      </c>
      <c r="B69" s="15" t="str">
        <f>'1(год)'!B71</f>
        <v>тракторный -тягач на базе МТЗ-82</v>
      </c>
      <c r="C69" s="15" t="str">
        <f>'1(год)'!E71</f>
        <v>J_1.6.10.M</v>
      </c>
      <c r="D69" s="15" t="s">
        <v>791</v>
      </c>
      <c r="E69" s="15" t="s">
        <v>791</v>
      </c>
      <c r="F69" s="15">
        <f>'1(год)'!J71/1.2</f>
        <v>0</v>
      </c>
      <c r="G69" s="15"/>
      <c r="H69" s="15"/>
      <c r="I69" s="15">
        <v>0</v>
      </c>
      <c r="J69" s="15">
        <v>0</v>
      </c>
      <c r="K69" s="15">
        <v>0</v>
      </c>
      <c r="L69" s="15">
        <v>0</v>
      </c>
      <c r="M69" s="15">
        <f>'1(год)'!O71/1.2</f>
        <v>0</v>
      </c>
      <c r="N69" s="15"/>
      <c r="O69" s="15"/>
      <c r="P69" s="15">
        <v>0</v>
      </c>
      <c r="Q69" s="15">
        <v>0</v>
      </c>
      <c r="R69" s="15">
        <v>0</v>
      </c>
      <c r="S69" s="15" t="s">
        <v>791</v>
      </c>
      <c r="T69" s="15" t="s">
        <v>791</v>
      </c>
      <c r="U69" s="15">
        <f t="shared" si="7"/>
        <v>0</v>
      </c>
      <c r="V69" s="15">
        <v>0</v>
      </c>
      <c r="W69" s="15"/>
    </row>
    <row r="70" spans="1:23" ht="15.75">
      <c r="A70" s="15" t="str">
        <f>'1(год)'!A72</f>
        <v>1.6.11.</v>
      </c>
      <c r="B70" s="15" t="str">
        <f>'1(год)'!B72</f>
        <v>самосвал Хёндай HP-65</v>
      </c>
      <c r="C70" s="15" t="str">
        <f>'1(год)'!E72</f>
        <v>J_1.6.11.L</v>
      </c>
      <c r="D70" s="15" t="s">
        <v>791</v>
      </c>
      <c r="E70" s="15" t="s">
        <v>791</v>
      </c>
      <c r="F70" s="15">
        <f>'1(год)'!J72/1.2</f>
        <v>0</v>
      </c>
      <c r="G70" s="15"/>
      <c r="H70" s="15"/>
      <c r="I70" s="15">
        <v>0</v>
      </c>
      <c r="J70" s="15">
        <v>0</v>
      </c>
      <c r="K70" s="15">
        <v>0</v>
      </c>
      <c r="L70" s="15">
        <v>0</v>
      </c>
      <c r="M70" s="15">
        <f>'1(год)'!O72/1.2</f>
        <v>0</v>
      </c>
      <c r="N70" s="15"/>
      <c r="O70" s="15"/>
      <c r="P70" s="15">
        <v>0</v>
      </c>
      <c r="Q70" s="15">
        <v>0</v>
      </c>
      <c r="R70" s="15">
        <v>0</v>
      </c>
      <c r="S70" s="15" t="s">
        <v>791</v>
      </c>
      <c r="T70" s="15" t="s">
        <v>791</v>
      </c>
      <c r="U70" s="15">
        <f t="shared" si="7"/>
        <v>0</v>
      </c>
      <c r="V70" s="15">
        <v>0</v>
      </c>
      <c r="W70" s="15"/>
    </row>
    <row r="71" spans="1:23" ht="15.75">
      <c r="A71" s="15" t="str">
        <f>'1(год)'!A73</f>
        <v>1.6.12.</v>
      </c>
      <c r="B71" s="15" t="str">
        <f>'1(год)'!B73</f>
        <v>УАЗ -390995 (буханка)</v>
      </c>
      <c r="C71" s="15" t="str">
        <f>'1(год)'!E73</f>
        <v>J_1.6.12.M</v>
      </c>
      <c r="D71" s="15" t="s">
        <v>791</v>
      </c>
      <c r="E71" s="15" t="s">
        <v>791</v>
      </c>
      <c r="F71" s="15">
        <f>'1(год)'!J73/1.2</f>
        <v>0</v>
      </c>
      <c r="G71" s="15"/>
      <c r="H71" s="15"/>
      <c r="I71" s="15">
        <v>0</v>
      </c>
      <c r="J71" s="15">
        <v>0</v>
      </c>
      <c r="K71" s="15">
        <v>0</v>
      </c>
      <c r="L71" s="15">
        <v>0</v>
      </c>
      <c r="M71" s="15">
        <f>'1(год)'!O73/1.2</f>
        <v>0</v>
      </c>
      <c r="N71" s="15"/>
      <c r="O71" s="15"/>
      <c r="P71" s="15">
        <v>0</v>
      </c>
      <c r="Q71" s="15">
        <v>0</v>
      </c>
      <c r="R71" s="15">
        <v>0</v>
      </c>
      <c r="S71" s="15" t="s">
        <v>791</v>
      </c>
      <c r="T71" s="15" t="s">
        <v>791</v>
      </c>
      <c r="U71" s="15">
        <f t="shared" si="7"/>
        <v>0</v>
      </c>
      <c r="V71" s="15">
        <v>0</v>
      </c>
      <c r="W71" s="15"/>
    </row>
    <row r="72" spans="1:23" ht="31.5">
      <c r="A72" s="15" t="str">
        <f>'1(год)'!A74</f>
        <v>1.6.13.</v>
      </c>
      <c r="B72" s="15" t="str">
        <f>'1(год)'!B74</f>
        <v>БКМ-205Д-01 на базе МТЗ-82 (ямобур)</v>
      </c>
      <c r="C72" s="15" t="str">
        <f>'1(год)'!E74</f>
        <v>J_1.6.13.N</v>
      </c>
      <c r="D72" s="15" t="s">
        <v>791</v>
      </c>
      <c r="E72" s="15" t="s">
        <v>791</v>
      </c>
      <c r="F72" s="15">
        <f>'1(год)'!J74/1.2</f>
        <v>0</v>
      </c>
      <c r="G72" s="15"/>
      <c r="H72" s="15"/>
      <c r="I72" s="15">
        <v>0</v>
      </c>
      <c r="J72" s="15">
        <v>0</v>
      </c>
      <c r="K72" s="15">
        <v>0</v>
      </c>
      <c r="L72" s="15">
        <v>0</v>
      </c>
      <c r="M72" s="15">
        <f>'1(год)'!O74/1.2</f>
        <v>0</v>
      </c>
      <c r="N72" s="15"/>
      <c r="O72" s="15"/>
      <c r="P72" s="15">
        <v>0</v>
      </c>
      <c r="Q72" s="15">
        <v>0</v>
      </c>
      <c r="R72" s="15">
        <v>0</v>
      </c>
      <c r="S72" s="15" t="s">
        <v>791</v>
      </c>
      <c r="T72" s="15" t="s">
        <v>791</v>
      </c>
      <c r="U72" s="15">
        <f t="shared" si="7"/>
        <v>0</v>
      </c>
      <c r="V72" s="15">
        <v>0</v>
      </c>
      <c r="W72" s="15"/>
    </row>
    <row r="73" spans="1:23" ht="31.5">
      <c r="A73" s="15" t="str">
        <f>'1(год)'!A75</f>
        <v>1.6.14.</v>
      </c>
      <c r="B73" s="15" t="str">
        <f>'1(год)'!B75</f>
        <v>измеритель параметров силовых трансформаторов К 540-3 </v>
      </c>
      <c r="C73" s="15" t="str">
        <f>'1(год)'!E75</f>
        <v>J_1.6.14.M</v>
      </c>
      <c r="D73" s="15" t="s">
        <v>791</v>
      </c>
      <c r="E73" s="15" t="s">
        <v>791</v>
      </c>
      <c r="F73" s="15">
        <f>'1(год)'!J75/1.2</f>
        <v>0</v>
      </c>
      <c r="G73" s="15"/>
      <c r="H73" s="15"/>
      <c r="I73" s="15">
        <v>0</v>
      </c>
      <c r="J73" s="15">
        <v>0</v>
      </c>
      <c r="K73" s="15">
        <v>0</v>
      </c>
      <c r="L73" s="15">
        <v>0</v>
      </c>
      <c r="M73" s="15">
        <f>'1(год)'!O75/1.2</f>
        <v>0</v>
      </c>
      <c r="N73" s="15"/>
      <c r="O73" s="15"/>
      <c r="P73" s="15">
        <v>0</v>
      </c>
      <c r="Q73" s="15">
        <v>0</v>
      </c>
      <c r="R73" s="15">
        <v>0</v>
      </c>
      <c r="S73" s="15" t="s">
        <v>791</v>
      </c>
      <c r="T73" s="15" t="s">
        <v>791</v>
      </c>
      <c r="U73" s="15">
        <f t="shared" si="7"/>
        <v>0</v>
      </c>
      <c r="V73" s="15">
        <v>0</v>
      </c>
      <c r="W73" s="15"/>
    </row>
    <row r="74" spans="1:23" ht="15.75">
      <c r="A74" s="15" t="str">
        <f>'1(год)'!A76</f>
        <v>1.6.15.</v>
      </c>
      <c r="B74" s="15" t="str">
        <f>'1(год)'!B76</f>
        <v>СКАТ -70П</v>
      </c>
      <c r="C74" s="15" t="str">
        <f>'1(год)'!E76</f>
        <v>J_1.6.15.K</v>
      </c>
      <c r="D74" s="15" t="s">
        <v>791</v>
      </c>
      <c r="E74" s="15" t="s">
        <v>791</v>
      </c>
      <c r="F74" s="15">
        <f>'1(год)'!J76/1.2</f>
        <v>0.1542</v>
      </c>
      <c r="G74" s="15"/>
      <c r="H74" s="15"/>
      <c r="I74" s="15">
        <v>0</v>
      </c>
      <c r="J74" s="15">
        <v>0</v>
      </c>
      <c r="K74" s="15">
        <v>1</v>
      </c>
      <c r="L74" s="15">
        <v>0</v>
      </c>
      <c r="M74" s="15">
        <f>'1(год)'!O76/1.2</f>
        <v>0.125</v>
      </c>
      <c r="N74" s="15"/>
      <c r="O74" s="15"/>
      <c r="P74" s="15">
        <v>0</v>
      </c>
      <c r="Q74" s="15">
        <v>0</v>
      </c>
      <c r="R74" s="15">
        <v>1</v>
      </c>
      <c r="S74" s="15" t="s">
        <v>791</v>
      </c>
      <c r="T74" s="15" t="s">
        <v>791</v>
      </c>
      <c r="U74" s="15">
        <f t="shared" si="7"/>
        <v>-0.029200000000000004</v>
      </c>
      <c r="V74" s="64">
        <f>M74/F74*100</f>
        <v>81.06355382619974</v>
      </c>
      <c r="W74" s="15"/>
    </row>
    <row r="75" spans="1:23" ht="15.75">
      <c r="A75" s="15" t="str">
        <f>'1(год)'!A77</f>
        <v>1.6.16.</v>
      </c>
      <c r="B75" s="15" t="str">
        <f>'1(год)'!B77</f>
        <v>СКАТ М100В</v>
      </c>
      <c r="C75" s="15" t="str">
        <f>'1(год)'!E77</f>
        <v>J_1.6.16.L</v>
      </c>
      <c r="D75" s="15" t="s">
        <v>791</v>
      </c>
      <c r="E75" s="15" t="s">
        <v>791</v>
      </c>
      <c r="F75" s="15">
        <f>'1(год)'!J77/1.2</f>
        <v>0</v>
      </c>
      <c r="G75" s="15"/>
      <c r="H75" s="15"/>
      <c r="I75" s="15">
        <v>0</v>
      </c>
      <c r="J75" s="15">
        <v>0</v>
      </c>
      <c r="K75" s="15">
        <v>0</v>
      </c>
      <c r="L75" s="15">
        <v>0</v>
      </c>
      <c r="M75" s="15">
        <f>'1(год)'!O77/1.2</f>
        <v>0</v>
      </c>
      <c r="N75" s="15"/>
      <c r="O75" s="15"/>
      <c r="P75" s="15">
        <v>0</v>
      </c>
      <c r="Q75" s="15">
        <v>0</v>
      </c>
      <c r="R75" s="15">
        <v>0</v>
      </c>
      <c r="S75" s="15" t="s">
        <v>791</v>
      </c>
      <c r="T75" s="15" t="s">
        <v>791</v>
      </c>
      <c r="U75" s="15">
        <f t="shared" si="7"/>
        <v>0</v>
      </c>
      <c r="V75" s="15">
        <v>0</v>
      </c>
      <c r="W75" s="15"/>
    </row>
    <row r="76" spans="1:23" ht="47.25">
      <c r="A76" s="15" t="str">
        <f>'1(год)'!A78</f>
        <v>1.6.17.</v>
      </c>
      <c r="B76" s="15" t="str">
        <f>'1(год)'!B78</f>
        <v>СВП-10 стенд механических испытаний повреждений для ведения работ на высоте</v>
      </c>
      <c r="C76" s="15" t="str">
        <f>'1(год)'!E78</f>
        <v>J_1.6.17.N</v>
      </c>
      <c r="D76" s="15" t="s">
        <v>791</v>
      </c>
      <c r="E76" s="15" t="s">
        <v>791</v>
      </c>
      <c r="F76" s="15">
        <f>'1(год)'!J78/1.2</f>
        <v>0</v>
      </c>
      <c r="G76" s="15"/>
      <c r="H76" s="15"/>
      <c r="I76" s="15">
        <v>0</v>
      </c>
      <c r="J76" s="15">
        <v>0</v>
      </c>
      <c r="K76" s="15">
        <v>0</v>
      </c>
      <c r="L76" s="15">
        <v>0</v>
      </c>
      <c r="M76" s="15">
        <f>'1(год)'!O78/1.2</f>
        <v>0</v>
      </c>
      <c r="N76" s="15"/>
      <c r="O76" s="15"/>
      <c r="P76" s="15">
        <v>0</v>
      </c>
      <c r="Q76" s="15">
        <v>0</v>
      </c>
      <c r="R76" s="15">
        <v>0</v>
      </c>
      <c r="S76" s="15" t="s">
        <v>791</v>
      </c>
      <c r="T76" s="15" t="s">
        <v>791</v>
      </c>
      <c r="U76" s="15">
        <f t="shared" si="7"/>
        <v>0</v>
      </c>
      <c r="V76" s="15">
        <v>0</v>
      </c>
      <c r="W76" s="15"/>
    </row>
  </sheetData>
  <sheetProtection/>
  <mergeCells count="15">
    <mergeCell ref="C13:C16"/>
    <mergeCell ref="D13:D16"/>
    <mergeCell ref="E13:R13"/>
    <mergeCell ref="S13:V14"/>
    <mergeCell ref="A5:T5"/>
    <mergeCell ref="A13:A16"/>
    <mergeCell ref="B13:B16"/>
    <mergeCell ref="A10:W10"/>
    <mergeCell ref="W13:W16"/>
    <mergeCell ref="E14:K14"/>
    <mergeCell ref="L14:R14"/>
    <mergeCell ref="F15:K15"/>
    <mergeCell ref="M15:R15"/>
    <mergeCell ref="S15:T15"/>
    <mergeCell ref="U15:V15"/>
  </mergeCells>
  <printOptions/>
  <pageMargins left="0.49" right="0.1968503937007874" top="0.2362204724409449" bottom="0.2362204724409449" header="0.15748031496062992" footer="0.15748031496062992"/>
  <pageSetup fitToHeight="1" fitToWidth="1" horizontalDpi="600" verticalDpi="600" orientation="landscape" paperSize="9" scale="1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AD49"/>
  <sheetViews>
    <sheetView zoomScalePageLayoutView="0" workbookViewId="0" topLeftCell="A10">
      <selection activeCell="E58" sqref="E58"/>
    </sheetView>
  </sheetViews>
  <sheetFormatPr defaultColWidth="9.140625" defaultRowHeight="15"/>
  <cols>
    <col min="2" max="2" width="33.28125" style="0" customWidth="1"/>
    <col min="4" max="4" width="19.00390625" style="0" customWidth="1"/>
  </cols>
  <sheetData>
    <row r="1" ht="15.75">
      <c r="A1" s="1" t="s">
        <v>49</v>
      </c>
    </row>
    <row r="2" ht="15.75">
      <c r="A2" s="1" t="s">
        <v>50</v>
      </c>
    </row>
    <row r="3" ht="15.75">
      <c r="A3" s="1" t="s">
        <v>51</v>
      </c>
    </row>
    <row r="4" ht="15.75">
      <c r="A4" s="1" t="s">
        <v>690</v>
      </c>
    </row>
    <row r="6" spans="1:30" ht="19.5" customHeight="1">
      <c r="A6" s="102" t="s">
        <v>692</v>
      </c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</row>
    <row r="8" ht="15.75">
      <c r="A8" s="1" t="s">
        <v>691</v>
      </c>
    </row>
    <row r="10" ht="15.75">
      <c r="A10" s="1" t="s">
        <v>9</v>
      </c>
    </row>
    <row r="11" ht="15.75">
      <c r="A11" s="1" t="s">
        <v>689</v>
      </c>
    </row>
    <row r="12" ht="15.75">
      <c r="A12" s="1"/>
    </row>
    <row r="13" spans="1:22" ht="161.25" customHeight="1">
      <c r="A13" s="115" t="s">
        <v>13</v>
      </c>
      <c r="B13" s="115" t="s">
        <v>14</v>
      </c>
      <c r="C13" s="115" t="s">
        <v>15</v>
      </c>
      <c r="D13" s="115" t="s">
        <v>52</v>
      </c>
      <c r="E13" s="115" t="s">
        <v>693</v>
      </c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 t="s">
        <v>694</v>
      </c>
      <c r="R13" s="115"/>
      <c r="S13" s="115"/>
      <c r="T13" s="115"/>
      <c r="U13" s="115"/>
      <c r="V13" s="115" t="s">
        <v>18</v>
      </c>
    </row>
    <row r="14" spans="1:22" ht="15" customHeight="1">
      <c r="A14" s="115"/>
      <c r="B14" s="115"/>
      <c r="C14" s="115"/>
      <c r="D14" s="115"/>
      <c r="E14" s="114" t="s">
        <v>19</v>
      </c>
      <c r="F14" s="114"/>
      <c r="G14" s="114"/>
      <c r="H14" s="114"/>
      <c r="I14" s="114"/>
      <c r="J14" s="114"/>
      <c r="K14" s="114" t="s">
        <v>20</v>
      </c>
      <c r="L14" s="114"/>
      <c r="M14" s="114"/>
      <c r="N14" s="114"/>
      <c r="O14" s="114"/>
      <c r="P14" s="114"/>
      <c r="Q14" s="115"/>
      <c r="R14" s="115"/>
      <c r="S14" s="115"/>
      <c r="T14" s="115"/>
      <c r="U14" s="115"/>
      <c r="V14" s="115"/>
    </row>
    <row r="15" spans="1:22" ht="15">
      <c r="A15" s="115"/>
      <c r="B15" s="115"/>
      <c r="C15" s="115"/>
      <c r="D15" s="115"/>
      <c r="E15" s="9" t="s">
        <v>55</v>
      </c>
      <c r="F15" s="6" t="s">
        <v>44</v>
      </c>
      <c r="G15" s="6" t="s">
        <v>45</v>
      </c>
      <c r="H15" s="6" t="s">
        <v>46</v>
      </c>
      <c r="I15" s="6" t="s">
        <v>47</v>
      </c>
      <c r="J15" s="6" t="s">
        <v>48</v>
      </c>
      <c r="K15" s="9" t="s">
        <v>55</v>
      </c>
      <c r="L15" s="6" t="s">
        <v>44</v>
      </c>
      <c r="M15" s="6" t="s">
        <v>45</v>
      </c>
      <c r="N15" s="6" t="s">
        <v>46</v>
      </c>
      <c r="O15" s="6" t="s">
        <v>47</v>
      </c>
      <c r="P15" s="6" t="s">
        <v>48</v>
      </c>
      <c r="Q15" s="6" t="s">
        <v>44</v>
      </c>
      <c r="R15" s="6" t="s">
        <v>45</v>
      </c>
      <c r="S15" s="6" t="s">
        <v>46</v>
      </c>
      <c r="T15" s="6" t="s">
        <v>47</v>
      </c>
      <c r="U15" s="6" t="s">
        <v>48</v>
      </c>
      <c r="V15" s="115"/>
    </row>
    <row r="16" spans="1:22" ht="15">
      <c r="A16" s="6">
        <v>1</v>
      </c>
      <c r="B16" s="6">
        <v>2</v>
      </c>
      <c r="C16" s="6">
        <v>3</v>
      </c>
      <c r="D16" s="6">
        <v>4</v>
      </c>
      <c r="E16" s="6">
        <v>5</v>
      </c>
      <c r="F16" s="6">
        <v>6</v>
      </c>
      <c r="G16" s="6">
        <v>7</v>
      </c>
      <c r="H16" s="6">
        <v>8</v>
      </c>
      <c r="I16" s="6">
        <v>9</v>
      </c>
      <c r="J16" s="6">
        <v>10</v>
      </c>
      <c r="K16" s="6">
        <v>11</v>
      </c>
      <c r="L16" s="6">
        <v>12</v>
      </c>
      <c r="M16" s="6">
        <v>13</v>
      </c>
      <c r="N16" s="6">
        <v>14</v>
      </c>
      <c r="O16" s="6">
        <v>15</v>
      </c>
      <c r="P16" s="6">
        <v>16</v>
      </c>
      <c r="Q16" s="6">
        <v>17</v>
      </c>
      <c r="R16" s="6">
        <v>18</v>
      </c>
      <c r="S16" s="6">
        <v>19</v>
      </c>
      <c r="T16" s="6">
        <v>20</v>
      </c>
      <c r="U16" s="6">
        <v>21</v>
      </c>
      <c r="V16" s="6">
        <v>22</v>
      </c>
    </row>
    <row r="17" spans="1:22" ht="31.5">
      <c r="A17" s="4">
        <f>'1(год)'!A20</f>
        <v>0</v>
      </c>
      <c r="B17" s="5" t="str">
        <f>'1(год)'!B20</f>
        <v>ВСЕГО по инвестиционной программе, в том числе: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</row>
    <row r="18" spans="1:22" s="12" customFormat="1" ht="47.25">
      <c r="A18" s="11" t="str">
        <f>'1(год)'!A21</f>
        <v>0.2</v>
      </c>
      <c r="B18" s="15" t="str">
        <f>'1(год)'!B21</f>
        <v>Реконструкция, модернизация, техническое перевооружение, всего</v>
      </c>
      <c r="C18" s="13"/>
      <c r="D18" s="13"/>
      <c r="E18" s="13"/>
      <c r="F18" s="13"/>
      <c r="G18" s="13"/>
      <c r="H18" s="13"/>
      <c r="I18" s="13"/>
      <c r="J18" s="13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</row>
    <row r="19" spans="1:22" s="12" customFormat="1" ht="47.25">
      <c r="A19" s="11" t="str">
        <f>'1(год)'!A22</f>
        <v>0.4</v>
      </c>
      <c r="B19" s="15" t="str">
        <f>'1(год)'!B22</f>
        <v>Прочее новое строительство объектов электросетевого хозяйства, всего</v>
      </c>
      <c r="C19" s="13" t="str">
        <f>'1(год)'!E22</f>
        <v>нд</v>
      </c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</row>
    <row r="20" spans="1:22" s="12" customFormat="1" ht="31.5">
      <c r="A20" s="11" t="str">
        <f>'1(год)'!A23</f>
        <v>0.6</v>
      </c>
      <c r="B20" s="15" t="str">
        <f>'1(год)'!B23</f>
        <v>Прочие инвестиционные проекты, всего</v>
      </c>
      <c r="C20" s="13" t="str">
        <f>'1(год)'!E23</f>
        <v>нд</v>
      </c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</row>
    <row r="21" spans="1:22" s="12" customFormat="1" ht="15.75">
      <c r="A21" s="11">
        <f>'1(год)'!A24</f>
        <v>1</v>
      </c>
      <c r="B21" s="15" t="str">
        <f>'1(год)'!B24</f>
        <v>Приморский край</v>
      </c>
      <c r="C21" s="13" t="str">
        <f>'1(год)'!E24</f>
        <v>нд</v>
      </c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</row>
    <row r="22" spans="1:22" s="12" customFormat="1" ht="47.25">
      <c r="A22" s="11" t="str">
        <f>'1(год)'!A25</f>
        <v>1.2</v>
      </c>
      <c r="B22" s="15" t="str">
        <f>'1(год)'!B25</f>
        <v>Реконструкция, модернизация, техническое перевооружение всего, в том числе:</v>
      </c>
      <c r="C22" s="13" t="str">
        <f>'1(год)'!E25</f>
        <v>нд</v>
      </c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</row>
    <row r="23" spans="1:22" s="12" customFormat="1" ht="94.5">
      <c r="A23" s="11" t="str">
        <f>'1(год)'!A26</f>
        <v>1.2.1.2</v>
      </c>
      <c r="B23" s="15" t="str">
        <f>'1(год)'!B26</f>
        <v>Модернизация, техническое перевооружение трансформаторных и иных подстанций, распределительных пунктов, всего, в том числе:</v>
      </c>
      <c r="C23" s="13" t="str">
        <f>'1(год)'!E26</f>
        <v>нд</v>
      </c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</row>
    <row r="24" spans="1:22" s="12" customFormat="1" ht="47.25">
      <c r="A24" s="11" t="str">
        <f>'1(год)'!A27</f>
        <v>1.2.1.2.1</v>
      </c>
      <c r="B24" s="15" t="str">
        <f>'1(год)'!B27</f>
        <v>ТМ-63 кВА ТП-122 ул.Хабаровская; ТП-133 ул. Мельничная АЗС</v>
      </c>
      <c r="C24" s="13" t="str">
        <f>'1(год)'!E27</f>
        <v>J_1.2.1.2.1.M</v>
      </c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</row>
    <row r="25" spans="1:22" ht="31.5">
      <c r="A25" s="4" t="str">
        <f>'1(год)'!A28</f>
        <v>1.2.1.2.2</v>
      </c>
      <c r="B25" s="5" t="str">
        <f>'1(год)'!B28</f>
        <v>ТМ-100 кВА ТП-22 ул.Приморская  43/7</v>
      </c>
      <c r="C25" s="4" t="str">
        <f>'1(год)'!E28</f>
        <v>J_1.2.1.2.2.K</v>
      </c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</row>
    <row r="26" spans="1:22" s="12" customFormat="1" ht="126">
      <c r="A26" s="11" t="str">
        <f>'1(год)'!A29</f>
        <v>1.2.1.2.3</v>
      </c>
      <c r="B26" s="15" t="str">
        <f>'1(год)'!B29</f>
        <v>ТМ-160 кВА ТП-34 ул. Горького 31а  (203 склад); ТП-53 пер. Студенческий; ТП-81 ул. Горовая( скважина); ТП-88 ул. Мельничная ( АЗС ); ТП-127 ул.Московская; ТП-159 ул.Мельничная; ТП-179 ул. Подгорная; </v>
      </c>
      <c r="C26" s="13" t="str">
        <f>'1(год)'!E29</f>
        <v>J_1.2.1.2.3.O</v>
      </c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</row>
    <row r="27" spans="1:22" s="12" customFormat="1" ht="173.25">
      <c r="A27" s="11" t="str">
        <f>'1(год)'!A30</f>
        <v>1.2.1.2.4</v>
      </c>
      <c r="B27" s="15" t="str">
        <f>'1(год)'!B30</f>
        <v>ТМ-250 кВА ТП-14 ул.Артиллерийская 3;ТП-16 ул.Краснознаменная 2в;ТП-74 Нефтебаза;ТП-77 ул.  Урожайная;ТП-113 ул.Полевая 2а;ТП-117 ул.Красногвардейская 114/4;ТП-120 ул.Хрещатинская-Николаевская.;ТП-121 ул.Парковая  66а;ТП-121 ул.Парковая  66а;ТП-128 ул. Гр</v>
      </c>
      <c r="C27" s="13" t="str">
        <f>'1(год)'!E30</f>
        <v>J_1.2.1.2.4.O</v>
      </c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</row>
    <row r="28" spans="1:22" s="12" customFormat="1" ht="157.5">
      <c r="A28" s="11" t="str">
        <f>'1(год)'!A31</f>
        <v>1.2.1.2.5</v>
      </c>
      <c r="B28" s="15" t="str">
        <f>'1(год)'!B31</f>
        <v>ТМ-400кВА ТП-1 ул.Ленинская 116 корп.3 (детский дом); ТП-2 ул.Борисова 41 корп.1; ТП-9 ул.Мельничная; ТП-12 ул.Кустовиновская 1а; ТП-29 Лесхоз; ТП-40 ул. Парковая 17а; ТП-50 ул. Ипподромная 1а.; ТП-52 ул. Ханкайская-Хрещатинская;ТП-64 ул.Красногвардейская</v>
      </c>
      <c r="C28" s="13" t="str">
        <f>'1(год)'!E31</f>
        <v>J_1.2.1.2.5.O</v>
      </c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</row>
    <row r="29" spans="1:22" s="12" customFormat="1" ht="157.5">
      <c r="A29" s="11" t="str">
        <f>'1(год)'!A32</f>
        <v>1.2.1.2.6</v>
      </c>
      <c r="B29" s="15" t="str">
        <f>'1(год)'!B32</f>
        <v>ТМ-630 кВА ТП-100 ул. Советская  70а; ТП-101ул.Красногвардейская 69/3; ТП-113 ул.Полевая 2а.; ТП-125 ул Парковая 31 а;ТП-149 ул.Красногвардейская 128 корп.5;  ТП-165 ул.Мира  3; ТП-166 ул.Мира 2 а; ТП-169 ул.Коммунаров 33а; ТП-63А ул.Красногвардейская 104</v>
      </c>
      <c r="C29" s="13" t="str">
        <f>'1(год)'!E32</f>
        <v>J_1.2.1.2.6.O</v>
      </c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</row>
    <row r="30" spans="1:22" ht="31.5">
      <c r="A30" s="4" t="str">
        <f>'1(год)'!A33</f>
        <v>1.2.1.2.7</v>
      </c>
      <c r="B30" s="5" t="str">
        <f>'1(год)'!B33</f>
        <v>ТМ-1000 кВА ТП-11 ул.Покуса    1а. </v>
      </c>
      <c r="C30" s="4" t="str">
        <f>'1(год)'!E33</f>
        <v>J_1.2.1.2.7.K</v>
      </c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</row>
    <row r="31" spans="1:22" s="12" customFormat="1" ht="30">
      <c r="A31" s="11" t="str">
        <f>'1(год)'!A34</f>
        <v>1.2.1.2.8</v>
      </c>
      <c r="B31" s="15" t="str">
        <f>'1(год)'!B34</f>
        <v>ТМ- 10000кВА ПС ЗСМ</v>
      </c>
      <c r="C31" s="13" t="str">
        <f>'1(год)'!E34</f>
        <v>J_1.2.1.2.8.O</v>
      </c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</row>
    <row r="32" spans="1:22" s="12" customFormat="1" ht="31.5">
      <c r="A32" s="11" t="str">
        <f>'1(год)'!A35</f>
        <v>1.2.1.2.9</v>
      </c>
      <c r="B32" s="15" t="str">
        <f>'1(год)'!B35</f>
        <v>КТПБ -31 ул. Комсомольская 114   </v>
      </c>
      <c r="C32" s="13" t="str">
        <f>'1(год)'!E35</f>
        <v>J_1.2.1.2.9.N</v>
      </c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</row>
    <row r="33" spans="1:22" s="12" customFormat="1" ht="63">
      <c r="A33" s="11" t="str">
        <f>'1(год)'!A36</f>
        <v>1.2.1.2.10</v>
      </c>
      <c r="B33" s="15" t="str">
        <f>'1(год)'!B36</f>
        <v>РУ 10кВ замена МВ на ВВ:  РП-8 (5 шт.)-Советская 114А; ТП-149 (2 шт.)-Красногвардейская 128/5</v>
      </c>
      <c r="C33" s="13" t="str">
        <f>'1(год)'!E36</f>
        <v>J_1.2.1.2.10.N</v>
      </c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</row>
    <row r="34" spans="1:22" s="12" customFormat="1" ht="31.5">
      <c r="A34" s="11" t="str">
        <f>'1(год)'!A37</f>
        <v>1.2.1.2.11</v>
      </c>
      <c r="B34" s="15" t="str">
        <f>'1(год)'!B37</f>
        <v> П/С ЗСМ замена МВ на ВВ, ул. Силикатная 5</v>
      </c>
      <c r="C34" s="13" t="str">
        <f>'1(год)'!E37</f>
        <v>J_1.2.1.2.11.L</v>
      </c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</row>
    <row r="35" spans="1:22" s="12" customFormat="1" ht="63">
      <c r="A35" s="11" t="str">
        <f>'1(год)'!A38</f>
        <v>1.2.2.2</v>
      </c>
      <c r="B35" s="15" t="str">
        <f>'1(год)'!B38</f>
        <v>Модернизация, техническое перевооружение линий электропередачи, всего, в том числе:</v>
      </c>
      <c r="C35" s="13" t="str">
        <f>'1(год)'!E38</f>
        <v>нд</v>
      </c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</row>
    <row r="36" spans="1:22" ht="157.5">
      <c r="A36" s="4" t="str">
        <f>'1(год)'!A39</f>
        <v>1.2.2.2.1</v>
      </c>
      <c r="B36" s="5" t="str">
        <f>'1(год)'!B39</f>
        <v>Вл-10 кв Ф-3"С" L-8209м (реконструкция участка 4 км), ул. Краснознамённая (№22-№18),ул. Краснознамённая 6а-пер. Пригородный 7, ул. Краснознамённая 2в-ул. Фабричная 3, ул. Складская(2-17), ул. Ключевая(3-11), ул. Калиновская( ул. Лазо 5-ул. Партизанская 50</v>
      </c>
      <c r="C36" s="4" t="str">
        <f>'1(год)'!E39</f>
        <v>J_1.2.2.2.1.M</v>
      </c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</row>
    <row r="37" spans="1:22" s="12" customFormat="1" ht="126">
      <c r="A37" s="11" t="str">
        <f>'1(год)'!A40</f>
        <v>1.2.2.2.2</v>
      </c>
      <c r="B37" s="15" t="str">
        <f>'1(год)'!B40</f>
        <v>Вл-10 кв Ф-9"С" L-2252м  ул Горького(1-60), тер-я в/части(Горького 1-Суворовская 11а), ТП-152 - ТП-6 (ул. Пограничная 31-ул. Госпитальная 10), ТП-152 - ТП-173(ул. Пограничная 31-Приморская 10/1), КЛ-45м</v>
      </c>
      <c r="C37" s="13" t="str">
        <f>'1(год)'!E40</f>
        <v>J_1.2.2.2.2.L</v>
      </c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</row>
    <row r="38" spans="1:22" s="12" customFormat="1" ht="157.5">
      <c r="A38" s="11" t="str">
        <f>'1(год)'!A41</f>
        <v>1.2.2.2.3</v>
      </c>
      <c r="B38" s="15" t="str">
        <f>'1(год)'!B41</f>
        <v>Вл-10 кв Ф-20"С" L-4111 м, ул. Набережная(30-ориентир 30 м на восток от ж/д ул. 1-я Загордная 55), ул.Тараса Шевченко(ориентир 30 м на восток от ж/д ул. 1-я Загордная 55-т. Шевч. 210-150), пер. Крестьянский (т. Шевч. 150-Мельничн. 120), ул.Мельничная(120-</v>
      </c>
      <c r="C38" s="13" t="str">
        <f>'1(год)'!E41</f>
        <v>J_1.2.2.2.3.N</v>
      </c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</row>
    <row r="39" spans="1:22" s="12" customFormat="1" ht="47.25">
      <c r="A39" s="11" t="str">
        <f>'1(год)'!A42</f>
        <v>1.2.2.2.4</v>
      </c>
      <c r="B39" s="15" t="str">
        <f>'1(год)'!B42</f>
        <v>установка реклоузеров на ВЛ-10кВ фидер №9 п/с "Спасск" в районе ж/д ул. Горького, д. 19</v>
      </c>
      <c r="C39" s="13" t="str">
        <f>'1(год)'!E42</f>
        <v>J_1.2.2.2.4.L</v>
      </c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</row>
    <row r="40" spans="1:22" s="12" customFormat="1" ht="47.25">
      <c r="A40" s="11" t="str">
        <f>'1(год)'!A43</f>
        <v>1.2.2.2.5</v>
      </c>
      <c r="B40" s="15" t="str">
        <f>'1(год)'!B43</f>
        <v>установка реклоузеров на ВЛ-10кВ фидер №17 п/с "Спасск" в районе ж/д ул. Халтурина, д. 7</v>
      </c>
      <c r="C40" s="13" t="str">
        <f>'1(год)'!E43</f>
        <v>J_1.2.2.2.5.L</v>
      </c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</row>
    <row r="41" spans="1:22" ht="63">
      <c r="A41" s="4" t="str">
        <f>'1(год)'!A44</f>
        <v>1.2.2.2.6</v>
      </c>
      <c r="B41" s="5" t="str">
        <f>'1(год)'!B44</f>
        <v>установка реклоузеров на ВЛ-10кВ фидер №6 п/с "Спасск" в районе ж/д ул. Халтурина, д. 7</v>
      </c>
      <c r="C41" s="4" t="str">
        <f>'1(год)'!E44</f>
        <v>J_1.2.2.2.6.L</v>
      </c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</row>
    <row r="42" spans="1:22" s="12" customFormat="1" ht="47.25">
      <c r="A42" s="11" t="str">
        <f>'1(год)'!A45</f>
        <v>1.2.2.2.7</v>
      </c>
      <c r="B42" s="15" t="str">
        <f>'1(год)'!B45</f>
        <v>установка реклоузеров на ВЛ-10кВ фидер №25 п/с "Спасск" в районе ж/д ул. Ангарская, д. 2б</v>
      </c>
      <c r="C42" s="13" t="str">
        <f>'1(год)'!E45</f>
        <v>J_1.2.2.2.7.L</v>
      </c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</row>
    <row r="43" spans="1:22" s="12" customFormat="1" ht="63">
      <c r="A43" s="11" t="str">
        <f>'1(год)'!A46</f>
        <v>1.2.2.2.8</v>
      </c>
      <c r="B43" s="15" t="str">
        <f>'1(год)'!B46</f>
        <v>установка реклоузеров на ВЛ-10кВ фидер №3 п/с "Евгеньевка" в районе ж/д ул. Хрещатинская, д. 82</v>
      </c>
      <c r="C43" s="13" t="str">
        <f>'1(год)'!E46</f>
        <v>J_1.2.2.2.8.L</v>
      </c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</row>
    <row r="44" spans="1:22" s="12" customFormat="1" ht="47.25">
      <c r="A44" s="11" t="str">
        <f>'1(год)'!A47</f>
        <v>1.2.2.2.9</v>
      </c>
      <c r="B44" s="15" t="str">
        <f>'1(год)'!B47</f>
        <v>установка реклоузеров на ВЛ-10кВ фидер №13 п/с "ЗСМ" в районе ж/д ул. Кировская, д. 8</v>
      </c>
      <c r="C44" s="13" t="str">
        <f>'1(год)'!E47</f>
        <v>J_1.2.2.2.9.L</v>
      </c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</row>
    <row r="45" spans="1:22" ht="63">
      <c r="A45" s="4" t="str">
        <f>'1(год)'!A48</f>
        <v>1.2.3</v>
      </c>
      <c r="B45" s="5" t="str">
        <f>'1(год)'!B48</f>
        <v>Развитие и модернизация учета электрической энергии (мощности), всего, в том числе:</v>
      </c>
      <c r="C45" s="4" t="str">
        <f>'1(год)'!E48</f>
        <v>нд</v>
      </c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</row>
    <row r="46" spans="1:22" ht="15">
      <c r="A46" s="6"/>
      <c r="B46" s="6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</row>
    <row r="47" spans="1:22" ht="15">
      <c r="A47" s="114" t="s">
        <v>29</v>
      </c>
      <c r="B47" s="114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</row>
    <row r="49" ht="15">
      <c r="A49" t="s">
        <v>56</v>
      </c>
    </row>
  </sheetData>
  <sheetProtection/>
  <mergeCells count="11">
    <mergeCell ref="A6:AD6"/>
    <mergeCell ref="A47:B47"/>
    <mergeCell ref="V13:V15"/>
    <mergeCell ref="E14:J14"/>
    <mergeCell ref="K14:P14"/>
    <mergeCell ref="A13:A15"/>
    <mergeCell ref="B13:B15"/>
    <mergeCell ref="C13:C15"/>
    <mergeCell ref="D13:D15"/>
    <mergeCell ref="E13:P13"/>
    <mergeCell ref="Q13:U1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24"/>
  <sheetViews>
    <sheetView zoomScalePageLayoutView="0" workbookViewId="0" topLeftCell="A6">
      <selection activeCell="E34" sqref="E34"/>
    </sheetView>
  </sheetViews>
  <sheetFormatPr defaultColWidth="9.140625" defaultRowHeight="15"/>
  <cols>
    <col min="2" max="2" width="29.7109375" style="0" customWidth="1"/>
  </cols>
  <sheetData>
    <row r="1" ht="15.75">
      <c r="A1" s="1" t="s">
        <v>57</v>
      </c>
    </row>
    <row r="2" ht="15.75">
      <c r="A2" s="1" t="s">
        <v>58</v>
      </c>
    </row>
    <row r="3" ht="15.75">
      <c r="A3" s="1" t="s">
        <v>3</v>
      </c>
    </row>
    <row r="5" ht="15.75">
      <c r="A5" s="1" t="s">
        <v>4</v>
      </c>
    </row>
    <row r="6" ht="15.75">
      <c r="A6" s="1" t="s">
        <v>5</v>
      </c>
    </row>
    <row r="7" ht="15.75">
      <c r="A7" s="1" t="s">
        <v>6</v>
      </c>
    </row>
    <row r="8" ht="15.75">
      <c r="A8" s="1" t="s">
        <v>7</v>
      </c>
    </row>
    <row r="10" ht="15.75">
      <c r="A10" s="1" t="s">
        <v>8</v>
      </c>
    </row>
    <row r="12" ht="15.75">
      <c r="A12" s="1" t="s">
        <v>9</v>
      </c>
    </row>
    <row r="13" ht="15.75">
      <c r="A13" s="1" t="s">
        <v>10</v>
      </c>
    </row>
    <row r="14" ht="15.75">
      <c r="A14" s="1" t="s">
        <v>11</v>
      </c>
    </row>
    <row r="15" ht="15.75">
      <c r="A15" s="1" t="s">
        <v>12</v>
      </c>
    </row>
    <row r="16" ht="15.75">
      <c r="A16" s="1"/>
    </row>
    <row r="17" spans="1:28" ht="285" customHeight="1">
      <c r="A17" s="115" t="s">
        <v>13</v>
      </c>
      <c r="B17" s="115" t="s">
        <v>14</v>
      </c>
      <c r="C17" s="115" t="s">
        <v>15</v>
      </c>
      <c r="D17" s="115" t="s">
        <v>52</v>
      </c>
      <c r="E17" s="115" t="s">
        <v>59</v>
      </c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 t="s">
        <v>54</v>
      </c>
      <c r="U17" s="115"/>
      <c r="V17" s="115"/>
      <c r="W17" s="115"/>
      <c r="X17" s="115"/>
      <c r="Y17" s="115"/>
      <c r="Z17" s="115"/>
      <c r="AA17" s="115" t="s">
        <v>18</v>
      </c>
      <c r="AB17" s="3"/>
    </row>
    <row r="18" spans="1:28" ht="15" customHeight="1">
      <c r="A18" s="115"/>
      <c r="B18" s="115"/>
      <c r="C18" s="115"/>
      <c r="D18" s="115"/>
      <c r="E18" s="115" t="s">
        <v>19</v>
      </c>
      <c r="F18" s="115"/>
      <c r="G18" s="115"/>
      <c r="H18" s="115"/>
      <c r="I18" s="115"/>
      <c r="J18" s="115"/>
      <c r="K18" s="115"/>
      <c r="L18" s="115" t="s">
        <v>20</v>
      </c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3"/>
    </row>
    <row r="19" spans="1:28" ht="75">
      <c r="A19" s="115"/>
      <c r="B19" s="115"/>
      <c r="C19" s="115"/>
      <c r="D19" s="115"/>
      <c r="E19" s="6" t="s">
        <v>44</v>
      </c>
      <c r="F19" s="6" t="s">
        <v>45</v>
      </c>
      <c r="G19" s="6" t="s">
        <v>60</v>
      </c>
      <c r="H19" s="6" t="s">
        <v>61</v>
      </c>
      <c r="I19" s="6" t="s">
        <v>62</v>
      </c>
      <c r="J19" s="6" t="s">
        <v>47</v>
      </c>
      <c r="K19" s="6" t="s">
        <v>48</v>
      </c>
      <c r="L19" s="6" t="s">
        <v>63</v>
      </c>
      <c r="M19" s="6" t="s">
        <v>44</v>
      </c>
      <c r="N19" s="6" t="s">
        <v>45</v>
      </c>
      <c r="O19" s="6" t="s">
        <v>60</v>
      </c>
      <c r="P19" s="6" t="s">
        <v>61</v>
      </c>
      <c r="Q19" s="6" t="s">
        <v>62</v>
      </c>
      <c r="R19" s="6" t="s">
        <v>47</v>
      </c>
      <c r="S19" s="6" t="s">
        <v>48</v>
      </c>
      <c r="T19" s="6" t="s">
        <v>44</v>
      </c>
      <c r="U19" s="6" t="s">
        <v>45</v>
      </c>
      <c r="V19" s="6" t="s">
        <v>60</v>
      </c>
      <c r="W19" s="6" t="s">
        <v>61</v>
      </c>
      <c r="X19" s="6" t="s">
        <v>62</v>
      </c>
      <c r="Y19" s="6" t="s">
        <v>47</v>
      </c>
      <c r="Z19" s="6" t="s">
        <v>48</v>
      </c>
      <c r="AA19" s="115"/>
      <c r="AB19" s="3"/>
    </row>
    <row r="20" spans="1:28" ht="15">
      <c r="A20" s="6">
        <v>1</v>
      </c>
      <c r="B20" s="6">
        <v>2</v>
      </c>
      <c r="C20" s="6">
        <v>3</v>
      </c>
      <c r="D20" s="6">
        <v>4</v>
      </c>
      <c r="E20" s="6">
        <v>5</v>
      </c>
      <c r="F20" s="6">
        <v>6</v>
      </c>
      <c r="G20" s="6">
        <v>7</v>
      </c>
      <c r="H20" s="6">
        <v>8</v>
      </c>
      <c r="I20" s="6">
        <v>9</v>
      </c>
      <c r="J20" s="6">
        <v>10</v>
      </c>
      <c r="K20" s="6">
        <v>11</v>
      </c>
      <c r="L20" s="6">
        <v>12</v>
      </c>
      <c r="M20" s="6">
        <v>13</v>
      </c>
      <c r="N20" s="6">
        <v>14</v>
      </c>
      <c r="O20" s="6">
        <v>15</v>
      </c>
      <c r="P20" s="6">
        <v>16</v>
      </c>
      <c r="Q20" s="6">
        <v>17</v>
      </c>
      <c r="R20" s="6">
        <v>18</v>
      </c>
      <c r="S20" s="6">
        <v>19</v>
      </c>
      <c r="T20" s="6">
        <v>20</v>
      </c>
      <c r="U20" s="6">
        <v>21</v>
      </c>
      <c r="V20" s="6">
        <v>22</v>
      </c>
      <c r="W20" s="6">
        <v>23</v>
      </c>
      <c r="X20" s="6">
        <v>24</v>
      </c>
      <c r="Y20" s="6">
        <v>25</v>
      </c>
      <c r="Z20" s="6">
        <v>26</v>
      </c>
      <c r="AA20" s="6">
        <v>27</v>
      </c>
      <c r="AB20" s="3"/>
    </row>
    <row r="22" ht="15">
      <c r="A22" t="s">
        <v>64</v>
      </c>
    </row>
    <row r="24" ht="15">
      <c r="A24" t="s">
        <v>56</v>
      </c>
    </row>
  </sheetData>
  <sheetProtection/>
  <mergeCells count="9">
    <mergeCell ref="AA17:AA19"/>
    <mergeCell ref="E18:K18"/>
    <mergeCell ref="L18:S18"/>
    <mergeCell ref="A17:A19"/>
    <mergeCell ref="B17:B19"/>
    <mergeCell ref="C17:C19"/>
    <mergeCell ref="D17:D19"/>
    <mergeCell ref="E17:S17"/>
    <mergeCell ref="T17:Z18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76"/>
  <sheetViews>
    <sheetView zoomScalePageLayoutView="0" workbookViewId="0" topLeftCell="A1">
      <selection activeCell="N18" sqref="N18"/>
    </sheetView>
  </sheetViews>
  <sheetFormatPr defaultColWidth="9.140625" defaultRowHeight="15"/>
  <cols>
    <col min="1" max="1" width="9.140625" style="16" customWidth="1"/>
    <col min="2" max="2" width="54.57421875" style="16" customWidth="1"/>
    <col min="3" max="3" width="15.421875" style="16" customWidth="1"/>
    <col min="4" max="4" width="9.140625" style="16" customWidth="1"/>
    <col min="5" max="6" width="0" style="16" hidden="1" customWidth="1"/>
    <col min="7" max="9" width="9.140625" style="16" customWidth="1"/>
    <col min="10" max="10" width="13.7109375" style="16" customWidth="1"/>
    <col min="11" max="11" width="4.8515625" style="16" hidden="1" customWidth="1"/>
    <col min="12" max="12" width="3.00390625" style="16" hidden="1" customWidth="1"/>
    <col min="13" max="14" width="9.140625" style="16" customWidth="1"/>
    <col min="15" max="16384" width="9.140625" style="16" customWidth="1"/>
  </cols>
  <sheetData>
    <row r="1" ht="15.75">
      <c r="A1" s="29" t="s">
        <v>65</v>
      </c>
    </row>
    <row r="2" ht="15.75">
      <c r="A2" s="29" t="s">
        <v>66</v>
      </c>
    </row>
    <row r="3" ht="15.75">
      <c r="A3" s="29" t="s">
        <v>792</v>
      </c>
    </row>
    <row r="5" spans="1:29" ht="19.5" customHeight="1">
      <c r="A5" s="96" t="s">
        <v>692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68"/>
      <c r="V5" s="68"/>
      <c r="W5" s="68"/>
      <c r="X5" s="68"/>
      <c r="Y5" s="68"/>
      <c r="Z5" s="68"/>
      <c r="AA5" s="68"/>
      <c r="AB5" s="68"/>
      <c r="AC5" s="68"/>
    </row>
    <row r="7" ht="15.75">
      <c r="A7" s="29" t="s">
        <v>793</v>
      </c>
    </row>
    <row r="9" ht="15.75">
      <c r="A9" s="29" t="s">
        <v>9</v>
      </c>
    </row>
    <row r="10" spans="1:30" ht="30" customHeight="1">
      <c r="A10" s="113" t="s">
        <v>794</v>
      </c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69"/>
      <c r="W10" s="58"/>
      <c r="X10" s="58"/>
      <c r="Y10" s="58"/>
      <c r="Z10" s="58"/>
      <c r="AA10" s="58"/>
      <c r="AB10" s="58"/>
      <c r="AC10" s="58"/>
      <c r="AD10" s="58"/>
    </row>
    <row r="11" spans="1:30" ht="15.75">
      <c r="A11" s="29" t="s">
        <v>795</v>
      </c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</row>
    <row r="12" ht="15.75">
      <c r="A12" s="29"/>
    </row>
    <row r="13" ht="15.75">
      <c r="A13" s="29"/>
    </row>
    <row r="14" spans="1:21" ht="60" customHeight="1">
      <c r="A14" s="99" t="s">
        <v>13</v>
      </c>
      <c r="B14" s="99" t="s">
        <v>14</v>
      </c>
      <c r="C14" s="99" t="s">
        <v>15</v>
      </c>
      <c r="D14" s="98" t="s">
        <v>67</v>
      </c>
      <c r="E14" s="117" t="s">
        <v>807</v>
      </c>
      <c r="F14" s="118"/>
      <c r="G14" s="118"/>
      <c r="H14" s="118"/>
      <c r="I14" s="118"/>
      <c r="J14" s="118"/>
      <c r="K14" s="118"/>
      <c r="L14" s="118"/>
      <c r="M14" s="118"/>
      <c r="N14" s="118"/>
      <c r="O14" s="119"/>
      <c r="P14" s="120" t="s">
        <v>808</v>
      </c>
      <c r="Q14" s="121"/>
      <c r="R14" s="121"/>
      <c r="S14" s="121"/>
      <c r="T14" s="122"/>
      <c r="U14" s="98" t="s">
        <v>18</v>
      </c>
    </row>
    <row r="15" spans="1:21" ht="15" customHeight="1">
      <c r="A15" s="99"/>
      <c r="B15" s="99"/>
      <c r="C15" s="99"/>
      <c r="D15" s="98"/>
      <c r="E15" s="101" t="s">
        <v>19</v>
      </c>
      <c r="F15" s="101"/>
      <c r="G15" s="101"/>
      <c r="H15" s="101"/>
      <c r="I15" s="101"/>
      <c r="J15" s="101" t="s">
        <v>20</v>
      </c>
      <c r="K15" s="101"/>
      <c r="L15" s="101"/>
      <c r="M15" s="101"/>
      <c r="N15" s="101"/>
      <c r="O15" s="101"/>
      <c r="P15" s="123"/>
      <c r="Q15" s="124"/>
      <c r="R15" s="124"/>
      <c r="S15" s="124"/>
      <c r="T15" s="125"/>
      <c r="U15" s="98"/>
    </row>
    <row r="16" spans="1:21" ht="45">
      <c r="A16" s="99"/>
      <c r="B16" s="99"/>
      <c r="C16" s="99"/>
      <c r="D16" s="98"/>
      <c r="E16" s="41" t="s">
        <v>44</v>
      </c>
      <c r="F16" s="41" t="s">
        <v>45</v>
      </c>
      <c r="G16" s="41" t="s">
        <v>46</v>
      </c>
      <c r="H16" s="41" t="s">
        <v>47</v>
      </c>
      <c r="I16" s="41" t="s">
        <v>48</v>
      </c>
      <c r="J16" s="41" t="s">
        <v>68</v>
      </c>
      <c r="K16" s="41" t="s">
        <v>44</v>
      </c>
      <c r="L16" s="41" t="s">
        <v>45</v>
      </c>
      <c r="M16" s="41" t="s">
        <v>46</v>
      </c>
      <c r="N16" s="41" t="s">
        <v>47</v>
      </c>
      <c r="O16" s="41" t="s">
        <v>48</v>
      </c>
      <c r="P16" s="41" t="s">
        <v>44</v>
      </c>
      <c r="Q16" s="41" t="s">
        <v>45</v>
      </c>
      <c r="R16" s="41" t="s">
        <v>46</v>
      </c>
      <c r="S16" s="41" t="s">
        <v>47</v>
      </c>
      <c r="T16" s="41" t="s">
        <v>48</v>
      </c>
      <c r="U16" s="98"/>
    </row>
    <row r="17" spans="1:21" ht="15">
      <c r="A17" s="43">
        <v>1</v>
      </c>
      <c r="B17" s="43">
        <v>2</v>
      </c>
      <c r="C17" s="43">
        <v>3</v>
      </c>
      <c r="D17" s="43">
        <v>4</v>
      </c>
      <c r="E17" s="43">
        <v>5</v>
      </c>
      <c r="F17" s="43">
        <v>6</v>
      </c>
      <c r="G17" s="43">
        <v>7</v>
      </c>
      <c r="H17" s="43">
        <v>8</v>
      </c>
      <c r="I17" s="43">
        <v>9</v>
      </c>
      <c r="J17" s="43">
        <v>10</v>
      </c>
      <c r="K17" s="43">
        <v>11</v>
      </c>
      <c r="L17" s="43">
        <v>12</v>
      </c>
      <c r="M17" s="43">
        <v>13</v>
      </c>
      <c r="N17" s="43">
        <v>14</v>
      </c>
      <c r="O17" s="43">
        <v>15</v>
      </c>
      <c r="P17" s="43">
        <v>16</v>
      </c>
      <c r="Q17" s="43">
        <v>17</v>
      </c>
      <c r="R17" s="43">
        <v>18</v>
      </c>
      <c r="S17" s="43">
        <v>19</v>
      </c>
      <c r="T17" s="43">
        <v>20</v>
      </c>
      <c r="U17" s="43">
        <v>21</v>
      </c>
    </row>
    <row r="18" spans="1:21" ht="31.5">
      <c r="A18" s="73">
        <f>'3(год)'!A18</f>
        <v>0</v>
      </c>
      <c r="B18" s="73" t="str">
        <f>'3(год)'!B18</f>
        <v>ВСЕГО по инвестиционной программе, в том числе:</v>
      </c>
      <c r="C18" s="73" t="str">
        <f>'3(год)'!C18</f>
        <v>нд</v>
      </c>
      <c r="D18" s="73" t="s">
        <v>791</v>
      </c>
      <c r="E18" s="73"/>
      <c r="F18" s="73"/>
      <c r="G18" s="73">
        <f>G19+G20+G21</f>
        <v>0</v>
      </c>
      <c r="H18" s="73">
        <f>H19+H20+H21</f>
        <v>8</v>
      </c>
      <c r="I18" s="73">
        <f>I19+I20+I21</f>
        <v>313</v>
      </c>
      <c r="J18" s="73" t="s">
        <v>791</v>
      </c>
      <c r="K18" s="73">
        <f>K19+K20+K21</f>
        <v>0</v>
      </c>
      <c r="L18" s="73">
        <f>L19+L20+L21</f>
        <v>0</v>
      </c>
      <c r="M18" s="73">
        <f>M19+M20+M21</f>
        <v>0</v>
      </c>
      <c r="N18" s="73">
        <f>N19+N20+N21</f>
        <v>7.37</v>
      </c>
      <c r="O18" s="73">
        <f>O19+O20+O21</f>
        <v>313</v>
      </c>
      <c r="P18" s="73">
        <f aca="true" t="shared" si="0" ref="P18:T24">K18-E18</f>
        <v>0</v>
      </c>
      <c r="Q18" s="73">
        <f t="shared" si="0"/>
        <v>0</v>
      </c>
      <c r="R18" s="73">
        <f t="shared" si="0"/>
        <v>0</v>
      </c>
      <c r="S18" s="73">
        <f t="shared" si="0"/>
        <v>-0.6299999999999999</v>
      </c>
      <c r="T18" s="73">
        <f t="shared" si="0"/>
        <v>0</v>
      </c>
      <c r="U18" s="73"/>
    </row>
    <row r="19" spans="1:21" ht="31.5">
      <c r="A19" s="73" t="str">
        <f>'3(год)'!A19</f>
        <v>0.2</v>
      </c>
      <c r="B19" s="73" t="str">
        <f>'3(год)'!B19</f>
        <v>Реконструкция, модернизация, техническое перевооружение, всего</v>
      </c>
      <c r="C19" s="73" t="str">
        <f>'3(год)'!C19</f>
        <v>нд</v>
      </c>
      <c r="D19" s="73" t="s">
        <v>791</v>
      </c>
      <c r="E19" s="73"/>
      <c r="F19" s="73"/>
      <c r="G19" s="73">
        <f>G23</f>
        <v>0</v>
      </c>
      <c r="H19" s="73">
        <f aca="true" t="shared" si="1" ref="H19:O19">H23</f>
        <v>8</v>
      </c>
      <c r="I19" s="73">
        <f t="shared" si="1"/>
        <v>312</v>
      </c>
      <c r="J19" s="73" t="s">
        <v>791</v>
      </c>
      <c r="K19" s="73">
        <f t="shared" si="1"/>
        <v>0</v>
      </c>
      <c r="L19" s="73">
        <f t="shared" si="1"/>
        <v>0</v>
      </c>
      <c r="M19" s="73">
        <f t="shared" si="1"/>
        <v>0</v>
      </c>
      <c r="N19" s="73">
        <f t="shared" si="1"/>
        <v>7.37</v>
      </c>
      <c r="O19" s="73">
        <f t="shared" si="1"/>
        <v>312</v>
      </c>
      <c r="P19" s="73">
        <f t="shared" si="0"/>
        <v>0</v>
      </c>
      <c r="Q19" s="73">
        <f t="shared" si="0"/>
        <v>0</v>
      </c>
      <c r="R19" s="73">
        <f t="shared" si="0"/>
        <v>0</v>
      </c>
      <c r="S19" s="73">
        <f t="shared" si="0"/>
        <v>-0.6299999999999999</v>
      </c>
      <c r="T19" s="73">
        <f t="shared" si="0"/>
        <v>0</v>
      </c>
      <c r="U19" s="73"/>
    </row>
    <row r="20" spans="1:21" ht="31.5">
      <c r="A20" s="73" t="str">
        <f>'3(год)'!A20</f>
        <v>0.4</v>
      </c>
      <c r="B20" s="73" t="str">
        <f>'3(год)'!B20</f>
        <v>Прочее новое строительство объектов электросетевого хозяйства, всего</v>
      </c>
      <c r="C20" s="73" t="str">
        <f>'3(год)'!C20</f>
        <v>нд</v>
      </c>
      <c r="D20" s="73" t="s">
        <v>791</v>
      </c>
      <c r="E20" s="73"/>
      <c r="F20" s="73"/>
      <c r="G20" s="73">
        <f aca="true" t="shared" si="2" ref="G20:O20">G53</f>
        <v>0</v>
      </c>
      <c r="H20" s="73">
        <f t="shared" si="2"/>
        <v>0</v>
      </c>
      <c r="I20" s="73">
        <f t="shared" si="2"/>
        <v>1</v>
      </c>
      <c r="J20" s="73" t="s">
        <v>791</v>
      </c>
      <c r="K20" s="73">
        <f t="shared" si="2"/>
        <v>0</v>
      </c>
      <c r="L20" s="73">
        <f t="shared" si="2"/>
        <v>0</v>
      </c>
      <c r="M20" s="73">
        <f t="shared" si="2"/>
        <v>0</v>
      </c>
      <c r="N20" s="73">
        <f t="shared" si="2"/>
        <v>0</v>
      </c>
      <c r="O20" s="73">
        <f t="shared" si="2"/>
        <v>1</v>
      </c>
      <c r="P20" s="73">
        <f t="shared" si="0"/>
        <v>0</v>
      </c>
      <c r="Q20" s="73">
        <f t="shared" si="0"/>
        <v>0</v>
      </c>
      <c r="R20" s="73">
        <f t="shared" si="0"/>
        <v>0</v>
      </c>
      <c r="S20" s="73">
        <f t="shared" si="0"/>
        <v>0</v>
      </c>
      <c r="T20" s="73">
        <f t="shared" si="0"/>
        <v>0</v>
      </c>
      <c r="U20" s="73"/>
    </row>
    <row r="21" spans="1:21" ht="15.75">
      <c r="A21" s="73" t="str">
        <f>'3(год)'!A21</f>
        <v>0.6</v>
      </c>
      <c r="B21" s="73" t="str">
        <f>'3(год)'!B21</f>
        <v>Прочие инвестиционные проекты, всего</v>
      </c>
      <c r="C21" s="73" t="str">
        <f>'3(год)'!C21</f>
        <v>нд</v>
      </c>
      <c r="D21" s="73" t="s">
        <v>791</v>
      </c>
      <c r="E21" s="73"/>
      <c r="F21" s="73"/>
      <c r="G21" s="73">
        <f aca="true" t="shared" si="3" ref="G21:O21">G59</f>
        <v>0</v>
      </c>
      <c r="H21" s="73">
        <f t="shared" si="3"/>
        <v>0</v>
      </c>
      <c r="I21" s="73">
        <f t="shared" si="3"/>
        <v>0</v>
      </c>
      <c r="J21" s="73" t="s">
        <v>791</v>
      </c>
      <c r="K21" s="73">
        <f t="shared" si="3"/>
        <v>0</v>
      </c>
      <c r="L21" s="73">
        <f t="shared" si="3"/>
        <v>0</v>
      </c>
      <c r="M21" s="73">
        <f t="shared" si="3"/>
        <v>0</v>
      </c>
      <c r="N21" s="73">
        <f t="shared" si="3"/>
        <v>0</v>
      </c>
      <c r="O21" s="73">
        <f t="shared" si="3"/>
        <v>0</v>
      </c>
      <c r="P21" s="73">
        <f t="shared" si="0"/>
        <v>0</v>
      </c>
      <c r="Q21" s="73">
        <f t="shared" si="0"/>
        <v>0</v>
      </c>
      <c r="R21" s="73">
        <f t="shared" si="0"/>
        <v>0</v>
      </c>
      <c r="S21" s="73">
        <f t="shared" si="0"/>
        <v>0</v>
      </c>
      <c r="T21" s="73">
        <f t="shared" si="0"/>
        <v>0</v>
      </c>
      <c r="U21" s="73"/>
    </row>
    <row r="22" spans="1:21" ht="15.75">
      <c r="A22" s="73">
        <f>'3(год)'!A22</f>
        <v>1</v>
      </c>
      <c r="B22" s="73" t="str">
        <f>'3(год)'!B22</f>
        <v>Приморский край</v>
      </c>
      <c r="C22" s="73" t="str">
        <f>'3(год)'!C22</f>
        <v>нд</v>
      </c>
      <c r="D22" s="73" t="s">
        <v>791</v>
      </c>
      <c r="E22" s="73"/>
      <c r="F22" s="73"/>
      <c r="G22" s="73">
        <f aca="true" t="shared" si="4" ref="G22:O22">G18</f>
        <v>0</v>
      </c>
      <c r="H22" s="73">
        <f t="shared" si="4"/>
        <v>8</v>
      </c>
      <c r="I22" s="73">
        <f t="shared" si="4"/>
        <v>313</v>
      </c>
      <c r="J22" s="73" t="s">
        <v>791</v>
      </c>
      <c r="K22" s="73">
        <f t="shared" si="4"/>
        <v>0</v>
      </c>
      <c r="L22" s="73">
        <f t="shared" si="4"/>
        <v>0</v>
      </c>
      <c r="M22" s="73">
        <f t="shared" si="4"/>
        <v>0</v>
      </c>
      <c r="N22" s="73">
        <f>N18</f>
        <v>7.37</v>
      </c>
      <c r="O22" s="73">
        <f t="shared" si="4"/>
        <v>313</v>
      </c>
      <c r="P22" s="73">
        <f t="shared" si="0"/>
        <v>0</v>
      </c>
      <c r="Q22" s="73">
        <f t="shared" si="0"/>
        <v>0</v>
      </c>
      <c r="R22" s="73">
        <f t="shared" si="0"/>
        <v>0</v>
      </c>
      <c r="S22" s="73">
        <f t="shared" si="0"/>
        <v>-0.6299999999999999</v>
      </c>
      <c r="T22" s="73">
        <f t="shared" si="0"/>
        <v>0</v>
      </c>
      <c r="U22" s="73"/>
    </row>
    <row r="23" spans="1:21" ht="31.5">
      <c r="A23" s="73" t="str">
        <f>'3(год)'!A23</f>
        <v>1.2</v>
      </c>
      <c r="B23" s="73" t="str">
        <f>'3(год)'!B23</f>
        <v>Реконструкция, модернизация, техническое перевооружение всего, в том числе:</v>
      </c>
      <c r="C23" s="73" t="str">
        <f>'3(год)'!C23</f>
        <v>нд</v>
      </c>
      <c r="D23" s="73" t="s">
        <v>791</v>
      </c>
      <c r="E23" s="73"/>
      <c r="F23" s="73"/>
      <c r="G23" s="73">
        <f>G24+G36+G46</f>
        <v>0</v>
      </c>
      <c r="H23" s="73">
        <f>H24+H36+H46</f>
        <v>8</v>
      </c>
      <c r="I23" s="73">
        <f>I24+I36+I46</f>
        <v>312</v>
      </c>
      <c r="J23" s="73" t="s">
        <v>791</v>
      </c>
      <c r="K23" s="73">
        <f>K24+K36+K46</f>
        <v>0</v>
      </c>
      <c r="L23" s="73">
        <f>L24+L36+L46</f>
        <v>0</v>
      </c>
      <c r="M23" s="73">
        <f>M24+M36+M46</f>
        <v>0</v>
      </c>
      <c r="N23" s="73">
        <f>N24+N36+N46</f>
        <v>7.37</v>
      </c>
      <c r="O23" s="73">
        <f>O24+O36+O46</f>
        <v>312</v>
      </c>
      <c r="P23" s="73">
        <f t="shared" si="0"/>
        <v>0</v>
      </c>
      <c r="Q23" s="73">
        <f t="shared" si="0"/>
        <v>0</v>
      </c>
      <c r="R23" s="73">
        <f t="shared" si="0"/>
        <v>0</v>
      </c>
      <c r="S23" s="73">
        <f t="shared" si="0"/>
        <v>-0.6299999999999999</v>
      </c>
      <c r="T23" s="73">
        <f t="shared" si="0"/>
        <v>0</v>
      </c>
      <c r="U23" s="73"/>
    </row>
    <row r="24" spans="1:21" ht="47.25">
      <c r="A24" s="71" t="str">
        <f>'3(год)'!A24</f>
        <v>1.2.1.2</v>
      </c>
      <c r="B24" s="71" t="str">
        <f>'3(год)'!B24</f>
        <v>Модернизация, техническое перевооружение трансформаторных и иных подстанций, распределительных пунктов, всего, в том числе:</v>
      </c>
      <c r="C24" s="71" t="str">
        <f>'3(год)'!C24</f>
        <v>нд</v>
      </c>
      <c r="D24" s="71" t="s">
        <v>791</v>
      </c>
      <c r="E24" s="71"/>
      <c r="F24" s="71"/>
      <c r="G24" s="71">
        <f>G25+G26+G27+G28+G29+G30+G31+G32+G33+G34+G35</f>
        <v>0</v>
      </c>
      <c r="H24" s="71">
        <f>H25+H26+H27+H28+H29+H30+H31+H32+H33+H34+H35</f>
        <v>8</v>
      </c>
      <c r="I24" s="71">
        <f>I25+I26+I27+I28+I29+I30+I31+I32+I33+I34+I35</f>
        <v>0</v>
      </c>
      <c r="J24" s="71" t="s">
        <v>791</v>
      </c>
      <c r="K24" s="71">
        <f>K25+K26+K27+K28+K29+K30+K31+K32+K33+K34+K35</f>
        <v>0</v>
      </c>
      <c r="L24" s="71">
        <f>L25+L26+L27+L28+L29+L30+L31+L32+L33+L34+L35</f>
        <v>0</v>
      </c>
      <c r="M24" s="71">
        <f>M25+M26+M27+M28+M29+M30+M31+M32+M33+M34+M35</f>
        <v>0</v>
      </c>
      <c r="N24" s="71">
        <f>N25+N26+N27+N28+N29+N30+N31+N32+N33+N34+N35</f>
        <v>7.37</v>
      </c>
      <c r="O24" s="71">
        <f>O25+O26+O27+O28+O29+O30+O31+O32+O33+O34+O35</f>
        <v>0</v>
      </c>
      <c r="P24" s="71">
        <f t="shared" si="0"/>
        <v>0</v>
      </c>
      <c r="Q24" s="71">
        <f t="shared" si="0"/>
        <v>0</v>
      </c>
      <c r="R24" s="71">
        <f t="shared" si="0"/>
        <v>0</v>
      </c>
      <c r="S24" s="71">
        <f t="shared" si="0"/>
        <v>-0.6299999999999999</v>
      </c>
      <c r="T24" s="71">
        <f t="shared" si="0"/>
        <v>0</v>
      </c>
      <c r="U24" s="71"/>
    </row>
    <row r="25" spans="1:21" ht="31.5">
      <c r="A25" s="15" t="str">
        <f>'3(год)'!A25</f>
        <v>1.2.1.2.1</v>
      </c>
      <c r="B25" s="15" t="str">
        <f>'3(год)'!B25</f>
        <v>ТМ-63 кВА ТП-122 ул.Хабаровская; ТП-133 ул. Мельничная АЗС</v>
      </c>
      <c r="C25" s="15" t="str">
        <f>'3(год)'!C25</f>
        <v>J_1.2.1.2.1.M</v>
      </c>
      <c r="D25" s="15" t="s">
        <v>791</v>
      </c>
      <c r="E25" s="15"/>
      <c r="F25" s="15"/>
      <c r="G25" s="15">
        <f>'3(год)'!I25</f>
        <v>0</v>
      </c>
      <c r="H25" s="15">
        <f>'3(год)'!J25</f>
        <v>0</v>
      </c>
      <c r="I25" s="15">
        <f>'3(год)'!K25</f>
        <v>0</v>
      </c>
      <c r="J25" s="15" t="s">
        <v>791</v>
      </c>
      <c r="K25" s="15"/>
      <c r="L25" s="15"/>
      <c r="M25" s="15">
        <f>'3(год)'!P25</f>
        <v>0</v>
      </c>
      <c r="N25" s="15">
        <f>'3(год)'!Q25</f>
        <v>0</v>
      </c>
      <c r="O25" s="15">
        <f>'3(год)'!R25</f>
        <v>0</v>
      </c>
      <c r="P25" s="15">
        <f aca="true" t="shared" si="5" ref="P25:P39">K25-E25</f>
        <v>0</v>
      </c>
      <c r="Q25" s="15">
        <f aca="true" t="shared" si="6" ref="Q25:Q39">L25-F25</f>
        <v>0</v>
      </c>
      <c r="R25" s="15">
        <f aca="true" t="shared" si="7" ref="R25:R39">M25-G25</f>
        <v>0</v>
      </c>
      <c r="S25" s="15">
        <f aca="true" t="shared" si="8" ref="S25:S39">N25-H25</f>
        <v>0</v>
      </c>
      <c r="T25" s="15">
        <f aca="true" t="shared" si="9" ref="T25:T39">O25-I25</f>
        <v>0</v>
      </c>
      <c r="U25" s="15"/>
    </row>
    <row r="26" spans="1:21" ht="15.75">
      <c r="A26" s="15" t="str">
        <f>'3(год)'!A26</f>
        <v>1.2.1.2.2</v>
      </c>
      <c r="B26" s="15" t="str">
        <f>'3(год)'!B26</f>
        <v>ТМ-100 кВА ТП-22 ул.Приморская  43/7</v>
      </c>
      <c r="C26" s="15" t="str">
        <f>'3(год)'!C26</f>
        <v>J_1.2.1.2.2.K</v>
      </c>
      <c r="D26" s="15" t="s">
        <v>791</v>
      </c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>
        <f t="shared" si="5"/>
        <v>0</v>
      </c>
      <c r="Q26" s="15">
        <f t="shared" si="6"/>
        <v>0</v>
      </c>
      <c r="R26" s="15">
        <f t="shared" si="7"/>
        <v>0</v>
      </c>
      <c r="S26" s="15">
        <f t="shared" si="8"/>
        <v>0</v>
      </c>
      <c r="T26" s="15">
        <f t="shared" si="9"/>
        <v>0</v>
      </c>
      <c r="U26" s="15"/>
    </row>
    <row r="27" spans="1:21" ht="78.75">
      <c r="A27" s="15" t="str">
        <f>'3(год)'!A27</f>
        <v>1.2.1.2.3</v>
      </c>
      <c r="B27" s="15" t="str">
        <f>'3(год)'!B27</f>
        <v>ТМ-160 кВА ТП-34 ул. Горького 31а  (203 склад); ТП-53 пер. Студенческий; ТП-81 ул. Горовая( скважина); ТП-88 ул. Мельничная ( АЗС ); ТП-127 ул.Московская; ТП-159 ул.Мельничная; ТП-179 ул. Подгорная; </v>
      </c>
      <c r="C27" s="15" t="str">
        <f>'3(год)'!C27</f>
        <v>J_1.2.1.2.3.O</v>
      </c>
      <c r="D27" s="15" t="s">
        <v>791</v>
      </c>
      <c r="E27" s="15"/>
      <c r="F27" s="15"/>
      <c r="G27" s="15">
        <f>'3(год)'!I27</f>
        <v>0</v>
      </c>
      <c r="H27" s="15">
        <f>'3(год)'!J27</f>
        <v>0.64</v>
      </c>
      <c r="I27" s="15">
        <f>'3(год)'!K27</f>
        <v>0</v>
      </c>
      <c r="J27" s="15" t="s">
        <v>830</v>
      </c>
      <c r="K27" s="15"/>
      <c r="L27" s="15"/>
      <c r="M27" s="15">
        <f>'3(год)'!P27</f>
        <v>0</v>
      </c>
      <c r="N27" s="15">
        <f>'3(год)'!Q27</f>
        <v>0.64</v>
      </c>
      <c r="O27" s="15">
        <f>'3(год)'!R27</f>
        <v>0</v>
      </c>
      <c r="P27" s="15">
        <f t="shared" si="5"/>
        <v>0</v>
      </c>
      <c r="Q27" s="15">
        <f t="shared" si="6"/>
        <v>0</v>
      </c>
      <c r="R27" s="15">
        <f t="shared" si="7"/>
        <v>0</v>
      </c>
      <c r="S27" s="15">
        <f t="shared" si="8"/>
        <v>0</v>
      </c>
      <c r="T27" s="15">
        <f t="shared" si="9"/>
        <v>0</v>
      </c>
      <c r="U27" s="15"/>
    </row>
    <row r="28" spans="1:21" ht="94.5">
      <c r="A28" s="15" t="str">
        <f>'3(год)'!A28</f>
        <v>1.2.1.2.4</v>
      </c>
      <c r="B28" s="15" t="str">
        <f>'3(год)'!B28</f>
        <v>ТМ-250 кВА ТП-14 ул.Артиллерийская 3;ТП-16 ул.Краснознаменная 2в;ТП-74 Нефтебаза;ТП-77 ул.  Урожайная;ТП-113 ул.Полевая 2а;ТП-117 ул.Красногвардейская 114/4;ТП-120 ул.Хрещатинская-Николаевская.;ТП-121 ул.Парковая  66а;ТП-121 ул.Парковая  66а;ТП-128 ул. Гр</v>
      </c>
      <c r="C28" s="15" t="str">
        <f>'3(год)'!C28</f>
        <v>J_1.2.1.2.4.O</v>
      </c>
      <c r="D28" s="15" t="s">
        <v>791</v>
      </c>
      <c r="E28" s="15"/>
      <c r="F28" s="15"/>
      <c r="G28" s="15">
        <f>'3(год)'!I28</f>
        <v>0</v>
      </c>
      <c r="H28" s="15">
        <f>'3(год)'!J28</f>
        <v>0.5</v>
      </c>
      <c r="I28" s="15">
        <f>'3(год)'!K28</f>
        <v>0</v>
      </c>
      <c r="J28" s="15" t="s">
        <v>830</v>
      </c>
      <c r="K28" s="15"/>
      <c r="L28" s="15"/>
      <c r="M28" s="15">
        <f>'3(год)'!P28</f>
        <v>0</v>
      </c>
      <c r="N28" s="15">
        <f>'3(год)'!Q28</f>
        <v>0.5</v>
      </c>
      <c r="O28" s="15">
        <f>'3(год)'!R28</f>
        <v>0</v>
      </c>
      <c r="P28" s="15">
        <f t="shared" si="5"/>
        <v>0</v>
      </c>
      <c r="Q28" s="15">
        <f t="shared" si="6"/>
        <v>0</v>
      </c>
      <c r="R28" s="15">
        <f t="shared" si="7"/>
        <v>0</v>
      </c>
      <c r="S28" s="15">
        <f t="shared" si="8"/>
        <v>0</v>
      </c>
      <c r="T28" s="15">
        <f t="shared" si="9"/>
        <v>0</v>
      </c>
      <c r="U28" s="15"/>
    </row>
    <row r="29" spans="1:21" ht="94.5">
      <c r="A29" s="15" t="str">
        <f>'3(год)'!A29</f>
        <v>1.2.1.2.5</v>
      </c>
      <c r="B29" s="15" t="str">
        <f>'3(год)'!B29</f>
        <v>ТМ-400кВА ТП-1 ул.Ленинская 116 корп.3 (детский дом); ТП-2 ул.Борисова 41 корп.1; ТП-9 ул.Мельничная; ТП-12 ул.Кустовиновская 1а; ТП-29 Лесхоз; ТП-40 ул. Парковая 17а; ТП-50 ул. Ипподромная 1а.; ТП-52 ул. Ханкайская-Хрещатинская;ТП-64 ул.Красногвардейская</v>
      </c>
      <c r="C29" s="15" t="str">
        <f>'3(год)'!C29</f>
        <v>J_1.2.1.2.5.O</v>
      </c>
      <c r="D29" s="15" t="s">
        <v>791</v>
      </c>
      <c r="E29" s="15"/>
      <c r="F29" s="15"/>
      <c r="G29" s="15">
        <f>'3(год)'!I29</f>
        <v>0</v>
      </c>
      <c r="H29" s="15">
        <f>'3(год)'!J29</f>
        <v>3.6</v>
      </c>
      <c r="I29" s="15">
        <f>'3(год)'!K29</f>
        <v>0</v>
      </c>
      <c r="J29" s="15" t="s">
        <v>830</v>
      </c>
      <c r="K29" s="15"/>
      <c r="L29" s="15"/>
      <c r="M29" s="15">
        <f>'3(год)'!P29</f>
        <v>0</v>
      </c>
      <c r="N29" s="15">
        <f>'3(год)'!Q29</f>
        <v>3.6</v>
      </c>
      <c r="O29" s="15">
        <f>'3(год)'!R29</f>
        <v>0</v>
      </c>
      <c r="P29" s="15">
        <f t="shared" si="5"/>
        <v>0</v>
      </c>
      <c r="Q29" s="15">
        <f t="shared" si="6"/>
        <v>0</v>
      </c>
      <c r="R29" s="15">
        <f t="shared" si="7"/>
        <v>0</v>
      </c>
      <c r="S29" s="15">
        <f t="shared" si="8"/>
        <v>0</v>
      </c>
      <c r="T29" s="15">
        <f t="shared" si="9"/>
        <v>0</v>
      </c>
      <c r="U29" s="15"/>
    </row>
    <row r="30" spans="1:21" ht="94.5">
      <c r="A30" s="15" t="str">
        <f>'3(год)'!A30</f>
        <v>1.2.1.2.6</v>
      </c>
      <c r="B30" s="15" t="str">
        <f>'3(год)'!B30</f>
        <v>ТМ-630 кВА ТП-100 ул. Советская  70а; ТП-101ул.Красногвардейская 69/3; ТП-113 ул.Полевая 2а.; ТП-125 ул Парковая 31 а;ТП-149 ул.Красногвардейская 128 корп.5;  ТП-165 ул.Мира  3; ТП-166 ул.Мира 2 а; ТП-169 ул.Коммунаров 33а; ТП-63А ул.Красногвардейская 104</v>
      </c>
      <c r="C30" s="15" t="str">
        <f>'3(год)'!C30</f>
        <v>J_1.2.1.2.6.O</v>
      </c>
      <c r="D30" s="15" t="s">
        <v>791</v>
      </c>
      <c r="E30" s="15"/>
      <c r="F30" s="15"/>
      <c r="G30" s="15">
        <f>'3(год)'!I30</f>
        <v>0</v>
      </c>
      <c r="H30" s="15">
        <f>'3(год)'!J30</f>
        <v>1.26</v>
      </c>
      <c r="I30" s="15">
        <f>'3(год)'!K30</f>
        <v>0</v>
      </c>
      <c r="J30" s="15" t="s">
        <v>830</v>
      </c>
      <c r="K30" s="15"/>
      <c r="L30" s="15"/>
      <c r="M30" s="15">
        <f>'3(год)'!P30</f>
        <v>0</v>
      </c>
      <c r="N30" s="15">
        <f>'3(год)'!Q30</f>
        <v>0.63</v>
      </c>
      <c r="O30" s="15">
        <f>'3(год)'!R30</f>
        <v>0</v>
      </c>
      <c r="P30" s="15">
        <f t="shared" si="5"/>
        <v>0</v>
      </c>
      <c r="Q30" s="15">
        <f t="shared" si="6"/>
        <v>0</v>
      </c>
      <c r="R30" s="15">
        <f t="shared" si="7"/>
        <v>0</v>
      </c>
      <c r="S30" s="15">
        <f t="shared" si="8"/>
        <v>-0.63</v>
      </c>
      <c r="T30" s="15">
        <f t="shared" si="9"/>
        <v>0</v>
      </c>
      <c r="U30" s="15"/>
    </row>
    <row r="31" spans="1:21" ht="15.75">
      <c r="A31" s="15" t="str">
        <f>'3(год)'!A31</f>
        <v>1.2.1.2.7</v>
      </c>
      <c r="B31" s="15" t="str">
        <f>'3(год)'!B31</f>
        <v>ТМ-1000 кВА ТП-11 ул.Покуса    1а. </v>
      </c>
      <c r="C31" s="15" t="str">
        <f>'3(год)'!C31</f>
        <v>J_1.2.1.2.7.K</v>
      </c>
      <c r="D31" s="15" t="s">
        <v>791</v>
      </c>
      <c r="E31" s="15"/>
      <c r="F31" s="15"/>
      <c r="G31" s="15">
        <f>'3(год)'!I31</f>
        <v>0</v>
      </c>
      <c r="H31" s="15">
        <f>'3(год)'!J31</f>
        <v>2</v>
      </c>
      <c r="I31" s="15">
        <f>'3(год)'!K31</f>
        <v>0</v>
      </c>
      <c r="J31" s="15"/>
      <c r="K31" s="15"/>
      <c r="L31" s="15"/>
      <c r="M31" s="15">
        <f>'3(год)'!P31</f>
        <v>0</v>
      </c>
      <c r="N31" s="15">
        <f>'3(год)'!Q31</f>
        <v>2</v>
      </c>
      <c r="O31" s="15">
        <f>'3(год)'!R31</f>
        <v>0</v>
      </c>
      <c r="P31" s="15">
        <f>K31-E31</f>
        <v>0</v>
      </c>
      <c r="Q31" s="15">
        <f>L31-F31</f>
        <v>0</v>
      </c>
      <c r="R31" s="15">
        <f>M31-G31</f>
        <v>0</v>
      </c>
      <c r="S31" s="15">
        <f t="shared" si="8"/>
        <v>0</v>
      </c>
      <c r="T31" s="15">
        <f t="shared" si="9"/>
        <v>0</v>
      </c>
      <c r="U31" s="15"/>
    </row>
    <row r="32" spans="1:21" ht="15.75">
      <c r="A32" s="15" t="str">
        <f>'3(год)'!A32</f>
        <v>1.2.1.2.8</v>
      </c>
      <c r="B32" s="15" t="str">
        <f>'3(год)'!B32</f>
        <v>ТМ- 10000кВА ПС ЗСМ</v>
      </c>
      <c r="C32" s="15" t="str">
        <f>'3(год)'!C32</f>
        <v>J_1.2.1.2.8.O</v>
      </c>
      <c r="D32" s="15" t="s">
        <v>791</v>
      </c>
      <c r="E32" s="15"/>
      <c r="F32" s="15"/>
      <c r="G32" s="15">
        <f>'3(год)'!I32</f>
        <v>0</v>
      </c>
      <c r="H32" s="15">
        <f>'3(год)'!J32</f>
        <v>0</v>
      </c>
      <c r="I32" s="15">
        <f>'3(год)'!K32</f>
        <v>0</v>
      </c>
      <c r="J32" s="15"/>
      <c r="K32" s="15"/>
      <c r="L32" s="15"/>
      <c r="M32" s="15">
        <f>'3(год)'!P32</f>
        <v>0</v>
      </c>
      <c r="N32" s="15">
        <f>'3(год)'!Q32</f>
        <v>0</v>
      </c>
      <c r="O32" s="15">
        <f>'3(год)'!R32</f>
        <v>0</v>
      </c>
      <c r="P32" s="15">
        <f t="shared" si="5"/>
        <v>0</v>
      </c>
      <c r="Q32" s="15">
        <f t="shared" si="6"/>
        <v>0</v>
      </c>
      <c r="R32" s="15">
        <f t="shared" si="7"/>
        <v>0</v>
      </c>
      <c r="S32" s="15">
        <f t="shared" si="8"/>
        <v>0</v>
      </c>
      <c r="T32" s="15">
        <f t="shared" si="9"/>
        <v>0</v>
      </c>
      <c r="U32" s="15"/>
    </row>
    <row r="33" spans="1:21" ht="15.75">
      <c r="A33" s="15" t="str">
        <f>'3(год)'!A33</f>
        <v>1.2.1.2.9</v>
      </c>
      <c r="B33" s="15" t="str">
        <f>'3(год)'!B33</f>
        <v>КТПБ -31 ул. Комсомольская 114   </v>
      </c>
      <c r="C33" s="15" t="str">
        <f>'3(год)'!C33</f>
        <v>J_1.2.1.2.9.N</v>
      </c>
      <c r="D33" s="15" t="s">
        <v>791</v>
      </c>
      <c r="E33" s="15"/>
      <c r="F33" s="15"/>
      <c r="G33" s="15">
        <f>'3(год)'!I33</f>
        <v>0</v>
      </c>
      <c r="H33" s="15">
        <f>'3(год)'!J33</f>
        <v>0</v>
      </c>
      <c r="I33" s="15">
        <f>'3(год)'!K33</f>
        <v>0</v>
      </c>
      <c r="J33" s="15"/>
      <c r="K33" s="15"/>
      <c r="L33" s="15"/>
      <c r="M33" s="15">
        <f>'3(год)'!P33</f>
        <v>0</v>
      </c>
      <c r="N33" s="15">
        <f>'3(год)'!Q33</f>
        <v>0</v>
      </c>
      <c r="O33" s="15">
        <f>'3(год)'!R33</f>
        <v>0</v>
      </c>
      <c r="P33" s="15">
        <f t="shared" si="5"/>
        <v>0</v>
      </c>
      <c r="Q33" s="15">
        <f t="shared" si="6"/>
        <v>0</v>
      </c>
      <c r="R33" s="15">
        <f t="shared" si="7"/>
        <v>0</v>
      </c>
      <c r="S33" s="15">
        <f t="shared" si="8"/>
        <v>0</v>
      </c>
      <c r="T33" s="15">
        <f t="shared" si="9"/>
        <v>0</v>
      </c>
      <c r="U33" s="15"/>
    </row>
    <row r="34" spans="1:21" ht="31.5">
      <c r="A34" s="15" t="str">
        <f>'3(год)'!A34</f>
        <v>1.2.1.2.10</v>
      </c>
      <c r="B34" s="15" t="str">
        <f>'3(год)'!B34</f>
        <v>РУ 10кВ замена МВ на ВВ:  РП-8 (5 шт.)-Советская 114А; ТП-149 (2 шт.)-Красногвардейская 128/5</v>
      </c>
      <c r="C34" s="15" t="str">
        <f>'3(год)'!C34</f>
        <v>J_1.2.1.2.10.N</v>
      </c>
      <c r="D34" s="15" t="s">
        <v>791</v>
      </c>
      <c r="E34" s="15"/>
      <c r="F34" s="15"/>
      <c r="G34" s="15">
        <f>'3(год)'!I34</f>
        <v>0</v>
      </c>
      <c r="H34" s="15">
        <f>'3(год)'!J34</f>
        <v>0</v>
      </c>
      <c r="I34" s="15">
        <f>'3(год)'!K34</f>
        <v>0</v>
      </c>
      <c r="J34" s="15"/>
      <c r="K34" s="15"/>
      <c r="L34" s="15"/>
      <c r="M34" s="15">
        <f>'3(год)'!P34</f>
        <v>0</v>
      </c>
      <c r="N34" s="15">
        <f>'3(год)'!Q34</f>
        <v>0</v>
      </c>
      <c r="O34" s="15">
        <f>'3(год)'!R34</f>
        <v>0</v>
      </c>
      <c r="P34" s="15">
        <f t="shared" si="5"/>
        <v>0</v>
      </c>
      <c r="Q34" s="15">
        <f t="shared" si="6"/>
        <v>0</v>
      </c>
      <c r="R34" s="15">
        <f t="shared" si="7"/>
        <v>0</v>
      </c>
      <c r="S34" s="15">
        <f t="shared" si="8"/>
        <v>0</v>
      </c>
      <c r="T34" s="15">
        <f t="shared" si="9"/>
        <v>0</v>
      </c>
      <c r="U34" s="15"/>
    </row>
    <row r="35" spans="1:21" ht="31.5">
      <c r="A35" s="15" t="str">
        <f>'3(год)'!A35</f>
        <v>1.2.1.2.11</v>
      </c>
      <c r="B35" s="15" t="str">
        <f>'3(год)'!B35</f>
        <v> П/С ЗСМ замена МВ на ВВ, ул. Силикатная 5</v>
      </c>
      <c r="C35" s="15" t="str">
        <f>'3(год)'!C35</f>
        <v>J_1.2.1.2.11.L</v>
      </c>
      <c r="D35" s="15" t="s">
        <v>791</v>
      </c>
      <c r="E35" s="15"/>
      <c r="F35" s="15"/>
      <c r="G35" s="15">
        <f>'3(год)'!I35</f>
        <v>0</v>
      </c>
      <c r="H35" s="15">
        <f>'3(год)'!J35</f>
        <v>0</v>
      </c>
      <c r="I35" s="15">
        <f>'3(год)'!K35</f>
        <v>0</v>
      </c>
      <c r="J35" s="15"/>
      <c r="K35" s="15"/>
      <c r="L35" s="15"/>
      <c r="M35" s="15">
        <f>'3(год)'!P35</f>
        <v>0</v>
      </c>
      <c r="N35" s="15">
        <f>'3(год)'!Q35</f>
        <v>0</v>
      </c>
      <c r="O35" s="15">
        <f>'3(год)'!R35</f>
        <v>0</v>
      </c>
      <c r="P35" s="15">
        <f t="shared" si="5"/>
        <v>0</v>
      </c>
      <c r="Q35" s="15">
        <f t="shared" si="6"/>
        <v>0</v>
      </c>
      <c r="R35" s="15">
        <f t="shared" si="7"/>
        <v>0</v>
      </c>
      <c r="S35" s="15">
        <f t="shared" si="8"/>
        <v>0</v>
      </c>
      <c r="T35" s="15">
        <f t="shared" si="9"/>
        <v>0</v>
      </c>
      <c r="U35" s="15"/>
    </row>
    <row r="36" spans="1:21" ht="31.5">
      <c r="A36" s="71" t="str">
        <f>'3(год)'!A36</f>
        <v>1.2.2.2</v>
      </c>
      <c r="B36" s="71" t="str">
        <f>'3(год)'!B36</f>
        <v>Модернизация, техническое перевооружение линий электропередачи, всего, в том числе:</v>
      </c>
      <c r="C36" s="71" t="str">
        <f>'3(год)'!C36</f>
        <v>нд</v>
      </c>
      <c r="D36" s="71" t="s">
        <v>791</v>
      </c>
      <c r="E36" s="71"/>
      <c r="F36" s="71"/>
      <c r="G36" s="71">
        <f>G37+G38+G39+G40+G41+G42+G43+G44+G45</f>
        <v>0</v>
      </c>
      <c r="H36" s="71">
        <f aca="true" t="shared" si="10" ref="H36:O36">H37+H38+H39+H40+H41+H42+H43+H44+H45</f>
        <v>0</v>
      </c>
      <c r="I36" s="71">
        <f t="shared" si="10"/>
        <v>0</v>
      </c>
      <c r="J36" s="71"/>
      <c r="K36" s="71">
        <f t="shared" si="10"/>
        <v>0</v>
      </c>
      <c r="L36" s="71">
        <f t="shared" si="10"/>
        <v>0</v>
      </c>
      <c r="M36" s="71">
        <f t="shared" si="10"/>
        <v>0</v>
      </c>
      <c r="N36" s="71">
        <f t="shared" si="10"/>
        <v>0</v>
      </c>
      <c r="O36" s="71">
        <f t="shared" si="10"/>
        <v>0</v>
      </c>
      <c r="P36" s="71">
        <f t="shared" si="5"/>
        <v>0</v>
      </c>
      <c r="Q36" s="71">
        <f t="shared" si="6"/>
        <v>0</v>
      </c>
      <c r="R36" s="71">
        <f t="shared" si="7"/>
        <v>0</v>
      </c>
      <c r="S36" s="71">
        <f t="shared" si="8"/>
        <v>0</v>
      </c>
      <c r="T36" s="71">
        <f t="shared" si="9"/>
        <v>0</v>
      </c>
      <c r="U36" s="71"/>
    </row>
    <row r="37" spans="1:21" ht="94.5">
      <c r="A37" s="15" t="str">
        <f>'3(год)'!A37</f>
        <v>1.2.2.2.1</v>
      </c>
      <c r="B37" s="15" t="str">
        <f>'3(год)'!B37</f>
        <v>Вл-10 кв Ф-3"С" L-8209м (реконструкция участка 4 км), ул. Краснознамённая (№22-№18),ул. Краснознамённая 6а-пер. Пригородный 7, ул. Краснознамённая 2в-ул. Фабричная 3, ул. Складская(2-17), ул. Ключевая(3-11), ул. Калиновская( ул. Лазо 5-ул. Партизанская 50</v>
      </c>
      <c r="C37" s="15" t="str">
        <f>'3(год)'!C37</f>
        <v>J_1.2.2.2.1.M</v>
      </c>
      <c r="D37" s="15" t="s">
        <v>791</v>
      </c>
      <c r="E37" s="15"/>
      <c r="F37" s="15"/>
      <c r="G37" s="15">
        <f>'3(год)'!I37</f>
        <v>0</v>
      </c>
      <c r="H37" s="15">
        <f>'3(год)'!J37</f>
        <v>0</v>
      </c>
      <c r="I37" s="15">
        <f>'3(год)'!K37</f>
        <v>0</v>
      </c>
      <c r="J37" s="15"/>
      <c r="K37" s="15"/>
      <c r="L37" s="15"/>
      <c r="M37" s="15">
        <f>'3(год)'!P37</f>
        <v>0</v>
      </c>
      <c r="N37" s="15">
        <f>'3(год)'!Q37</f>
        <v>0</v>
      </c>
      <c r="O37" s="15">
        <f>'3(год)'!R37</f>
        <v>0</v>
      </c>
      <c r="P37" s="15">
        <f t="shared" si="5"/>
        <v>0</v>
      </c>
      <c r="Q37" s="15">
        <f t="shared" si="6"/>
        <v>0</v>
      </c>
      <c r="R37" s="15">
        <f t="shared" si="7"/>
        <v>0</v>
      </c>
      <c r="S37" s="15">
        <f t="shared" si="8"/>
        <v>0</v>
      </c>
      <c r="T37" s="15">
        <f t="shared" si="9"/>
        <v>0</v>
      </c>
      <c r="U37" s="15"/>
    </row>
    <row r="38" spans="1:21" ht="78.75">
      <c r="A38" s="15" t="str">
        <f>'3(год)'!A38</f>
        <v>1.2.2.2.2</v>
      </c>
      <c r="B38" s="15" t="str">
        <f>'3(год)'!B38</f>
        <v>Вл-10 кв Ф-9"С" L-2252м  ул Горького(1-60), тер-я в/части(Горького 1-Суворовская 11а), ТП-152 - ТП-6 (ул. Пограничная 31-ул. Госпитальная 10), ТП-152 - ТП-173(ул. Пограничная 31-Приморская 10/1), КЛ-45м</v>
      </c>
      <c r="C38" s="15" t="str">
        <f>'3(год)'!C38</f>
        <v>J_1.2.2.2.2.L</v>
      </c>
      <c r="D38" s="15" t="s">
        <v>791</v>
      </c>
      <c r="E38" s="15"/>
      <c r="F38" s="15"/>
      <c r="G38" s="15">
        <f>'3(год)'!I38</f>
        <v>0</v>
      </c>
      <c r="H38" s="15">
        <f>'3(год)'!J38</f>
        <v>0</v>
      </c>
      <c r="I38" s="15">
        <f>'3(год)'!K38</f>
        <v>0</v>
      </c>
      <c r="J38" s="15"/>
      <c r="K38" s="15"/>
      <c r="L38" s="15"/>
      <c r="M38" s="15">
        <f>'3(год)'!P38</f>
        <v>0</v>
      </c>
      <c r="N38" s="15">
        <f>'3(год)'!Q38</f>
        <v>0</v>
      </c>
      <c r="O38" s="15">
        <f>'3(год)'!R38</f>
        <v>0</v>
      </c>
      <c r="P38" s="15">
        <f t="shared" si="5"/>
        <v>0</v>
      </c>
      <c r="Q38" s="15">
        <f t="shared" si="6"/>
        <v>0</v>
      </c>
      <c r="R38" s="15">
        <f t="shared" si="7"/>
        <v>0</v>
      </c>
      <c r="S38" s="15">
        <f t="shared" si="8"/>
        <v>0</v>
      </c>
      <c r="T38" s="15">
        <f t="shared" si="9"/>
        <v>0</v>
      </c>
      <c r="U38" s="15"/>
    </row>
    <row r="39" spans="1:21" ht="94.5">
      <c r="A39" s="15" t="str">
        <f>'3(год)'!A39</f>
        <v>1.2.2.2.3</v>
      </c>
      <c r="B39" s="15" t="str">
        <f>'3(год)'!B39</f>
        <v>Вл-10 кв Ф-20"С" L-4111 м, ул. Набережная(30-ориентир 30 м на восток от ж/д ул. 1-я Загордная 55), ул.Тараса Шевченко(ориентир 30 м на восток от ж/д ул. 1-я Загордная 55-т. Шевч. 210-150), пер. Крестьянский (т. Шевч. 150-Мельничн. 120), ул.Мельничная(120-</v>
      </c>
      <c r="C39" s="15" t="str">
        <f>'3(год)'!C39</f>
        <v>J_1.2.2.2.3.N</v>
      </c>
      <c r="D39" s="15" t="s">
        <v>791</v>
      </c>
      <c r="E39" s="15"/>
      <c r="F39" s="15"/>
      <c r="G39" s="15">
        <f>'3(год)'!I39</f>
        <v>0</v>
      </c>
      <c r="H39" s="15">
        <f>'3(год)'!J39</f>
        <v>0</v>
      </c>
      <c r="I39" s="15">
        <f>'3(год)'!K39</f>
        <v>0</v>
      </c>
      <c r="J39" s="15"/>
      <c r="K39" s="15"/>
      <c r="L39" s="15"/>
      <c r="M39" s="15">
        <f>'3(год)'!P39</f>
        <v>0</v>
      </c>
      <c r="N39" s="15">
        <f>'3(год)'!Q39</f>
        <v>0</v>
      </c>
      <c r="O39" s="15">
        <f>'3(год)'!R39</f>
        <v>0</v>
      </c>
      <c r="P39" s="15">
        <f t="shared" si="5"/>
        <v>0</v>
      </c>
      <c r="Q39" s="15">
        <f t="shared" si="6"/>
        <v>0</v>
      </c>
      <c r="R39" s="15">
        <f t="shared" si="7"/>
        <v>0</v>
      </c>
      <c r="S39" s="15">
        <f t="shared" si="8"/>
        <v>0</v>
      </c>
      <c r="T39" s="15">
        <f t="shared" si="9"/>
        <v>0</v>
      </c>
      <c r="U39" s="15"/>
    </row>
    <row r="40" spans="1:21" ht="31.5">
      <c r="A40" s="15" t="str">
        <f>'3(год)'!A40</f>
        <v>1.2.2.2.4</v>
      </c>
      <c r="B40" s="15" t="str">
        <f>'3(год)'!B40</f>
        <v>установка реклоузеров на ВЛ-10кВ фидер №9 п/с "Спасск" в районе ж/д ул. Горького, д. 19</v>
      </c>
      <c r="C40" s="15" t="str">
        <f>'3(год)'!C40</f>
        <v>J_1.2.2.2.4.L</v>
      </c>
      <c r="D40" s="15" t="s">
        <v>791</v>
      </c>
      <c r="E40" s="15"/>
      <c r="F40" s="15"/>
      <c r="G40" s="15">
        <f>'3(год)'!I40</f>
        <v>0</v>
      </c>
      <c r="H40" s="15">
        <f>'3(год)'!J40</f>
        <v>0</v>
      </c>
      <c r="I40" s="15">
        <f>'3(год)'!K40</f>
        <v>0</v>
      </c>
      <c r="J40" s="15"/>
      <c r="K40" s="15"/>
      <c r="L40" s="15"/>
      <c r="M40" s="15">
        <f>'3(год)'!P40</f>
        <v>0</v>
      </c>
      <c r="N40" s="15">
        <f>'3(год)'!Q40</f>
        <v>0</v>
      </c>
      <c r="O40" s="15">
        <f>'3(год)'!R40</f>
        <v>0</v>
      </c>
      <c r="P40" s="15">
        <f aca="true" t="shared" si="11" ref="P40:P52">K40-E40</f>
        <v>0</v>
      </c>
      <c r="Q40" s="15">
        <f aca="true" t="shared" si="12" ref="Q40:Q52">L40-F40</f>
        <v>0</v>
      </c>
      <c r="R40" s="15">
        <f aca="true" t="shared" si="13" ref="R40:R52">M40-G40</f>
        <v>0</v>
      </c>
      <c r="S40" s="15">
        <f aca="true" t="shared" si="14" ref="S40:S52">N40-H40</f>
        <v>0</v>
      </c>
      <c r="T40" s="15">
        <f aca="true" t="shared" si="15" ref="T40:T52">O40-I40</f>
        <v>0</v>
      </c>
      <c r="U40" s="15"/>
    </row>
    <row r="41" spans="1:21" ht="31.5">
      <c r="A41" s="15" t="str">
        <f>'3(год)'!A41</f>
        <v>1.2.2.2.5</v>
      </c>
      <c r="B41" s="15" t="str">
        <f>'3(год)'!B41</f>
        <v>установка реклоузеров на ВЛ-10кВ фидер №17 п/с "Спасск" в районе ж/д ул. Халтурина, д. 7</v>
      </c>
      <c r="C41" s="15" t="str">
        <f>'3(год)'!C41</f>
        <v>J_1.2.2.2.5.L</v>
      </c>
      <c r="D41" s="15" t="s">
        <v>791</v>
      </c>
      <c r="E41" s="15"/>
      <c r="F41" s="15"/>
      <c r="G41" s="15">
        <f>'3(год)'!I41</f>
        <v>0</v>
      </c>
      <c r="H41" s="15">
        <f>'3(год)'!J41</f>
        <v>0</v>
      </c>
      <c r="I41" s="15">
        <f>'3(год)'!K41</f>
        <v>0</v>
      </c>
      <c r="J41" s="15"/>
      <c r="K41" s="15"/>
      <c r="L41" s="15"/>
      <c r="M41" s="15">
        <f>'3(год)'!P41</f>
        <v>0</v>
      </c>
      <c r="N41" s="15">
        <f>'3(год)'!Q41</f>
        <v>0</v>
      </c>
      <c r="O41" s="15">
        <f>'3(год)'!R41</f>
        <v>0</v>
      </c>
      <c r="P41" s="15">
        <f t="shared" si="11"/>
        <v>0</v>
      </c>
      <c r="Q41" s="15">
        <f t="shared" si="12"/>
        <v>0</v>
      </c>
      <c r="R41" s="15">
        <f t="shared" si="13"/>
        <v>0</v>
      </c>
      <c r="S41" s="15">
        <f t="shared" si="14"/>
        <v>0</v>
      </c>
      <c r="T41" s="15">
        <f t="shared" si="15"/>
        <v>0</v>
      </c>
      <c r="U41" s="15"/>
    </row>
    <row r="42" spans="1:21" ht="31.5">
      <c r="A42" s="15" t="str">
        <f>'3(год)'!A42</f>
        <v>1.2.2.2.6</v>
      </c>
      <c r="B42" s="15" t="str">
        <f>'3(год)'!B42</f>
        <v>установка реклоузеров на ВЛ-10кВ фидер №6 п/с "Спасск" в районе ж/д ул. Халтурина, д. 7</v>
      </c>
      <c r="C42" s="15" t="str">
        <f>'3(год)'!C42</f>
        <v>J_1.2.2.2.6.L</v>
      </c>
      <c r="D42" s="15" t="s">
        <v>791</v>
      </c>
      <c r="E42" s="15"/>
      <c r="F42" s="15"/>
      <c r="G42" s="15">
        <f>'3(год)'!I42</f>
        <v>0</v>
      </c>
      <c r="H42" s="15">
        <f>'3(год)'!J42</f>
        <v>0</v>
      </c>
      <c r="I42" s="15">
        <f>'3(год)'!K42</f>
        <v>0</v>
      </c>
      <c r="J42" s="15"/>
      <c r="K42" s="15"/>
      <c r="L42" s="15"/>
      <c r="M42" s="15">
        <f>'3(год)'!P42</f>
        <v>0</v>
      </c>
      <c r="N42" s="15">
        <f>'3(год)'!Q42</f>
        <v>0</v>
      </c>
      <c r="O42" s="15">
        <f>'3(год)'!R42</f>
        <v>0</v>
      </c>
      <c r="P42" s="15">
        <f t="shared" si="11"/>
        <v>0</v>
      </c>
      <c r="Q42" s="15">
        <f t="shared" si="12"/>
        <v>0</v>
      </c>
      <c r="R42" s="15">
        <f t="shared" si="13"/>
        <v>0</v>
      </c>
      <c r="S42" s="15">
        <f t="shared" si="14"/>
        <v>0</v>
      </c>
      <c r="T42" s="15">
        <f t="shared" si="15"/>
        <v>0</v>
      </c>
      <c r="U42" s="15"/>
    </row>
    <row r="43" spans="1:21" ht="31.5">
      <c r="A43" s="15" t="str">
        <f>'3(год)'!A43</f>
        <v>1.2.2.2.7</v>
      </c>
      <c r="B43" s="15" t="str">
        <f>'3(год)'!B43</f>
        <v>установка реклоузеров на ВЛ-10кВ фидер №25 п/с "Спасск" в районе ж/д ул. Ангарская, д. 2б</v>
      </c>
      <c r="C43" s="15" t="str">
        <f>'3(год)'!C43</f>
        <v>J_1.2.2.2.7.L</v>
      </c>
      <c r="D43" s="15" t="s">
        <v>791</v>
      </c>
      <c r="E43" s="15"/>
      <c r="F43" s="15"/>
      <c r="G43" s="15">
        <f>'3(год)'!I43</f>
        <v>0</v>
      </c>
      <c r="H43" s="15">
        <f>'3(год)'!J43</f>
        <v>0</v>
      </c>
      <c r="I43" s="15">
        <f>'3(год)'!K43</f>
        <v>0</v>
      </c>
      <c r="J43" s="15"/>
      <c r="K43" s="15"/>
      <c r="L43" s="15"/>
      <c r="M43" s="15">
        <f>'3(год)'!P43</f>
        <v>0</v>
      </c>
      <c r="N43" s="15">
        <f>'3(год)'!Q43</f>
        <v>0</v>
      </c>
      <c r="O43" s="15">
        <f>'3(год)'!R43</f>
        <v>0</v>
      </c>
      <c r="P43" s="15">
        <f t="shared" si="11"/>
        <v>0</v>
      </c>
      <c r="Q43" s="15">
        <f t="shared" si="12"/>
        <v>0</v>
      </c>
      <c r="R43" s="15">
        <f t="shared" si="13"/>
        <v>0</v>
      </c>
      <c r="S43" s="15">
        <f t="shared" si="14"/>
        <v>0</v>
      </c>
      <c r="T43" s="15">
        <f t="shared" si="15"/>
        <v>0</v>
      </c>
      <c r="U43" s="15"/>
    </row>
    <row r="44" spans="1:21" ht="31.5">
      <c r="A44" s="15" t="str">
        <f>'3(год)'!A44</f>
        <v>1.2.2.2.8</v>
      </c>
      <c r="B44" s="15" t="str">
        <f>'3(год)'!B44</f>
        <v>установка реклоузеров на ВЛ-10кВ фидер №3 п/с "Евгеньевка" в районе ж/д ул. Хрещатинская, д. 82</v>
      </c>
      <c r="C44" s="15" t="str">
        <f>'3(год)'!C44</f>
        <v>J_1.2.2.2.8.L</v>
      </c>
      <c r="D44" s="15" t="s">
        <v>791</v>
      </c>
      <c r="E44" s="15"/>
      <c r="F44" s="15"/>
      <c r="G44" s="15">
        <f>'3(год)'!I44</f>
        <v>0</v>
      </c>
      <c r="H44" s="15">
        <f>'3(год)'!J44</f>
        <v>0</v>
      </c>
      <c r="I44" s="15">
        <f>'3(год)'!K44</f>
        <v>0</v>
      </c>
      <c r="J44" s="15"/>
      <c r="K44" s="15"/>
      <c r="L44" s="15"/>
      <c r="M44" s="15">
        <f>'3(год)'!P44</f>
        <v>0</v>
      </c>
      <c r="N44" s="15">
        <f>'3(год)'!Q44</f>
        <v>0</v>
      </c>
      <c r="O44" s="15">
        <f>'3(год)'!R44</f>
        <v>0</v>
      </c>
      <c r="P44" s="15">
        <f t="shared" si="11"/>
        <v>0</v>
      </c>
      <c r="Q44" s="15">
        <f t="shared" si="12"/>
        <v>0</v>
      </c>
      <c r="R44" s="15">
        <f t="shared" si="13"/>
        <v>0</v>
      </c>
      <c r="S44" s="15">
        <f t="shared" si="14"/>
        <v>0</v>
      </c>
      <c r="T44" s="15">
        <f t="shared" si="15"/>
        <v>0</v>
      </c>
      <c r="U44" s="15"/>
    </row>
    <row r="45" spans="1:21" ht="31.5">
      <c r="A45" s="15" t="str">
        <f>'3(год)'!A45</f>
        <v>1.2.2.2.9</v>
      </c>
      <c r="B45" s="15" t="str">
        <f>'3(год)'!B45</f>
        <v>установка реклоузеров на ВЛ-10кВ фидер №13 п/с "ЗСМ" в районе ж/д ул. Кировская, д. 8</v>
      </c>
      <c r="C45" s="15" t="str">
        <f>'3(год)'!C45</f>
        <v>J_1.2.2.2.9.L</v>
      </c>
      <c r="D45" s="15" t="s">
        <v>791</v>
      </c>
      <c r="E45" s="15"/>
      <c r="F45" s="15"/>
      <c r="G45" s="15">
        <f>'3(год)'!I45</f>
        <v>0</v>
      </c>
      <c r="H45" s="15">
        <f>'3(год)'!J45</f>
        <v>0</v>
      </c>
      <c r="I45" s="15">
        <f>'3(год)'!K45</f>
        <v>0</v>
      </c>
      <c r="J45" s="15"/>
      <c r="K45" s="15"/>
      <c r="L45" s="15"/>
      <c r="M45" s="15">
        <f>'3(год)'!P45</f>
        <v>0</v>
      </c>
      <c r="N45" s="15">
        <f>'3(год)'!Q45</f>
        <v>0</v>
      </c>
      <c r="O45" s="15">
        <f>'3(год)'!R45</f>
        <v>0</v>
      </c>
      <c r="P45" s="15">
        <f t="shared" si="11"/>
        <v>0</v>
      </c>
      <c r="Q45" s="15">
        <f t="shared" si="12"/>
        <v>0</v>
      </c>
      <c r="R45" s="15">
        <f t="shared" si="13"/>
        <v>0</v>
      </c>
      <c r="S45" s="15">
        <f t="shared" si="14"/>
        <v>0</v>
      </c>
      <c r="T45" s="15">
        <f t="shared" si="15"/>
        <v>0</v>
      </c>
      <c r="U45" s="15"/>
    </row>
    <row r="46" spans="1:21" ht="31.5">
      <c r="A46" s="71" t="str">
        <f>'3(год)'!A46</f>
        <v>1.2.3</v>
      </c>
      <c r="B46" s="71" t="str">
        <f>'3(год)'!B46</f>
        <v>Развитие и модернизация учета электрической энергии (мощности), всего, в том числе:</v>
      </c>
      <c r="C46" s="71" t="str">
        <f>'3(год)'!C46</f>
        <v>нд</v>
      </c>
      <c r="D46" s="71" t="s">
        <v>791</v>
      </c>
      <c r="E46" s="71"/>
      <c r="F46" s="71"/>
      <c r="G46" s="71">
        <f>'3(год)'!I46</f>
        <v>0</v>
      </c>
      <c r="H46" s="71">
        <f>'3(год)'!J46</f>
        <v>0</v>
      </c>
      <c r="I46" s="71">
        <f>'3(год)'!K46</f>
        <v>312</v>
      </c>
      <c r="J46" s="71" t="s">
        <v>830</v>
      </c>
      <c r="K46" s="71"/>
      <c r="L46" s="71"/>
      <c r="M46" s="71">
        <f>'3(год)'!P46</f>
        <v>0</v>
      </c>
      <c r="N46" s="71">
        <f>'3(год)'!Q46</f>
        <v>0</v>
      </c>
      <c r="O46" s="71">
        <f>'3(год)'!R46</f>
        <v>312</v>
      </c>
      <c r="P46" s="71">
        <f t="shared" si="11"/>
        <v>0</v>
      </c>
      <c r="Q46" s="71">
        <f t="shared" si="12"/>
        <v>0</v>
      </c>
      <c r="R46" s="71">
        <f t="shared" si="13"/>
        <v>0</v>
      </c>
      <c r="S46" s="71">
        <f t="shared" si="14"/>
        <v>0</v>
      </c>
      <c r="T46" s="71">
        <f t="shared" si="15"/>
        <v>0</v>
      </c>
      <c r="U46" s="71"/>
    </row>
    <row r="47" spans="1:21" ht="47.25">
      <c r="A47" s="15" t="str">
        <f>'3(год)'!A47</f>
        <v>1.2.3.5</v>
      </c>
      <c r="B47" s="15" t="str">
        <f>'3(год)'!B47</f>
        <v>"Включение приборов учета в систему сбора и передачи данных, класс напряжения 0,22 (0,4) кВ, всего, в том числе:"</v>
      </c>
      <c r="C47" s="15" t="str">
        <f>'3(год)'!C47</f>
        <v>нд</v>
      </c>
      <c r="D47" s="15" t="s">
        <v>791</v>
      </c>
      <c r="E47" s="15"/>
      <c r="F47" s="15"/>
      <c r="G47" s="15">
        <f>'3(год)'!I47</f>
        <v>0</v>
      </c>
      <c r="H47" s="15">
        <f>'3(год)'!J47</f>
        <v>0</v>
      </c>
      <c r="I47" s="15">
        <f>'3(год)'!K47</f>
        <v>312</v>
      </c>
      <c r="J47" s="15" t="s">
        <v>830</v>
      </c>
      <c r="K47" s="15"/>
      <c r="L47" s="15"/>
      <c r="M47" s="15">
        <f>'3(год)'!P47</f>
        <v>0</v>
      </c>
      <c r="N47" s="15">
        <f>'3(год)'!Q47</f>
        <v>0</v>
      </c>
      <c r="O47" s="15">
        <f>'3(год)'!R47</f>
        <v>312</v>
      </c>
      <c r="P47" s="15">
        <f t="shared" si="11"/>
        <v>0</v>
      </c>
      <c r="Q47" s="15">
        <f t="shared" si="12"/>
        <v>0</v>
      </c>
      <c r="R47" s="15">
        <f t="shared" si="13"/>
        <v>0</v>
      </c>
      <c r="S47" s="15">
        <f t="shared" si="14"/>
        <v>0</v>
      </c>
      <c r="T47" s="15">
        <f t="shared" si="15"/>
        <v>0</v>
      </c>
      <c r="U47" s="15"/>
    </row>
    <row r="48" spans="1:21" ht="94.5">
      <c r="A48" s="15" t="str">
        <f>'3(год)'!A48</f>
        <v>1.2.3.5.1</v>
      </c>
      <c r="B48" s="15" t="str">
        <f>'3(год)'!B48</f>
        <v>Установка АСКУЭ в частном секторе, ул.Горького 14-74д, ул.Советская 77-280-248-278 ул. 1я Загородная 15-55, ул. 1я Набережная 2-38,  ул. 2я Набережная 2-8, ул.Перелетная 12-20, ул. Тараса Шевченко 48-80, ул.Комсомольская 45-138, ул.Мельничная 40-108, ул.Т</v>
      </c>
      <c r="C48" s="15" t="str">
        <f>'3(год)'!C48</f>
        <v>J_1.2.3.5.1.N</v>
      </c>
      <c r="D48" s="15" t="s">
        <v>791</v>
      </c>
      <c r="E48" s="15"/>
      <c r="F48" s="15"/>
      <c r="G48" s="15">
        <f>'3(год)'!I48</f>
        <v>0</v>
      </c>
      <c r="H48" s="15">
        <f>'3(год)'!J48</f>
        <v>0</v>
      </c>
      <c r="I48" s="15">
        <f>'3(год)'!K48</f>
        <v>297</v>
      </c>
      <c r="J48" s="15" t="s">
        <v>830</v>
      </c>
      <c r="K48" s="15"/>
      <c r="L48" s="15"/>
      <c r="M48" s="15">
        <f>'3(год)'!P48</f>
        <v>0</v>
      </c>
      <c r="N48" s="15">
        <f>'3(год)'!Q48</f>
        <v>0</v>
      </c>
      <c r="O48" s="15">
        <f>'3(год)'!R48</f>
        <v>297</v>
      </c>
      <c r="P48" s="15">
        <f t="shared" si="11"/>
        <v>0</v>
      </c>
      <c r="Q48" s="15">
        <f t="shared" si="12"/>
        <v>0</v>
      </c>
      <c r="R48" s="15">
        <f t="shared" si="13"/>
        <v>0</v>
      </c>
      <c r="S48" s="15">
        <f t="shared" si="14"/>
        <v>0</v>
      </c>
      <c r="T48" s="15">
        <f t="shared" si="15"/>
        <v>0</v>
      </c>
      <c r="U48" s="15"/>
    </row>
    <row r="49" spans="1:21" ht="94.5">
      <c r="A49" s="15" t="str">
        <f>'3(год)'!A49</f>
        <v>1.2.3.5.2</v>
      </c>
      <c r="B49" s="15" t="str">
        <f>'3(год)'!B49</f>
        <v>Установка АСКУЭ физ.лица ул. Цементная 10-19, ул.Советская 2-46, ул. Комсомольская 16-20-30,  ул.Красноармейская 18-25-48, ул. Коммунаров 5-11, ул.Береговая 44-50, ул. Вокзальная 4-18, ул. Советская, ул.Юбилейная, ул.Красногвардейская, ул.Парковая</v>
      </c>
      <c r="C49" s="15" t="str">
        <f>'3(год)'!C49</f>
        <v>J_1.2.3.5.2.O</v>
      </c>
      <c r="D49" s="15" t="s">
        <v>791</v>
      </c>
      <c r="E49" s="15"/>
      <c r="F49" s="15"/>
      <c r="G49" s="15">
        <f>'3(год)'!I49</f>
        <v>0</v>
      </c>
      <c r="H49" s="15">
        <f>'3(год)'!J49</f>
        <v>0</v>
      </c>
      <c r="I49" s="15">
        <f>'3(год)'!K49</f>
        <v>15</v>
      </c>
      <c r="J49" s="15" t="s">
        <v>830</v>
      </c>
      <c r="K49" s="15"/>
      <c r="L49" s="15"/>
      <c r="M49" s="15">
        <f>'3(год)'!P49</f>
        <v>0</v>
      </c>
      <c r="N49" s="15">
        <f>'3(год)'!Q49</f>
        <v>0</v>
      </c>
      <c r="O49" s="15">
        <f>'3(год)'!R49</f>
        <v>15</v>
      </c>
      <c r="P49" s="15">
        <f t="shared" si="11"/>
        <v>0</v>
      </c>
      <c r="Q49" s="15">
        <f t="shared" si="12"/>
        <v>0</v>
      </c>
      <c r="R49" s="15">
        <f t="shared" si="13"/>
        <v>0</v>
      </c>
      <c r="S49" s="15">
        <f t="shared" si="14"/>
        <v>0</v>
      </c>
      <c r="T49" s="15">
        <f t="shared" si="15"/>
        <v>0</v>
      </c>
      <c r="U49" s="15"/>
    </row>
    <row r="50" spans="1:21" ht="31.5">
      <c r="A50" s="15" t="str">
        <f>'3(год)'!A50</f>
        <v>1.2.3.5.3</v>
      </c>
      <c r="B50" s="15" t="str">
        <f>'3(год)'!B50</f>
        <v>Установка АСКУЭ в в точках перетока в смежные сети ТП-81, ТП-141, ТП-111, ТП-13, ТП-34</v>
      </c>
      <c r="C50" s="15" t="str">
        <f>'3(год)'!C50</f>
        <v>J_1.2.3.5.3.N</v>
      </c>
      <c r="D50" s="15" t="s">
        <v>791</v>
      </c>
      <c r="E50" s="15"/>
      <c r="F50" s="15"/>
      <c r="G50" s="15">
        <f>'3(год)'!I50</f>
        <v>0</v>
      </c>
      <c r="H50" s="15">
        <f>'3(год)'!J50</f>
        <v>0</v>
      </c>
      <c r="I50" s="15">
        <f>'3(год)'!K50</f>
        <v>0</v>
      </c>
      <c r="J50" s="15"/>
      <c r="K50" s="15"/>
      <c r="L50" s="15"/>
      <c r="M50" s="15">
        <f>'3(год)'!P50</f>
        <v>0</v>
      </c>
      <c r="N50" s="15">
        <f>'3(год)'!Q50</f>
        <v>0</v>
      </c>
      <c r="O50" s="15">
        <f>'3(год)'!R50</f>
        <v>0</v>
      </c>
      <c r="P50" s="15">
        <f t="shared" si="11"/>
        <v>0</v>
      </c>
      <c r="Q50" s="15">
        <f t="shared" si="12"/>
        <v>0</v>
      </c>
      <c r="R50" s="15">
        <f t="shared" si="13"/>
        <v>0</v>
      </c>
      <c r="S50" s="15">
        <f t="shared" si="14"/>
        <v>0</v>
      </c>
      <c r="T50" s="15">
        <f t="shared" si="15"/>
        <v>0</v>
      </c>
      <c r="U50" s="15"/>
    </row>
    <row r="51" spans="1:21" ht="47.25">
      <c r="A51" s="15" t="str">
        <f>'3(год)'!A51</f>
        <v>1.2.3.6</v>
      </c>
      <c r="B51" s="15" t="str">
        <f>'3(год)'!B51</f>
        <v>"Включение приборов учета в систему сбора и передачи данных, класс напряжения 6 (10) кВ, всего, в том числе:"</v>
      </c>
      <c r="C51" s="15" t="str">
        <f>'3(год)'!C51</f>
        <v>нд</v>
      </c>
      <c r="D51" s="15" t="s">
        <v>791</v>
      </c>
      <c r="E51" s="15"/>
      <c r="F51" s="15"/>
      <c r="G51" s="15">
        <f>'3(год)'!I51</f>
        <v>0</v>
      </c>
      <c r="H51" s="15">
        <f>'3(год)'!J51</f>
        <v>0</v>
      </c>
      <c r="I51" s="15">
        <f>'3(год)'!K51</f>
        <v>0</v>
      </c>
      <c r="J51" s="15"/>
      <c r="K51" s="15"/>
      <c r="L51" s="15"/>
      <c r="M51" s="15">
        <f>'3(год)'!P51</f>
        <v>0</v>
      </c>
      <c r="N51" s="15">
        <f>'3(год)'!Q51</f>
        <v>0</v>
      </c>
      <c r="O51" s="15">
        <f>'3(год)'!R51</f>
        <v>0</v>
      </c>
      <c r="P51" s="15">
        <f t="shared" si="11"/>
        <v>0</v>
      </c>
      <c r="Q51" s="15">
        <f t="shared" si="12"/>
        <v>0</v>
      </c>
      <c r="R51" s="15">
        <f t="shared" si="13"/>
        <v>0</v>
      </c>
      <c r="S51" s="15">
        <f t="shared" si="14"/>
        <v>0</v>
      </c>
      <c r="T51" s="15">
        <f t="shared" si="15"/>
        <v>0</v>
      </c>
      <c r="U51" s="15"/>
    </row>
    <row r="52" spans="1:21" ht="31.5">
      <c r="A52" s="15" t="str">
        <f>'3(год)'!A52</f>
        <v>1.2.3.6.1</v>
      </c>
      <c r="B52" s="15" t="str">
        <f>'3(год)'!B52</f>
        <v>Установка АСКУЭ на п/с 35/10кВ ЗСМ ул.Селикатная</v>
      </c>
      <c r="C52" s="15" t="str">
        <f>'3(год)'!C52</f>
        <v>J_1.2.3.6.1.N</v>
      </c>
      <c r="D52" s="15" t="s">
        <v>791</v>
      </c>
      <c r="E52" s="15"/>
      <c r="F52" s="15"/>
      <c r="G52" s="15">
        <f>'3(год)'!I52</f>
        <v>0</v>
      </c>
      <c r="H52" s="15">
        <f>'3(год)'!J52</f>
        <v>0</v>
      </c>
      <c r="I52" s="15">
        <f>'3(год)'!K52</f>
        <v>0</v>
      </c>
      <c r="J52" s="15"/>
      <c r="K52" s="15"/>
      <c r="L52" s="15"/>
      <c r="M52" s="15">
        <f>'3(год)'!P52</f>
        <v>0</v>
      </c>
      <c r="N52" s="15">
        <f>'3(год)'!Q52</f>
        <v>0</v>
      </c>
      <c r="O52" s="15">
        <f>'3(год)'!R52</f>
        <v>0</v>
      </c>
      <c r="P52" s="15">
        <f t="shared" si="11"/>
        <v>0</v>
      </c>
      <c r="Q52" s="15">
        <f t="shared" si="12"/>
        <v>0</v>
      </c>
      <c r="R52" s="15">
        <f t="shared" si="13"/>
        <v>0</v>
      </c>
      <c r="S52" s="15">
        <f t="shared" si="14"/>
        <v>0</v>
      </c>
      <c r="T52" s="15">
        <f t="shared" si="15"/>
        <v>0</v>
      </c>
      <c r="U52" s="15"/>
    </row>
    <row r="53" spans="1:21" ht="31.5">
      <c r="A53" s="71" t="str">
        <f>'3(год)'!A53</f>
        <v>1.4.</v>
      </c>
      <c r="B53" s="71" t="str">
        <f>'3(год)'!B53</f>
        <v>Прочее новое строительство объектов электросетевого хозяйства, всего, в том числе:</v>
      </c>
      <c r="C53" s="71" t="str">
        <f>'3(год)'!C53</f>
        <v>нд</v>
      </c>
      <c r="D53" s="71" t="s">
        <v>791</v>
      </c>
      <c r="E53" s="71"/>
      <c r="F53" s="71"/>
      <c r="G53" s="71">
        <f>G54+G55+G56+G57+G58</f>
        <v>0</v>
      </c>
      <c r="H53" s="71">
        <f aca="true" t="shared" si="16" ref="H53:T53">H54+H55+H56+H57+H58</f>
        <v>0</v>
      </c>
      <c r="I53" s="71">
        <f t="shared" si="16"/>
        <v>1</v>
      </c>
      <c r="J53" s="71" t="s">
        <v>830</v>
      </c>
      <c r="K53" s="71">
        <f t="shared" si="16"/>
        <v>0</v>
      </c>
      <c r="L53" s="71">
        <f t="shared" si="16"/>
        <v>0</v>
      </c>
      <c r="M53" s="71">
        <f t="shared" si="16"/>
        <v>0</v>
      </c>
      <c r="N53" s="71">
        <f t="shared" si="16"/>
        <v>0</v>
      </c>
      <c r="O53" s="71">
        <f t="shared" si="16"/>
        <v>1</v>
      </c>
      <c r="P53" s="71">
        <f t="shared" si="16"/>
        <v>0</v>
      </c>
      <c r="Q53" s="71">
        <f t="shared" si="16"/>
        <v>0</v>
      </c>
      <c r="R53" s="71">
        <f t="shared" si="16"/>
        <v>0</v>
      </c>
      <c r="S53" s="71">
        <f t="shared" si="16"/>
        <v>0</v>
      </c>
      <c r="T53" s="71">
        <f t="shared" si="16"/>
        <v>0</v>
      </c>
      <c r="U53" s="71"/>
    </row>
    <row r="54" spans="1:21" ht="63">
      <c r="A54" s="15" t="str">
        <f>'3(год)'!A54</f>
        <v>1.4.1.</v>
      </c>
      <c r="B54" s="15" t="str">
        <f>'3(год)'!B54</f>
        <v>ВЛЗ-10кВ Ф-31 оп.262 - ТП 164  Техническая дорога АО "Спасскцемент". Пересечение улиц: Павлика Морозова, 25 лет Октября, Пионерской.  ВЛ L-435м, КЛ L-40м</v>
      </c>
      <c r="C54" s="15" t="str">
        <f>'3(год)'!C54</f>
        <v>J_1.4.1.O</v>
      </c>
      <c r="D54" s="15" t="s">
        <v>791</v>
      </c>
      <c r="E54" s="15"/>
      <c r="F54" s="15"/>
      <c r="G54" s="15">
        <f>'3(год)'!I54</f>
        <v>0</v>
      </c>
      <c r="H54" s="15">
        <f>'3(год)'!J54</f>
        <v>0</v>
      </c>
      <c r="I54" s="15">
        <f>'3(год)'!K54</f>
        <v>0</v>
      </c>
      <c r="J54" s="15"/>
      <c r="K54" s="15"/>
      <c r="L54" s="15"/>
      <c r="M54" s="15">
        <f>'3(год)'!P54</f>
        <v>0</v>
      </c>
      <c r="N54" s="15">
        <f>'3(год)'!Q54</f>
        <v>0</v>
      </c>
      <c r="O54" s="15">
        <f>'3(год)'!R54</f>
        <v>0</v>
      </c>
      <c r="P54" s="15">
        <f aca="true" t="shared" si="17" ref="P54:T58">K54-E54</f>
        <v>0</v>
      </c>
      <c r="Q54" s="15">
        <f t="shared" si="17"/>
        <v>0</v>
      </c>
      <c r="R54" s="15">
        <f t="shared" si="17"/>
        <v>0</v>
      </c>
      <c r="S54" s="15">
        <f t="shared" si="17"/>
        <v>0</v>
      </c>
      <c r="T54" s="15">
        <f t="shared" si="17"/>
        <v>0</v>
      </c>
      <c r="U54" s="15"/>
    </row>
    <row r="55" spans="1:21" ht="31.5">
      <c r="A55" s="15" t="str">
        <f>'3(год)'!A55</f>
        <v>1.4.2.</v>
      </c>
      <c r="B55" s="15" t="str">
        <f>'3(год)'!B55</f>
        <v>ВЛ-10кВ Ф-10"С" L-470м оп.88-94, оп.95-98, КЛ-10кВ Ф-10"С" L-190м оп.94-95   ул. Арсеньева. </v>
      </c>
      <c r="C55" s="15" t="str">
        <f>'3(год)'!C55</f>
        <v>J_1.4.2.K</v>
      </c>
      <c r="D55" s="15" t="s">
        <v>791</v>
      </c>
      <c r="E55" s="15"/>
      <c r="F55" s="15"/>
      <c r="G55" s="15">
        <v>0</v>
      </c>
      <c r="H55" s="15">
        <f>'3(год)'!J55</f>
        <v>0</v>
      </c>
      <c r="I55" s="15">
        <f>'3(год)'!K55</f>
        <v>0</v>
      </c>
      <c r="J55" s="15" t="s">
        <v>830</v>
      </c>
      <c r="K55" s="15"/>
      <c r="L55" s="15"/>
      <c r="M55" s="15">
        <v>0</v>
      </c>
      <c r="N55" s="15">
        <f>'3(год)'!Q55</f>
        <v>0</v>
      </c>
      <c r="O55" s="15">
        <f>'3(год)'!R55</f>
        <v>0</v>
      </c>
      <c r="P55" s="15">
        <f t="shared" si="17"/>
        <v>0</v>
      </c>
      <c r="Q55" s="15">
        <f t="shared" si="17"/>
        <v>0</v>
      </c>
      <c r="R55" s="15">
        <f t="shared" si="17"/>
        <v>0</v>
      </c>
      <c r="S55" s="15">
        <f t="shared" si="17"/>
        <v>0</v>
      </c>
      <c r="T55" s="15">
        <f t="shared" si="17"/>
        <v>0</v>
      </c>
      <c r="U55" s="15"/>
    </row>
    <row r="56" spans="1:21" ht="31.5">
      <c r="A56" s="15" t="str">
        <f>'3(год)'!A56</f>
        <v>1.4.3.</v>
      </c>
      <c r="B56" s="15" t="str">
        <f>'3(год)'!B56</f>
        <v>КЛ-10кВ Ф-16"М   L-1170м" п/с "межзаводская"- ТП-119, ул. Красногвардейская</v>
      </c>
      <c r="C56" s="15" t="str">
        <f>'3(год)'!C56</f>
        <v>J_1.4.3.M</v>
      </c>
      <c r="D56" s="15" t="s">
        <v>791</v>
      </c>
      <c r="E56" s="15"/>
      <c r="F56" s="15"/>
      <c r="G56" s="15">
        <f>'3(год)'!I56</f>
        <v>0</v>
      </c>
      <c r="H56" s="15">
        <f>'3(год)'!J56</f>
        <v>0</v>
      </c>
      <c r="I56" s="15">
        <f>'3(год)'!K56</f>
        <v>0</v>
      </c>
      <c r="J56" s="15"/>
      <c r="K56" s="15"/>
      <c r="L56" s="15"/>
      <c r="M56" s="15">
        <f>'3(год)'!P56</f>
        <v>0</v>
      </c>
      <c r="N56" s="15">
        <f>'3(год)'!Q56</f>
        <v>0</v>
      </c>
      <c r="O56" s="15">
        <f>'3(год)'!R56</f>
        <v>0</v>
      </c>
      <c r="P56" s="15">
        <f t="shared" si="17"/>
        <v>0</v>
      </c>
      <c r="Q56" s="15">
        <f t="shared" si="17"/>
        <v>0</v>
      </c>
      <c r="R56" s="15">
        <f t="shared" si="17"/>
        <v>0</v>
      </c>
      <c r="S56" s="15">
        <f t="shared" si="17"/>
        <v>0</v>
      </c>
      <c r="T56" s="15">
        <f t="shared" si="17"/>
        <v>0</v>
      </c>
      <c r="U56" s="15"/>
    </row>
    <row r="57" spans="1:21" ht="94.5">
      <c r="A57" s="15" t="str">
        <f>'3(год)'!A57</f>
        <v>1.4.4.</v>
      </c>
      <c r="B57" s="15" t="str">
        <f>'3(год)'!B57</f>
        <v>КЛ-10кВ Ф-17 "С"  (ТП-163 - ТП-168) ул. Калинина(Калинина 8-Цементная 22а), ул. 1-й Западный(1й Западный 5-Калиниа 8), ул. 25 лет Октября(25 лет октября 20-1й Западный 5), 2-й Западный(ул. Пионерская 19а-ул. 25 лет октября 20) 570м. (новое строительство)</v>
      </c>
      <c r="C57" s="15" t="str">
        <f>'3(год)'!C57</f>
        <v>J_1.4.4.N</v>
      </c>
      <c r="D57" s="15" t="s">
        <v>791</v>
      </c>
      <c r="E57" s="15"/>
      <c r="F57" s="15"/>
      <c r="G57" s="15">
        <f>'3(год)'!I57</f>
        <v>0</v>
      </c>
      <c r="H57" s="15">
        <f>'3(год)'!J57</f>
        <v>0</v>
      </c>
      <c r="I57" s="15">
        <f>'3(год)'!K57</f>
        <v>0</v>
      </c>
      <c r="J57" s="15"/>
      <c r="K57" s="15"/>
      <c r="L57" s="15"/>
      <c r="M57" s="15">
        <f>'3(год)'!P57</f>
        <v>0</v>
      </c>
      <c r="N57" s="15">
        <f>'3(год)'!Q57</f>
        <v>0</v>
      </c>
      <c r="O57" s="15">
        <f>'3(год)'!R57</f>
        <v>0</v>
      </c>
      <c r="P57" s="15">
        <f t="shared" si="17"/>
        <v>0</v>
      </c>
      <c r="Q57" s="15">
        <f t="shared" si="17"/>
        <v>0</v>
      </c>
      <c r="R57" s="15">
        <f t="shared" si="17"/>
        <v>0</v>
      </c>
      <c r="S57" s="15">
        <f t="shared" si="17"/>
        <v>0</v>
      </c>
      <c r="T57" s="15">
        <f t="shared" si="17"/>
        <v>0</v>
      </c>
      <c r="U57" s="15"/>
    </row>
    <row r="58" spans="1:21" ht="15.75">
      <c r="A58" s="15" t="str">
        <f>'3(год)'!A58</f>
        <v>1.4.5.</v>
      </c>
      <c r="B58" s="15" t="str">
        <f>'3(год)'!B58</f>
        <v>Установка  2КТПБ  (2*1000) ул.Краснознаменная 4  </v>
      </c>
      <c r="C58" s="15" t="str">
        <f>'3(год)'!C58</f>
        <v>J_1.4.5.K</v>
      </c>
      <c r="D58" s="15" t="s">
        <v>791</v>
      </c>
      <c r="E58" s="15"/>
      <c r="F58" s="15"/>
      <c r="G58" s="15">
        <f>'3(год)'!I58</f>
        <v>0</v>
      </c>
      <c r="H58" s="15">
        <f>'3(год)'!J58</f>
        <v>0</v>
      </c>
      <c r="I58" s="15">
        <f>'3(год)'!K58</f>
        <v>1</v>
      </c>
      <c r="J58" s="15" t="s">
        <v>830</v>
      </c>
      <c r="K58" s="15"/>
      <c r="L58" s="15"/>
      <c r="M58" s="15">
        <f>'3(год)'!P58</f>
        <v>0</v>
      </c>
      <c r="N58" s="15">
        <f>'3(год)'!Q58</f>
        <v>0</v>
      </c>
      <c r="O58" s="15">
        <f>'3(год)'!R58</f>
        <v>1</v>
      </c>
      <c r="P58" s="15">
        <f t="shared" si="17"/>
        <v>0</v>
      </c>
      <c r="Q58" s="15">
        <f t="shared" si="17"/>
        <v>0</v>
      </c>
      <c r="R58" s="15">
        <f t="shared" si="17"/>
        <v>0</v>
      </c>
      <c r="S58" s="15">
        <f t="shared" si="17"/>
        <v>0</v>
      </c>
      <c r="T58" s="15">
        <f t="shared" si="17"/>
        <v>0</v>
      </c>
      <c r="U58" s="15"/>
    </row>
    <row r="59" spans="1:21" ht="31.5">
      <c r="A59" s="71" t="str">
        <f>'3(год)'!A59</f>
        <v>1.6.</v>
      </c>
      <c r="B59" s="71" t="str">
        <f>'3(год)'!B59</f>
        <v>Прочие инвестиционные проекты, всего, в том числе:</v>
      </c>
      <c r="C59" s="71" t="str">
        <f>'3(год)'!C59</f>
        <v>нд</v>
      </c>
      <c r="D59" s="71" t="s">
        <v>791</v>
      </c>
      <c r="E59" s="71"/>
      <c r="F59" s="71"/>
      <c r="G59" s="71">
        <f>G60+G61+G62+G63+G64+G65+G66+G67+G68+G69+G70+G71+G72+G73+G74+G75+G76</f>
        <v>0</v>
      </c>
      <c r="H59" s="71">
        <f aca="true" t="shared" si="18" ref="H59:T59">H60+H61+H62+H63+H64+H65+H66+H67+H68+H69+H70+H71+H72+H73+H74+H75+H76</f>
        <v>0</v>
      </c>
      <c r="I59" s="71">
        <f t="shared" si="18"/>
        <v>0</v>
      </c>
      <c r="J59" s="71" t="s">
        <v>830</v>
      </c>
      <c r="K59" s="71">
        <f t="shared" si="18"/>
        <v>0</v>
      </c>
      <c r="L59" s="71">
        <f t="shared" si="18"/>
        <v>0</v>
      </c>
      <c r="M59" s="71">
        <f t="shared" si="18"/>
        <v>0</v>
      </c>
      <c r="N59" s="71">
        <f t="shared" si="18"/>
        <v>0</v>
      </c>
      <c r="O59" s="71">
        <f t="shared" si="18"/>
        <v>0</v>
      </c>
      <c r="P59" s="71">
        <f t="shared" si="18"/>
        <v>0</v>
      </c>
      <c r="Q59" s="71">
        <f t="shared" si="18"/>
        <v>0</v>
      </c>
      <c r="R59" s="71">
        <f t="shared" si="18"/>
        <v>0</v>
      </c>
      <c r="S59" s="71">
        <f t="shared" si="18"/>
        <v>0</v>
      </c>
      <c r="T59" s="71">
        <f t="shared" si="18"/>
        <v>0</v>
      </c>
      <c r="U59" s="71"/>
    </row>
    <row r="60" spans="1:21" ht="15.75">
      <c r="A60" s="15" t="str">
        <f>'3(год)'!A60</f>
        <v>1.6.1.</v>
      </c>
      <c r="B60" s="15" t="str">
        <f>'3(год)'!B60</f>
        <v>АГП на базе -ГАЗ-33086 ВИТО 24-21</v>
      </c>
      <c r="C60" s="15" t="str">
        <f>'3(год)'!C60</f>
        <v>J_1.6.1.K</v>
      </c>
      <c r="D60" s="15" t="s">
        <v>791</v>
      </c>
      <c r="E60" s="15"/>
      <c r="F60" s="15"/>
      <c r="G60" s="15">
        <f>'3(год)'!I60</f>
        <v>0</v>
      </c>
      <c r="H60" s="15">
        <f>'3(год)'!J60</f>
        <v>0</v>
      </c>
      <c r="I60" s="15">
        <f>'3(год)'!K60</f>
        <v>0</v>
      </c>
      <c r="J60" s="15"/>
      <c r="K60" s="15"/>
      <c r="L60" s="15"/>
      <c r="M60" s="15">
        <f>'3(год)'!P60</f>
        <v>0</v>
      </c>
      <c r="N60" s="15">
        <f>'3(год)'!Q60</f>
        <v>0</v>
      </c>
      <c r="O60" s="15">
        <f>'3(год)'!R60</f>
        <v>0</v>
      </c>
      <c r="P60" s="15">
        <f>K60-E60</f>
        <v>0</v>
      </c>
      <c r="Q60" s="15">
        <f>L60-F60</f>
        <v>0</v>
      </c>
      <c r="R60" s="15">
        <f>M60-G60</f>
        <v>0</v>
      </c>
      <c r="S60" s="15">
        <f>N60-H60</f>
        <v>0</v>
      </c>
      <c r="T60" s="15">
        <f>O60-I60</f>
        <v>0</v>
      </c>
      <c r="U60" s="15"/>
    </row>
    <row r="61" spans="1:21" ht="15.75">
      <c r="A61" s="15" t="str">
        <f>'3(год)'!A61</f>
        <v>1.6.2.</v>
      </c>
      <c r="B61" s="15" t="str">
        <f>'3(год)'!B61</f>
        <v>грузовик с манипулятором Хёндай НР-120</v>
      </c>
      <c r="C61" s="15" t="str">
        <f>'3(год)'!C61</f>
        <v>J_1.6.2.L</v>
      </c>
      <c r="D61" s="15" t="s">
        <v>791</v>
      </c>
      <c r="E61" s="15"/>
      <c r="F61" s="15"/>
      <c r="G61" s="15">
        <f>'3(год)'!I61</f>
        <v>0</v>
      </c>
      <c r="H61" s="15">
        <f>'3(год)'!J61</f>
        <v>0</v>
      </c>
      <c r="I61" s="15">
        <f>'3(год)'!K61</f>
        <v>0</v>
      </c>
      <c r="J61" s="15"/>
      <c r="K61" s="15"/>
      <c r="L61" s="15"/>
      <c r="M61" s="15">
        <f>'3(год)'!P61</f>
        <v>0</v>
      </c>
      <c r="N61" s="15">
        <f>'3(год)'!Q61</f>
        <v>0</v>
      </c>
      <c r="O61" s="15">
        <f>'3(год)'!R61</f>
        <v>0</v>
      </c>
      <c r="P61" s="15">
        <f aca="true" t="shared" si="19" ref="P61:P76">K61-E61</f>
        <v>0</v>
      </c>
      <c r="Q61" s="15">
        <f aca="true" t="shared" si="20" ref="Q61:Q76">L61-F61</f>
        <v>0</v>
      </c>
      <c r="R61" s="15">
        <f aca="true" t="shared" si="21" ref="R61:R76">M61-G61</f>
        <v>0</v>
      </c>
      <c r="S61" s="15">
        <f aca="true" t="shared" si="22" ref="S61:S76">N61-H61</f>
        <v>0</v>
      </c>
      <c r="T61" s="15">
        <f aca="true" t="shared" si="23" ref="T61:T76">O61-I61</f>
        <v>0</v>
      </c>
      <c r="U61" s="15"/>
    </row>
    <row r="62" spans="1:21" ht="15.75">
      <c r="A62" s="15" t="str">
        <f>'3(год)'!A62</f>
        <v>1.6.3.</v>
      </c>
      <c r="B62" s="15" t="str">
        <f>'3(год)'!B62</f>
        <v>экскаватор гусеничный САТ-305 SR</v>
      </c>
      <c r="C62" s="15" t="str">
        <f>'3(год)'!C62</f>
        <v>J_1.6.3.L</v>
      </c>
      <c r="D62" s="15" t="s">
        <v>791</v>
      </c>
      <c r="E62" s="15"/>
      <c r="F62" s="15"/>
      <c r="G62" s="15">
        <f>'3(год)'!I62</f>
        <v>0</v>
      </c>
      <c r="H62" s="15">
        <f>'3(год)'!J62</f>
        <v>0</v>
      </c>
      <c r="I62" s="15">
        <v>0</v>
      </c>
      <c r="J62" s="15" t="s">
        <v>830</v>
      </c>
      <c r="K62" s="15"/>
      <c r="L62" s="15"/>
      <c r="M62" s="15">
        <f>'3(год)'!P62</f>
        <v>0</v>
      </c>
      <c r="N62" s="15">
        <f>'3(год)'!Q62</f>
        <v>0</v>
      </c>
      <c r="O62" s="15">
        <v>0</v>
      </c>
      <c r="P62" s="15">
        <f t="shared" si="19"/>
        <v>0</v>
      </c>
      <c r="Q62" s="15">
        <f>L62-F62</f>
        <v>0</v>
      </c>
      <c r="R62" s="15">
        <f t="shared" si="21"/>
        <v>0</v>
      </c>
      <c r="S62" s="15">
        <f t="shared" si="22"/>
        <v>0</v>
      </c>
      <c r="T62" s="15">
        <f t="shared" si="23"/>
        <v>0</v>
      </c>
      <c r="U62" s="15"/>
    </row>
    <row r="63" spans="1:21" ht="15.75">
      <c r="A63" s="15" t="str">
        <f>'3(год)'!A63</f>
        <v>1.6.4.</v>
      </c>
      <c r="B63" s="15" t="str">
        <f>'3(год)'!B63</f>
        <v>БКМ на базе ГАЗ-33086</v>
      </c>
      <c r="C63" s="15" t="str">
        <f>'3(год)'!C63</f>
        <v>J_1.6.4.M</v>
      </c>
      <c r="D63" s="15" t="s">
        <v>791</v>
      </c>
      <c r="E63" s="15"/>
      <c r="F63" s="15"/>
      <c r="G63" s="15">
        <f>'3(год)'!I63</f>
        <v>0</v>
      </c>
      <c r="H63" s="15">
        <f>'3(год)'!J63</f>
        <v>0</v>
      </c>
      <c r="I63" s="15">
        <v>0</v>
      </c>
      <c r="J63" s="15" t="s">
        <v>830</v>
      </c>
      <c r="K63" s="15"/>
      <c r="L63" s="15"/>
      <c r="M63" s="15">
        <f>'3(год)'!P63</f>
        <v>0</v>
      </c>
      <c r="N63" s="15">
        <f>'3(год)'!Q63</f>
        <v>0</v>
      </c>
      <c r="O63" s="15">
        <v>0</v>
      </c>
      <c r="P63" s="15">
        <f t="shared" si="19"/>
        <v>0</v>
      </c>
      <c r="Q63" s="15">
        <f t="shared" si="20"/>
        <v>0</v>
      </c>
      <c r="R63" s="15">
        <f t="shared" si="21"/>
        <v>0</v>
      </c>
      <c r="S63" s="15">
        <f t="shared" si="22"/>
        <v>0</v>
      </c>
      <c r="T63" s="15">
        <f t="shared" si="23"/>
        <v>0</v>
      </c>
      <c r="U63" s="15"/>
    </row>
    <row r="64" spans="1:21" ht="15.75">
      <c r="A64" s="15" t="str">
        <f>'3(год)'!A64</f>
        <v>1.6.5.</v>
      </c>
      <c r="B64" s="15" t="str">
        <f>'3(год)'!B64</f>
        <v>установка управляемого прокола Р20 "PIT"</v>
      </c>
      <c r="C64" s="15" t="str">
        <f>'3(год)'!C64</f>
        <v>J_1.6.5.L</v>
      </c>
      <c r="D64" s="15" t="s">
        <v>791</v>
      </c>
      <c r="E64" s="15"/>
      <c r="F64" s="15"/>
      <c r="G64" s="15">
        <f>'3(год)'!I64</f>
        <v>0</v>
      </c>
      <c r="H64" s="15">
        <f>'3(год)'!J64</f>
        <v>0</v>
      </c>
      <c r="I64" s="15">
        <f>'3(год)'!K64</f>
        <v>0</v>
      </c>
      <c r="J64" s="15"/>
      <c r="K64" s="15"/>
      <c r="L64" s="15"/>
      <c r="M64" s="15">
        <f>'3(год)'!P64</f>
        <v>0</v>
      </c>
      <c r="N64" s="15">
        <f>'3(год)'!Q64</f>
        <v>0</v>
      </c>
      <c r="O64" s="15">
        <f>'3(год)'!R64</f>
        <v>0</v>
      </c>
      <c r="P64" s="15">
        <f t="shared" si="19"/>
        <v>0</v>
      </c>
      <c r="Q64" s="15">
        <f t="shared" si="20"/>
        <v>0</v>
      </c>
      <c r="R64" s="15">
        <f t="shared" si="21"/>
        <v>0</v>
      </c>
      <c r="S64" s="15">
        <f t="shared" si="22"/>
        <v>0</v>
      </c>
      <c r="T64" s="15">
        <f t="shared" si="23"/>
        <v>0</v>
      </c>
      <c r="U64" s="15"/>
    </row>
    <row r="65" spans="1:21" ht="15.75">
      <c r="A65" s="15" t="str">
        <f>'3(год)'!A65</f>
        <v>1.6.6.</v>
      </c>
      <c r="B65" s="15" t="str">
        <f>'3(год)'!B65</f>
        <v>измельчитель веток Skorpion 160R/90</v>
      </c>
      <c r="C65" s="15" t="str">
        <f>'3(год)'!C65</f>
        <v>J_1.6.6.K</v>
      </c>
      <c r="D65" s="15" t="s">
        <v>791</v>
      </c>
      <c r="E65" s="15"/>
      <c r="F65" s="15"/>
      <c r="G65" s="15">
        <f>'3(год)'!I65</f>
        <v>0</v>
      </c>
      <c r="H65" s="15">
        <f>'3(год)'!J65</f>
        <v>0</v>
      </c>
      <c r="I65" s="15">
        <v>0</v>
      </c>
      <c r="J65" s="15" t="s">
        <v>830</v>
      </c>
      <c r="K65" s="15"/>
      <c r="L65" s="15"/>
      <c r="M65" s="15">
        <f>'3(год)'!P65</f>
        <v>0</v>
      </c>
      <c r="N65" s="15">
        <f>'3(год)'!Q65</f>
        <v>0</v>
      </c>
      <c r="O65" s="15">
        <f>'3(год)'!R65</f>
        <v>0</v>
      </c>
      <c r="P65" s="15">
        <f t="shared" si="19"/>
        <v>0</v>
      </c>
      <c r="Q65" s="15">
        <f t="shared" si="20"/>
        <v>0</v>
      </c>
      <c r="R65" s="15">
        <f t="shared" si="21"/>
        <v>0</v>
      </c>
      <c r="S65" s="15">
        <f t="shared" si="22"/>
        <v>0</v>
      </c>
      <c r="T65" s="15">
        <f>O65-I65</f>
        <v>0</v>
      </c>
      <c r="U65" s="15"/>
    </row>
    <row r="66" spans="1:21" ht="15.75">
      <c r="A66" s="15" t="str">
        <f>'3(год)'!A66</f>
        <v>1.6.7.</v>
      </c>
      <c r="B66" s="15" t="str">
        <f>'3(год)'!B66</f>
        <v>УАЗ Патриот</v>
      </c>
      <c r="C66" s="15" t="str">
        <f>'3(год)'!C66</f>
        <v>J_1.6.7.L</v>
      </c>
      <c r="D66" s="15" t="s">
        <v>791</v>
      </c>
      <c r="E66" s="15"/>
      <c r="F66" s="15"/>
      <c r="G66" s="15">
        <f>'3(год)'!I66</f>
        <v>0</v>
      </c>
      <c r="H66" s="15">
        <f>'3(год)'!J66</f>
        <v>0</v>
      </c>
      <c r="I66" s="15">
        <f>'3(год)'!K66</f>
        <v>0</v>
      </c>
      <c r="J66" s="15"/>
      <c r="K66" s="15"/>
      <c r="L66" s="15"/>
      <c r="M66" s="15">
        <f>'3(год)'!P66</f>
        <v>0</v>
      </c>
      <c r="N66" s="15">
        <f>'3(год)'!Q66</f>
        <v>0</v>
      </c>
      <c r="O66" s="15">
        <f>'3(год)'!R66</f>
        <v>0</v>
      </c>
      <c r="P66" s="15">
        <f t="shared" si="19"/>
        <v>0</v>
      </c>
      <c r="Q66" s="15">
        <f t="shared" si="20"/>
        <v>0</v>
      </c>
      <c r="R66" s="15">
        <f t="shared" si="21"/>
        <v>0</v>
      </c>
      <c r="S66" s="15">
        <f t="shared" si="22"/>
        <v>0</v>
      </c>
      <c r="T66" s="15">
        <f t="shared" si="23"/>
        <v>0</v>
      </c>
      <c r="U66" s="15"/>
    </row>
    <row r="67" spans="1:21" ht="15.75">
      <c r="A67" s="15" t="str">
        <f>'3(год)'!A67</f>
        <v>1.6.8.</v>
      </c>
      <c r="B67" s="15" t="str">
        <f>'3(год)'!B67</f>
        <v>Автогидроподъемник АГП на базе ГАЗ-33086</v>
      </c>
      <c r="C67" s="15" t="str">
        <f>'3(год)'!C67</f>
        <v>J_1.6.8.O</v>
      </c>
      <c r="D67" s="15" t="s">
        <v>791</v>
      </c>
      <c r="E67" s="15"/>
      <c r="F67" s="15"/>
      <c r="G67" s="15">
        <f>'3(год)'!I67</f>
        <v>0</v>
      </c>
      <c r="H67" s="15">
        <f>'3(год)'!J67</f>
        <v>0</v>
      </c>
      <c r="I67" s="15">
        <f>'3(год)'!K67</f>
        <v>0</v>
      </c>
      <c r="J67" s="15"/>
      <c r="K67" s="15"/>
      <c r="L67" s="15"/>
      <c r="M67" s="15">
        <f>'3(год)'!P67</f>
        <v>0</v>
      </c>
      <c r="N67" s="15">
        <f>'3(год)'!Q67</f>
        <v>0</v>
      </c>
      <c r="O67" s="15">
        <f>'3(год)'!R67</f>
        <v>0</v>
      </c>
      <c r="P67" s="15">
        <f t="shared" si="19"/>
        <v>0</v>
      </c>
      <c r="Q67" s="15">
        <f t="shared" si="20"/>
        <v>0</v>
      </c>
      <c r="R67" s="15">
        <f t="shared" si="21"/>
        <v>0</v>
      </c>
      <c r="S67" s="15">
        <f t="shared" si="22"/>
        <v>0</v>
      </c>
      <c r="T67" s="15">
        <f t="shared" si="23"/>
        <v>0</v>
      </c>
      <c r="U67" s="15"/>
    </row>
    <row r="68" spans="1:21" ht="15.75">
      <c r="A68" s="15" t="str">
        <f>'3(год)'!A68</f>
        <v>1.6.9.</v>
      </c>
      <c r="B68" s="15" t="str">
        <f>'3(год)'!B68</f>
        <v>ПРМ на базе ГАЗ-33086</v>
      </c>
      <c r="C68" s="15" t="str">
        <f>'3(год)'!C68</f>
        <v>J_1.6.9.K</v>
      </c>
      <c r="D68" s="15" t="s">
        <v>791</v>
      </c>
      <c r="E68" s="15"/>
      <c r="F68" s="15"/>
      <c r="G68" s="15">
        <f>'3(год)'!I68</f>
        <v>0</v>
      </c>
      <c r="H68" s="15">
        <f>'3(год)'!J68</f>
        <v>0</v>
      </c>
      <c r="I68" s="15">
        <f>'3(год)'!K68</f>
        <v>0</v>
      </c>
      <c r="J68" s="15"/>
      <c r="K68" s="15"/>
      <c r="L68" s="15"/>
      <c r="M68" s="15">
        <f>'3(год)'!P68</f>
        <v>0</v>
      </c>
      <c r="N68" s="15">
        <f>'3(год)'!Q68</f>
        <v>0</v>
      </c>
      <c r="O68" s="15">
        <f>'3(год)'!R68</f>
        <v>0</v>
      </c>
      <c r="P68" s="15">
        <f t="shared" si="19"/>
        <v>0</v>
      </c>
      <c r="Q68" s="15">
        <f t="shared" si="20"/>
        <v>0</v>
      </c>
      <c r="R68" s="15">
        <f t="shared" si="21"/>
        <v>0</v>
      </c>
      <c r="S68" s="15">
        <f t="shared" si="22"/>
        <v>0</v>
      </c>
      <c r="T68" s="15">
        <f t="shared" si="23"/>
        <v>0</v>
      </c>
      <c r="U68" s="15"/>
    </row>
    <row r="69" spans="1:21" ht="15.75">
      <c r="A69" s="15" t="str">
        <f>'3(год)'!A69</f>
        <v>1.6.10.</v>
      </c>
      <c r="B69" s="15" t="str">
        <f>'3(год)'!B69</f>
        <v>тракторный -тягач на базе МТЗ-82</v>
      </c>
      <c r="C69" s="15" t="str">
        <f>'3(год)'!C69</f>
        <v>J_1.6.10.M</v>
      </c>
      <c r="D69" s="15" t="s">
        <v>791</v>
      </c>
      <c r="E69" s="15"/>
      <c r="F69" s="15"/>
      <c r="G69" s="15">
        <f>'3(год)'!I69</f>
        <v>0</v>
      </c>
      <c r="H69" s="15">
        <f>'3(год)'!J69</f>
        <v>0</v>
      </c>
      <c r="I69" s="15">
        <f>'3(год)'!K69</f>
        <v>0</v>
      </c>
      <c r="J69" s="15"/>
      <c r="K69" s="15"/>
      <c r="L69" s="15"/>
      <c r="M69" s="15">
        <f>'3(год)'!P69</f>
        <v>0</v>
      </c>
      <c r="N69" s="15">
        <f>'3(год)'!Q69</f>
        <v>0</v>
      </c>
      <c r="O69" s="15">
        <f>'3(год)'!R69</f>
        <v>0</v>
      </c>
      <c r="P69" s="15">
        <f t="shared" si="19"/>
        <v>0</v>
      </c>
      <c r="Q69" s="15">
        <f t="shared" si="20"/>
        <v>0</v>
      </c>
      <c r="R69" s="15">
        <f t="shared" si="21"/>
        <v>0</v>
      </c>
      <c r="S69" s="15">
        <f t="shared" si="22"/>
        <v>0</v>
      </c>
      <c r="T69" s="15">
        <f t="shared" si="23"/>
        <v>0</v>
      </c>
      <c r="U69" s="15"/>
    </row>
    <row r="70" spans="1:21" ht="15.75">
      <c r="A70" s="15" t="str">
        <f>'3(год)'!A70</f>
        <v>1.6.11.</v>
      </c>
      <c r="B70" s="15" t="str">
        <f>'3(год)'!B70</f>
        <v>самосвал Хёндай HP-65</v>
      </c>
      <c r="C70" s="15" t="str">
        <f>'3(год)'!C70</f>
        <v>J_1.6.11.L</v>
      </c>
      <c r="D70" s="15" t="s">
        <v>791</v>
      </c>
      <c r="E70" s="15"/>
      <c r="F70" s="15"/>
      <c r="G70" s="15">
        <f>'3(год)'!I70</f>
        <v>0</v>
      </c>
      <c r="H70" s="15">
        <f>'3(год)'!J70</f>
        <v>0</v>
      </c>
      <c r="I70" s="15">
        <f>'3(год)'!K70</f>
        <v>0</v>
      </c>
      <c r="J70" s="15"/>
      <c r="K70" s="15"/>
      <c r="L70" s="15"/>
      <c r="M70" s="15">
        <f>'3(год)'!P70</f>
        <v>0</v>
      </c>
      <c r="N70" s="15">
        <f>'3(год)'!Q70</f>
        <v>0</v>
      </c>
      <c r="O70" s="15">
        <f>'3(год)'!R70</f>
        <v>0</v>
      </c>
      <c r="P70" s="15">
        <f t="shared" si="19"/>
        <v>0</v>
      </c>
      <c r="Q70" s="15">
        <f t="shared" si="20"/>
        <v>0</v>
      </c>
      <c r="R70" s="15">
        <f t="shared" si="21"/>
        <v>0</v>
      </c>
      <c r="S70" s="15">
        <f t="shared" si="22"/>
        <v>0</v>
      </c>
      <c r="T70" s="15">
        <f t="shared" si="23"/>
        <v>0</v>
      </c>
      <c r="U70" s="15"/>
    </row>
    <row r="71" spans="1:21" ht="15.75">
      <c r="A71" s="15" t="str">
        <f>'3(год)'!A71</f>
        <v>1.6.12.</v>
      </c>
      <c r="B71" s="15" t="str">
        <f>'3(год)'!B71</f>
        <v>УАЗ -390995 (буханка)</v>
      </c>
      <c r="C71" s="15" t="str">
        <f>'3(год)'!C71</f>
        <v>J_1.6.12.M</v>
      </c>
      <c r="D71" s="15" t="s">
        <v>791</v>
      </c>
      <c r="E71" s="15"/>
      <c r="F71" s="15"/>
      <c r="G71" s="15">
        <f>'3(год)'!I71</f>
        <v>0</v>
      </c>
      <c r="H71" s="15">
        <f>'3(год)'!J71</f>
        <v>0</v>
      </c>
      <c r="I71" s="15">
        <f>'3(год)'!K71</f>
        <v>0</v>
      </c>
      <c r="J71" s="15"/>
      <c r="K71" s="15"/>
      <c r="L71" s="15"/>
      <c r="M71" s="15">
        <f>'3(год)'!P71</f>
        <v>0</v>
      </c>
      <c r="N71" s="15">
        <f>'3(год)'!Q71</f>
        <v>0</v>
      </c>
      <c r="O71" s="15">
        <f>'3(год)'!R71</f>
        <v>0</v>
      </c>
      <c r="P71" s="15">
        <f t="shared" si="19"/>
        <v>0</v>
      </c>
      <c r="Q71" s="15">
        <f t="shared" si="20"/>
        <v>0</v>
      </c>
      <c r="R71" s="15">
        <f t="shared" si="21"/>
        <v>0</v>
      </c>
      <c r="S71" s="15">
        <f t="shared" si="22"/>
        <v>0</v>
      </c>
      <c r="T71" s="15">
        <f t="shared" si="23"/>
        <v>0</v>
      </c>
      <c r="U71" s="15"/>
    </row>
    <row r="72" spans="1:21" ht="15.75">
      <c r="A72" s="15" t="str">
        <f>'3(год)'!A72</f>
        <v>1.6.13.</v>
      </c>
      <c r="B72" s="15" t="str">
        <f>'3(год)'!B72</f>
        <v>БКМ-205Д-01 на базе МТЗ-82 (ямобур)</v>
      </c>
      <c r="C72" s="15" t="str">
        <f>'3(год)'!C72</f>
        <v>J_1.6.13.N</v>
      </c>
      <c r="D72" s="15" t="s">
        <v>791</v>
      </c>
      <c r="E72" s="15"/>
      <c r="F72" s="15"/>
      <c r="G72" s="15">
        <f>'3(год)'!I72</f>
        <v>0</v>
      </c>
      <c r="H72" s="15">
        <f>'3(год)'!J72</f>
        <v>0</v>
      </c>
      <c r="I72" s="15">
        <f>'3(год)'!K72</f>
        <v>0</v>
      </c>
      <c r="J72" s="15"/>
      <c r="K72" s="15"/>
      <c r="L72" s="15"/>
      <c r="M72" s="15">
        <f>'3(год)'!P72</f>
        <v>0</v>
      </c>
      <c r="N72" s="15">
        <f>'3(год)'!Q72</f>
        <v>0</v>
      </c>
      <c r="O72" s="15">
        <f>'3(год)'!R72</f>
        <v>0</v>
      </c>
      <c r="P72" s="15">
        <f t="shared" si="19"/>
        <v>0</v>
      </c>
      <c r="Q72" s="15">
        <f t="shared" si="20"/>
        <v>0</v>
      </c>
      <c r="R72" s="15">
        <f t="shared" si="21"/>
        <v>0</v>
      </c>
      <c r="S72" s="15">
        <f t="shared" si="22"/>
        <v>0</v>
      </c>
      <c r="T72" s="15">
        <f t="shared" si="23"/>
        <v>0</v>
      </c>
      <c r="U72" s="15"/>
    </row>
    <row r="73" spans="1:21" ht="31.5">
      <c r="A73" s="15" t="str">
        <f>'3(год)'!A73</f>
        <v>1.6.14.</v>
      </c>
      <c r="B73" s="15" t="str">
        <f>'3(год)'!B73</f>
        <v>измеритель параметров силовых трансформаторов К 540-3 </v>
      </c>
      <c r="C73" s="15" t="str">
        <f>'3(год)'!C73</f>
        <v>J_1.6.14.M</v>
      </c>
      <c r="D73" s="15" t="s">
        <v>791</v>
      </c>
      <c r="E73" s="15"/>
      <c r="F73" s="15"/>
      <c r="G73" s="15">
        <f>'3(год)'!I73</f>
        <v>0</v>
      </c>
      <c r="H73" s="15">
        <f>'3(год)'!J73</f>
        <v>0</v>
      </c>
      <c r="I73" s="15">
        <f>'3(год)'!K73</f>
        <v>0</v>
      </c>
      <c r="J73" s="15"/>
      <c r="K73" s="15"/>
      <c r="L73" s="15"/>
      <c r="M73" s="15">
        <f>'3(год)'!P73</f>
        <v>0</v>
      </c>
      <c r="N73" s="15">
        <f>'3(год)'!Q73</f>
        <v>0</v>
      </c>
      <c r="O73" s="15">
        <f>'3(год)'!R73</f>
        <v>0</v>
      </c>
      <c r="P73" s="15">
        <f t="shared" si="19"/>
        <v>0</v>
      </c>
      <c r="Q73" s="15">
        <f t="shared" si="20"/>
        <v>0</v>
      </c>
      <c r="R73" s="15">
        <f t="shared" si="21"/>
        <v>0</v>
      </c>
      <c r="S73" s="15">
        <f t="shared" si="22"/>
        <v>0</v>
      </c>
      <c r="T73" s="15">
        <f t="shared" si="23"/>
        <v>0</v>
      </c>
      <c r="U73" s="15"/>
    </row>
    <row r="74" spans="1:21" ht="15.75">
      <c r="A74" s="15" t="str">
        <f>'3(год)'!A74</f>
        <v>1.6.15.</v>
      </c>
      <c r="B74" s="15" t="str">
        <f>'3(год)'!B74</f>
        <v>СКАТ -70П</v>
      </c>
      <c r="C74" s="15" t="str">
        <f>'3(год)'!C74</f>
        <v>J_1.6.15.K</v>
      </c>
      <c r="D74" s="15" t="s">
        <v>791</v>
      </c>
      <c r="E74" s="15"/>
      <c r="F74" s="15"/>
      <c r="G74" s="15">
        <f>'3(год)'!I74</f>
        <v>0</v>
      </c>
      <c r="H74" s="15">
        <f>'3(год)'!J74</f>
        <v>0</v>
      </c>
      <c r="I74" s="15">
        <v>0</v>
      </c>
      <c r="J74" s="15" t="s">
        <v>830</v>
      </c>
      <c r="K74" s="15"/>
      <c r="L74" s="15"/>
      <c r="M74" s="15">
        <f>'3(год)'!P74</f>
        <v>0</v>
      </c>
      <c r="N74" s="15">
        <f>'3(год)'!Q74</f>
        <v>0</v>
      </c>
      <c r="O74" s="15">
        <v>0</v>
      </c>
      <c r="P74" s="15">
        <f t="shared" si="19"/>
        <v>0</v>
      </c>
      <c r="Q74" s="15">
        <f t="shared" si="20"/>
        <v>0</v>
      </c>
      <c r="R74" s="15">
        <f t="shared" si="21"/>
        <v>0</v>
      </c>
      <c r="S74" s="15">
        <f t="shared" si="22"/>
        <v>0</v>
      </c>
      <c r="T74" s="15">
        <f t="shared" si="23"/>
        <v>0</v>
      </c>
      <c r="U74" s="15"/>
    </row>
    <row r="75" spans="1:21" ht="15.75">
      <c r="A75" s="15" t="str">
        <f>'3(год)'!A75</f>
        <v>1.6.16.</v>
      </c>
      <c r="B75" s="15" t="str">
        <f>'3(год)'!B75</f>
        <v>СКАТ М100В</v>
      </c>
      <c r="C75" s="15" t="str">
        <f>'3(год)'!C75</f>
        <v>J_1.6.16.L</v>
      </c>
      <c r="D75" s="15" t="s">
        <v>791</v>
      </c>
      <c r="E75" s="15"/>
      <c r="F75" s="15"/>
      <c r="G75" s="15">
        <f>'3(год)'!I75</f>
        <v>0</v>
      </c>
      <c r="H75" s="15">
        <f>'3(год)'!J75</f>
        <v>0</v>
      </c>
      <c r="I75" s="15">
        <f>'3(год)'!K75</f>
        <v>0</v>
      </c>
      <c r="J75" s="15"/>
      <c r="K75" s="15"/>
      <c r="L75" s="15"/>
      <c r="M75" s="15">
        <f>'3(год)'!P75</f>
        <v>0</v>
      </c>
      <c r="N75" s="15">
        <f>'3(год)'!Q75</f>
        <v>0</v>
      </c>
      <c r="O75" s="15">
        <f>'3(год)'!R75</f>
        <v>0</v>
      </c>
      <c r="P75" s="15">
        <f t="shared" si="19"/>
        <v>0</v>
      </c>
      <c r="Q75" s="15">
        <f t="shared" si="20"/>
        <v>0</v>
      </c>
      <c r="R75" s="15">
        <f t="shared" si="21"/>
        <v>0</v>
      </c>
      <c r="S75" s="15">
        <f t="shared" si="22"/>
        <v>0</v>
      </c>
      <c r="T75" s="15">
        <f t="shared" si="23"/>
        <v>0</v>
      </c>
      <c r="U75" s="15"/>
    </row>
    <row r="76" spans="1:21" ht="31.5">
      <c r="A76" s="15" t="str">
        <f>'3(год)'!A76</f>
        <v>1.6.17.</v>
      </c>
      <c r="B76" s="15" t="str">
        <f>'3(год)'!B76</f>
        <v>СВП-10 стенд механических испытаний повреждений для ведения работ на высоте</v>
      </c>
      <c r="C76" s="15" t="str">
        <f>'3(год)'!C76</f>
        <v>J_1.6.17.N</v>
      </c>
      <c r="D76" s="15" t="s">
        <v>791</v>
      </c>
      <c r="E76" s="15"/>
      <c r="F76" s="15"/>
      <c r="G76" s="15">
        <f>'3(год)'!I76</f>
        <v>0</v>
      </c>
      <c r="H76" s="15">
        <f>'3(год)'!J76</f>
        <v>0</v>
      </c>
      <c r="I76" s="15">
        <f>'3(год)'!K76</f>
        <v>0</v>
      </c>
      <c r="J76" s="15"/>
      <c r="K76" s="15"/>
      <c r="L76" s="15"/>
      <c r="M76" s="15">
        <f>'3(год)'!P76</f>
        <v>0</v>
      </c>
      <c r="N76" s="15">
        <f>'3(год)'!Q76</f>
        <v>0</v>
      </c>
      <c r="O76" s="15">
        <f>'3(год)'!R76</f>
        <v>0</v>
      </c>
      <c r="P76" s="15">
        <f t="shared" si="19"/>
        <v>0</v>
      </c>
      <c r="Q76" s="15">
        <f t="shared" si="20"/>
        <v>0</v>
      </c>
      <c r="R76" s="15">
        <f t="shared" si="21"/>
        <v>0</v>
      </c>
      <c r="S76" s="15">
        <f t="shared" si="22"/>
        <v>0</v>
      </c>
      <c r="T76" s="15">
        <f t="shared" si="23"/>
        <v>0</v>
      </c>
      <c r="U76" s="15"/>
    </row>
  </sheetData>
  <sheetProtection/>
  <mergeCells count="11">
    <mergeCell ref="B14:B16"/>
    <mergeCell ref="A10:U10"/>
    <mergeCell ref="C14:C16"/>
    <mergeCell ref="A5:T5"/>
    <mergeCell ref="D14:D16"/>
    <mergeCell ref="E14:O14"/>
    <mergeCell ref="P14:T15"/>
    <mergeCell ref="U14:U16"/>
    <mergeCell ref="E15:I15"/>
    <mergeCell ref="J15:O15"/>
    <mergeCell ref="A14:A16"/>
  </mergeCells>
  <printOptions/>
  <pageMargins left="0.7086614173228347" right="0.15748031496062992" top="0.1968503937007874" bottom="0.1968503937007874" header="0.15748031496062992" footer="0.15748031496062992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M27"/>
  <sheetViews>
    <sheetView zoomScalePageLayoutView="0" workbookViewId="0" topLeftCell="A10">
      <selection activeCell="A1" sqref="A1:M27"/>
    </sheetView>
  </sheetViews>
  <sheetFormatPr defaultColWidth="9.140625" defaultRowHeight="15"/>
  <sheetData>
    <row r="1" ht="15.75">
      <c r="A1" s="1" t="s">
        <v>82</v>
      </c>
    </row>
    <row r="2" ht="15.75">
      <c r="A2" s="1" t="s">
        <v>83</v>
      </c>
    </row>
    <row r="3" ht="15.75">
      <c r="A3" s="1" t="s">
        <v>84</v>
      </c>
    </row>
    <row r="4" ht="15.75">
      <c r="A4" s="1" t="s">
        <v>85</v>
      </c>
    </row>
    <row r="6" ht="15.75">
      <c r="A6" s="1" t="s">
        <v>3</v>
      </c>
    </row>
    <row r="8" ht="15.75">
      <c r="A8" s="1" t="s">
        <v>4</v>
      </c>
    </row>
    <row r="9" ht="15.75">
      <c r="A9" s="1" t="s">
        <v>5</v>
      </c>
    </row>
    <row r="10" ht="15.75">
      <c r="A10" s="1" t="s">
        <v>6</v>
      </c>
    </row>
    <row r="11" ht="15.75">
      <c r="A11" s="1" t="s">
        <v>7</v>
      </c>
    </row>
    <row r="13" ht="15.75">
      <c r="A13" s="1" t="s">
        <v>8</v>
      </c>
    </row>
    <row r="15" ht="15.75">
      <c r="A15" s="1" t="s">
        <v>9</v>
      </c>
    </row>
    <row r="16" ht="15.75">
      <c r="A16" s="1" t="s">
        <v>10</v>
      </c>
    </row>
    <row r="17" ht="15.75">
      <c r="A17" s="1" t="s">
        <v>11</v>
      </c>
    </row>
    <row r="18" ht="15.75">
      <c r="A18" s="1" t="s">
        <v>12</v>
      </c>
    </row>
    <row r="19" ht="15.75">
      <c r="A19" s="1"/>
    </row>
    <row r="20" spans="1:13" ht="150" customHeight="1">
      <c r="A20" s="126" t="s">
        <v>13</v>
      </c>
      <c r="B20" s="126" t="s">
        <v>14</v>
      </c>
      <c r="C20" s="126" t="s">
        <v>15</v>
      </c>
      <c r="D20" s="126" t="s">
        <v>86</v>
      </c>
      <c r="E20" s="126" t="s">
        <v>87</v>
      </c>
      <c r="F20" s="126" t="s">
        <v>88</v>
      </c>
      <c r="G20" s="126"/>
      <c r="H20" s="126" t="s">
        <v>89</v>
      </c>
      <c r="I20" s="126"/>
      <c r="J20" s="126" t="s">
        <v>90</v>
      </c>
      <c r="K20" s="126"/>
      <c r="L20" s="126" t="s">
        <v>91</v>
      </c>
      <c r="M20" s="126"/>
    </row>
    <row r="21" spans="1:13" ht="90">
      <c r="A21" s="126"/>
      <c r="B21" s="126"/>
      <c r="C21" s="126"/>
      <c r="D21" s="126"/>
      <c r="E21" s="126"/>
      <c r="F21" s="2" t="s">
        <v>92</v>
      </c>
      <c r="G21" s="2" t="s">
        <v>93</v>
      </c>
      <c r="H21" s="2" t="s">
        <v>94</v>
      </c>
      <c r="I21" s="2" t="s">
        <v>95</v>
      </c>
      <c r="J21" s="2" t="s">
        <v>94</v>
      </c>
      <c r="K21" s="2" t="s">
        <v>95</v>
      </c>
      <c r="L21" s="2" t="s">
        <v>94</v>
      </c>
      <c r="M21" s="2" t="s">
        <v>95</v>
      </c>
    </row>
    <row r="22" spans="1:13" ht="15">
      <c r="A22" s="2">
        <v>1</v>
      </c>
      <c r="B22" s="2">
        <v>2</v>
      </c>
      <c r="C22" s="2">
        <v>3</v>
      </c>
      <c r="D22" s="2">
        <v>4</v>
      </c>
      <c r="E22" s="2">
        <v>5</v>
      </c>
      <c r="F22" s="2">
        <v>6</v>
      </c>
      <c r="G22" s="2">
        <v>7</v>
      </c>
      <c r="H22" s="2">
        <v>8</v>
      </c>
      <c r="I22" s="2">
        <v>9</v>
      </c>
      <c r="J22" s="2">
        <v>10</v>
      </c>
      <c r="K22" s="2">
        <v>11</v>
      </c>
      <c r="L22" s="2">
        <v>12</v>
      </c>
      <c r="M22" s="2">
        <v>13</v>
      </c>
    </row>
    <row r="23" spans="1:13" ht="1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3" ht="1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3" ht="60" customHeight="1">
      <c r="A25" s="2"/>
      <c r="B25" s="126" t="s">
        <v>29</v>
      </c>
      <c r="C25" s="126"/>
      <c r="D25" s="2"/>
      <c r="E25" s="2"/>
      <c r="F25" s="2"/>
      <c r="G25" s="2"/>
      <c r="H25" s="2"/>
      <c r="I25" s="2"/>
      <c r="J25" s="2"/>
      <c r="K25" s="2"/>
      <c r="L25" s="2"/>
      <c r="M25" s="2"/>
    </row>
    <row r="27" ht="15">
      <c r="A27" t="s">
        <v>96</v>
      </c>
    </row>
  </sheetData>
  <sheetProtection/>
  <mergeCells count="10">
    <mergeCell ref="H20:I20"/>
    <mergeCell ref="J20:K20"/>
    <mergeCell ref="L20:M20"/>
    <mergeCell ref="B25:C25"/>
    <mergeCell ref="A20:A21"/>
    <mergeCell ref="B20:B21"/>
    <mergeCell ref="C20:C21"/>
    <mergeCell ref="D20:D21"/>
    <mergeCell ref="E20:E21"/>
    <mergeCell ref="F20:G20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S76"/>
  <sheetViews>
    <sheetView zoomScale="70" zoomScaleNormal="70" zoomScalePageLayoutView="0" workbookViewId="0" topLeftCell="A1">
      <selection activeCell="P25" sqref="P25"/>
    </sheetView>
  </sheetViews>
  <sheetFormatPr defaultColWidth="9.140625" defaultRowHeight="15"/>
  <cols>
    <col min="1" max="1" width="9.140625" style="16" customWidth="1"/>
    <col min="2" max="2" width="34.00390625" style="16" customWidth="1"/>
    <col min="3" max="3" width="9.140625" style="16" customWidth="1"/>
    <col min="4" max="9" width="0" style="16" hidden="1" customWidth="1"/>
    <col min="10" max="16384" width="9.140625" style="16" customWidth="1"/>
  </cols>
  <sheetData>
    <row r="1" ht="15.75">
      <c r="A1" s="29" t="s">
        <v>69</v>
      </c>
    </row>
    <row r="2" ht="15.75">
      <c r="A2" s="29" t="s">
        <v>70</v>
      </c>
    </row>
    <row r="3" ht="15.75">
      <c r="A3" s="29" t="s">
        <v>827</v>
      </c>
    </row>
    <row r="5" ht="15.75">
      <c r="A5" s="29" t="s">
        <v>828</v>
      </c>
    </row>
    <row r="6" ht="15.75">
      <c r="A6" s="29"/>
    </row>
    <row r="7" ht="15.75">
      <c r="A7" s="29" t="s">
        <v>829</v>
      </c>
    </row>
    <row r="8" ht="15.75">
      <c r="A8" s="29"/>
    </row>
    <row r="9" ht="15">
      <c r="A9" s="16" t="s">
        <v>9</v>
      </c>
    </row>
    <row r="10" ht="15.75">
      <c r="A10" s="29" t="s">
        <v>809</v>
      </c>
    </row>
    <row r="11" ht="15">
      <c r="A11" s="16" t="s">
        <v>795</v>
      </c>
    </row>
    <row r="13" spans="1:45" ht="25.5" customHeight="1">
      <c r="A13" s="99" t="s">
        <v>13</v>
      </c>
      <c r="B13" s="99" t="s">
        <v>14</v>
      </c>
      <c r="C13" s="99" t="s">
        <v>15</v>
      </c>
      <c r="D13" s="99" t="s">
        <v>71</v>
      </c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99"/>
      <c r="AH13" s="99"/>
      <c r="AI13" s="99"/>
      <c r="AJ13" s="99"/>
      <c r="AK13" s="99"/>
      <c r="AL13" s="99"/>
      <c r="AM13" s="99"/>
      <c r="AN13" s="99"/>
      <c r="AO13" s="99"/>
      <c r="AP13" s="99"/>
      <c r="AQ13" s="99"/>
      <c r="AR13" s="99"/>
      <c r="AS13" s="99"/>
    </row>
    <row r="14" spans="1:45" ht="60" customHeight="1">
      <c r="A14" s="99"/>
      <c r="B14" s="99"/>
      <c r="C14" s="99"/>
      <c r="D14" s="99" t="s">
        <v>72</v>
      </c>
      <c r="E14" s="99"/>
      <c r="F14" s="99"/>
      <c r="G14" s="99"/>
      <c r="H14" s="99"/>
      <c r="I14" s="99"/>
      <c r="J14" s="99" t="s">
        <v>73</v>
      </c>
      <c r="K14" s="99"/>
      <c r="L14" s="99"/>
      <c r="M14" s="99"/>
      <c r="N14" s="99"/>
      <c r="O14" s="99"/>
      <c r="P14" s="99" t="s">
        <v>74</v>
      </c>
      <c r="Q14" s="99"/>
      <c r="R14" s="99"/>
      <c r="S14" s="99"/>
      <c r="T14" s="99"/>
      <c r="U14" s="99"/>
      <c r="V14" s="99" t="s">
        <v>75</v>
      </c>
      <c r="W14" s="99"/>
      <c r="X14" s="99"/>
      <c r="Y14" s="99"/>
      <c r="Z14" s="99"/>
      <c r="AA14" s="99"/>
      <c r="AB14" s="99" t="s">
        <v>76</v>
      </c>
      <c r="AC14" s="99"/>
      <c r="AD14" s="99"/>
      <c r="AE14" s="99"/>
      <c r="AF14" s="99"/>
      <c r="AG14" s="99"/>
      <c r="AH14" s="99" t="s">
        <v>77</v>
      </c>
      <c r="AI14" s="99"/>
      <c r="AJ14" s="99"/>
      <c r="AK14" s="99"/>
      <c r="AL14" s="99"/>
      <c r="AM14" s="99"/>
      <c r="AN14" s="99" t="s">
        <v>78</v>
      </c>
      <c r="AO14" s="99"/>
      <c r="AP14" s="99"/>
      <c r="AQ14" s="99"/>
      <c r="AR14" s="99"/>
      <c r="AS14" s="99"/>
    </row>
    <row r="15" spans="1:45" ht="75" customHeight="1">
      <c r="A15" s="99"/>
      <c r="B15" s="99"/>
      <c r="C15" s="99"/>
      <c r="D15" s="99" t="s">
        <v>79</v>
      </c>
      <c r="E15" s="99"/>
      <c r="F15" s="99" t="s">
        <v>79</v>
      </c>
      <c r="G15" s="99"/>
      <c r="H15" s="99" t="s">
        <v>80</v>
      </c>
      <c r="I15" s="99"/>
      <c r="J15" s="99" t="s">
        <v>79</v>
      </c>
      <c r="K15" s="99"/>
      <c r="L15" s="99" t="s">
        <v>79</v>
      </c>
      <c r="M15" s="99"/>
      <c r="N15" s="99" t="s">
        <v>80</v>
      </c>
      <c r="O15" s="99"/>
      <c r="P15" s="99" t="s">
        <v>79</v>
      </c>
      <c r="Q15" s="99"/>
      <c r="R15" s="99" t="s">
        <v>79</v>
      </c>
      <c r="S15" s="99"/>
      <c r="T15" s="99" t="s">
        <v>80</v>
      </c>
      <c r="U15" s="99"/>
      <c r="V15" s="99" t="s">
        <v>79</v>
      </c>
      <c r="W15" s="99"/>
      <c r="X15" s="99" t="s">
        <v>79</v>
      </c>
      <c r="Y15" s="99"/>
      <c r="Z15" s="99" t="s">
        <v>80</v>
      </c>
      <c r="AA15" s="99"/>
      <c r="AB15" s="99" t="s">
        <v>79</v>
      </c>
      <c r="AC15" s="99"/>
      <c r="AD15" s="99" t="s">
        <v>79</v>
      </c>
      <c r="AE15" s="99"/>
      <c r="AF15" s="99" t="s">
        <v>80</v>
      </c>
      <c r="AG15" s="99"/>
      <c r="AH15" s="99" t="s">
        <v>79</v>
      </c>
      <c r="AI15" s="99"/>
      <c r="AJ15" s="99" t="s">
        <v>79</v>
      </c>
      <c r="AK15" s="99"/>
      <c r="AL15" s="99" t="s">
        <v>80</v>
      </c>
      <c r="AM15" s="99"/>
      <c r="AN15" s="99" t="s">
        <v>79</v>
      </c>
      <c r="AO15" s="99"/>
      <c r="AP15" s="99" t="s">
        <v>79</v>
      </c>
      <c r="AQ15" s="99"/>
      <c r="AR15" s="99" t="s">
        <v>80</v>
      </c>
      <c r="AS15" s="99"/>
    </row>
    <row r="16" spans="1:45" ht="15">
      <c r="A16" s="99"/>
      <c r="B16" s="99"/>
      <c r="C16" s="99"/>
      <c r="D16" s="43" t="s">
        <v>19</v>
      </c>
      <c r="E16" s="43" t="s">
        <v>20</v>
      </c>
      <c r="F16" s="43" t="s">
        <v>19</v>
      </c>
      <c r="G16" s="43" t="s">
        <v>20</v>
      </c>
      <c r="H16" s="43" t="s">
        <v>19</v>
      </c>
      <c r="I16" s="43" t="s">
        <v>20</v>
      </c>
      <c r="J16" s="43" t="s">
        <v>19</v>
      </c>
      <c r="K16" s="43" t="s">
        <v>20</v>
      </c>
      <c r="L16" s="43" t="s">
        <v>19</v>
      </c>
      <c r="M16" s="43" t="s">
        <v>20</v>
      </c>
      <c r="N16" s="43" t="s">
        <v>19</v>
      </c>
      <c r="O16" s="43" t="s">
        <v>20</v>
      </c>
      <c r="P16" s="43" t="s">
        <v>19</v>
      </c>
      <c r="Q16" s="43" t="s">
        <v>20</v>
      </c>
      <c r="R16" s="43" t="s">
        <v>19</v>
      </c>
      <c r="S16" s="43" t="s">
        <v>20</v>
      </c>
      <c r="T16" s="43" t="s">
        <v>19</v>
      </c>
      <c r="U16" s="43" t="s">
        <v>20</v>
      </c>
      <c r="V16" s="43" t="s">
        <v>19</v>
      </c>
      <c r="W16" s="43" t="s">
        <v>20</v>
      </c>
      <c r="X16" s="43" t="s">
        <v>19</v>
      </c>
      <c r="Y16" s="43" t="s">
        <v>20</v>
      </c>
      <c r="Z16" s="43" t="s">
        <v>19</v>
      </c>
      <c r="AA16" s="43" t="s">
        <v>20</v>
      </c>
      <c r="AB16" s="43" t="s">
        <v>19</v>
      </c>
      <c r="AC16" s="43" t="s">
        <v>20</v>
      </c>
      <c r="AD16" s="43" t="s">
        <v>19</v>
      </c>
      <c r="AE16" s="43" t="s">
        <v>20</v>
      </c>
      <c r="AF16" s="43" t="s">
        <v>19</v>
      </c>
      <c r="AG16" s="43" t="s">
        <v>20</v>
      </c>
      <c r="AH16" s="43" t="s">
        <v>19</v>
      </c>
      <c r="AI16" s="43" t="s">
        <v>20</v>
      </c>
      <c r="AJ16" s="43" t="s">
        <v>19</v>
      </c>
      <c r="AK16" s="43" t="s">
        <v>20</v>
      </c>
      <c r="AL16" s="43" t="s">
        <v>19</v>
      </c>
      <c r="AM16" s="43" t="s">
        <v>20</v>
      </c>
      <c r="AN16" s="43" t="s">
        <v>19</v>
      </c>
      <c r="AO16" s="43" t="s">
        <v>20</v>
      </c>
      <c r="AP16" s="43" t="s">
        <v>19</v>
      </c>
      <c r="AQ16" s="43" t="s">
        <v>20</v>
      </c>
      <c r="AR16" s="43" t="s">
        <v>19</v>
      </c>
      <c r="AS16" s="43" t="s">
        <v>20</v>
      </c>
    </row>
    <row r="17" spans="1:45" ht="15">
      <c r="A17" s="43">
        <v>1</v>
      </c>
      <c r="B17" s="43">
        <v>2</v>
      </c>
      <c r="C17" s="43">
        <v>3</v>
      </c>
      <c r="D17" s="43">
        <v>4.1</v>
      </c>
      <c r="E17" s="43">
        <v>4.2</v>
      </c>
      <c r="F17" s="43">
        <v>4.3</v>
      </c>
      <c r="G17" s="43">
        <v>4.4</v>
      </c>
      <c r="H17" s="43" t="s">
        <v>81</v>
      </c>
      <c r="I17" s="43" t="s">
        <v>81</v>
      </c>
      <c r="J17" s="43">
        <v>5.1</v>
      </c>
      <c r="K17" s="43">
        <v>5.2</v>
      </c>
      <c r="L17" s="43">
        <v>5.3</v>
      </c>
      <c r="M17" s="43">
        <v>5.4</v>
      </c>
      <c r="N17" s="43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</row>
    <row r="18" spans="1:45" ht="31.5">
      <c r="A18" s="72">
        <f>'1(год)'!A20</f>
        <v>0</v>
      </c>
      <c r="B18" s="73" t="str">
        <f>'1(год)'!B20</f>
        <v>ВСЕГО по инвестиционной программе, в том числе:</v>
      </c>
      <c r="C18" s="72" t="str">
        <f>'1(год)'!E20</f>
        <v>нд</v>
      </c>
      <c r="D18" s="73"/>
      <c r="E18" s="72"/>
      <c r="F18" s="73"/>
      <c r="G18" s="72"/>
      <c r="H18" s="73"/>
      <c r="I18" s="72"/>
      <c r="J18" s="73" t="s">
        <v>791</v>
      </c>
      <c r="K18" s="72" t="s">
        <v>791</v>
      </c>
      <c r="L18" s="73" t="s">
        <v>791</v>
      </c>
      <c r="M18" s="72" t="s">
        <v>791</v>
      </c>
      <c r="N18" s="73" t="s">
        <v>791</v>
      </c>
      <c r="O18" s="72" t="s">
        <v>791</v>
      </c>
      <c r="P18" s="73" t="s">
        <v>791</v>
      </c>
      <c r="Q18" s="72" t="s">
        <v>791</v>
      </c>
      <c r="R18" s="73" t="s">
        <v>791</v>
      </c>
      <c r="S18" s="72" t="s">
        <v>791</v>
      </c>
      <c r="T18" s="73" t="s">
        <v>791</v>
      </c>
      <c r="U18" s="73" t="s">
        <v>791</v>
      </c>
      <c r="V18" s="73" t="s">
        <v>791</v>
      </c>
      <c r="W18" s="73" t="s">
        <v>791</v>
      </c>
      <c r="X18" s="73" t="s">
        <v>791</v>
      </c>
      <c r="Y18" s="73" t="s">
        <v>791</v>
      </c>
      <c r="Z18" s="73" t="s">
        <v>791</v>
      </c>
      <c r="AA18" s="73" t="s">
        <v>791</v>
      </c>
      <c r="AB18" s="73" t="s">
        <v>791</v>
      </c>
      <c r="AC18" s="73" t="s">
        <v>791</v>
      </c>
      <c r="AD18" s="73" t="s">
        <v>791</v>
      </c>
      <c r="AE18" s="73" t="s">
        <v>791</v>
      </c>
      <c r="AF18" s="72" t="s">
        <v>791</v>
      </c>
      <c r="AG18" s="73" t="s">
        <v>791</v>
      </c>
      <c r="AH18" s="72" t="s">
        <v>791</v>
      </c>
      <c r="AI18" s="73" t="s">
        <v>791</v>
      </c>
      <c r="AJ18" s="72" t="s">
        <v>791</v>
      </c>
      <c r="AK18" s="73" t="s">
        <v>791</v>
      </c>
      <c r="AL18" s="72" t="s">
        <v>791</v>
      </c>
      <c r="AM18" s="73" t="s">
        <v>791</v>
      </c>
      <c r="AN18" s="72" t="s">
        <v>791</v>
      </c>
      <c r="AO18" s="73" t="s">
        <v>791</v>
      </c>
      <c r="AP18" s="72" t="s">
        <v>791</v>
      </c>
      <c r="AQ18" s="73" t="s">
        <v>791</v>
      </c>
      <c r="AR18" s="72" t="s">
        <v>791</v>
      </c>
      <c r="AS18" s="73" t="s">
        <v>791</v>
      </c>
    </row>
    <row r="19" spans="1:45" ht="47.25">
      <c r="A19" s="72" t="str">
        <f>'1(год)'!A21</f>
        <v>0.2</v>
      </c>
      <c r="B19" s="73" t="str">
        <f>'1(год)'!B21</f>
        <v>Реконструкция, модернизация, техническое перевооружение, всего</v>
      </c>
      <c r="C19" s="72" t="str">
        <f>'1(год)'!E21</f>
        <v>нд</v>
      </c>
      <c r="D19" s="73"/>
      <c r="E19" s="72"/>
      <c r="F19" s="73"/>
      <c r="G19" s="72"/>
      <c r="H19" s="73"/>
      <c r="I19" s="72"/>
      <c r="J19" s="73" t="s">
        <v>791</v>
      </c>
      <c r="K19" s="72" t="s">
        <v>791</v>
      </c>
      <c r="L19" s="73" t="s">
        <v>791</v>
      </c>
      <c r="M19" s="72" t="s">
        <v>791</v>
      </c>
      <c r="N19" s="73" t="s">
        <v>791</v>
      </c>
      <c r="O19" s="72" t="s">
        <v>791</v>
      </c>
      <c r="P19" s="73" t="s">
        <v>791</v>
      </c>
      <c r="Q19" s="72" t="s">
        <v>791</v>
      </c>
      <c r="R19" s="73" t="s">
        <v>791</v>
      </c>
      <c r="S19" s="72" t="s">
        <v>791</v>
      </c>
      <c r="T19" s="73" t="s">
        <v>791</v>
      </c>
      <c r="U19" s="73" t="s">
        <v>791</v>
      </c>
      <c r="V19" s="73" t="s">
        <v>791</v>
      </c>
      <c r="W19" s="73" t="s">
        <v>791</v>
      </c>
      <c r="X19" s="73" t="s">
        <v>791</v>
      </c>
      <c r="Y19" s="73" t="s">
        <v>791</v>
      </c>
      <c r="Z19" s="73" t="s">
        <v>791</v>
      </c>
      <c r="AA19" s="73" t="s">
        <v>791</v>
      </c>
      <c r="AB19" s="73" t="s">
        <v>791</v>
      </c>
      <c r="AC19" s="73" t="s">
        <v>791</v>
      </c>
      <c r="AD19" s="73" t="s">
        <v>791</v>
      </c>
      <c r="AE19" s="73" t="s">
        <v>791</v>
      </c>
      <c r="AF19" s="72" t="s">
        <v>791</v>
      </c>
      <c r="AG19" s="73" t="s">
        <v>791</v>
      </c>
      <c r="AH19" s="72" t="s">
        <v>791</v>
      </c>
      <c r="AI19" s="73" t="s">
        <v>791</v>
      </c>
      <c r="AJ19" s="72" t="s">
        <v>791</v>
      </c>
      <c r="AK19" s="73" t="s">
        <v>791</v>
      </c>
      <c r="AL19" s="72" t="s">
        <v>791</v>
      </c>
      <c r="AM19" s="73" t="s">
        <v>791</v>
      </c>
      <c r="AN19" s="72" t="s">
        <v>791</v>
      </c>
      <c r="AO19" s="73" t="s">
        <v>791</v>
      </c>
      <c r="AP19" s="72" t="s">
        <v>791</v>
      </c>
      <c r="AQ19" s="73" t="s">
        <v>791</v>
      </c>
      <c r="AR19" s="72" t="s">
        <v>791</v>
      </c>
      <c r="AS19" s="73" t="s">
        <v>791</v>
      </c>
    </row>
    <row r="20" spans="1:45" ht="47.25">
      <c r="A20" s="72" t="str">
        <f>'1(год)'!A22</f>
        <v>0.4</v>
      </c>
      <c r="B20" s="73" t="str">
        <f>'1(год)'!B22</f>
        <v>Прочее новое строительство объектов электросетевого хозяйства, всего</v>
      </c>
      <c r="C20" s="72" t="str">
        <f>'1(год)'!E22</f>
        <v>нд</v>
      </c>
      <c r="D20" s="73"/>
      <c r="E20" s="72"/>
      <c r="F20" s="73"/>
      <c r="G20" s="72"/>
      <c r="H20" s="73"/>
      <c r="I20" s="72"/>
      <c r="J20" s="73" t="s">
        <v>791</v>
      </c>
      <c r="K20" s="72" t="s">
        <v>791</v>
      </c>
      <c r="L20" s="73" t="s">
        <v>791</v>
      </c>
      <c r="M20" s="72" t="s">
        <v>791</v>
      </c>
      <c r="N20" s="73" t="s">
        <v>791</v>
      </c>
      <c r="O20" s="72" t="s">
        <v>791</v>
      </c>
      <c r="P20" s="73" t="s">
        <v>791</v>
      </c>
      <c r="Q20" s="72" t="s">
        <v>791</v>
      </c>
      <c r="R20" s="73" t="s">
        <v>791</v>
      </c>
      <c r="S20" s="72" t="s">
        <v>791</v>
      </c>
      <c r="T20" s="73" t="s">
        <v>791</v>
      </c>
      <c r="U20" s="73" t="s">
        <v>791</v>
      </c>
      <c r="V20" s="73" t="s">
        <v>791</v>
      </c>
      <c r="W20" s="73" t="s">
        <v>791</v>
      </c>
      <c r="X20" s="73" t="s">
        <v>791</v>
      </c>
      <c r="Y20" s="73" t="s">
        <v>791</v>
      </c>
      <c r="Z20" s="73" t="s">
        <v>791</v>
      </c>
      <c r="AA20" s="73" t="s">
        <v>791</v>
      </c>
      <c r="AB20" s="73" t="s">
        <v>791</v>
      </c>
      <c r="AC20" s="73" t="s">
        <v>791</v>
      </c>
      <c r="AD20" s="73" t="s">
        <v>791</v>
      </c>
      <c r="AE20" s="73" t="s">
        <v>791</v>
      </c>
      <c r="AF20" s="72" t="s">
        <v>791</v>
      </c>
      <c r="AG20" s="73" t="s">
        <v>791</v>
      </c>
      <c r="AH20" s="72" t="s">
        <v>791</v>
      </c>
      <c r="AI20" s="73" t="s">
        <v>791</v>
      </c>
      <c r="AJ20" s="72" t="s">
        <v>791</v>
      </c>
      <c r="AK20" s="73" t="s">
        <v>791</v>
      </c>
      <c r="AL20" s="72" t="s">
        <v>791</v>
      </c>
      <c r="AM20" s="73" t="s">
        <v>791</v>
      </c>
      <c r="AN20" s="72" t="s">
        <v>791</v>
      </c>
      <c r="AO20" s="73" t="s">
        <v>791</v>
      </c>
      <c r="AP20" s="72" t="s">
        <v>791</v>
      </c>
      <c r="AQ20" s="73" t="s">
        <v>791</v>
      </c>
      <c r="AR20" s="72" t="s">
        <v>791</v>
      </c>
      <c r="AS20" s="73" t="s">
        <v>791</v>
      </c>
    </row>
    <row r="21" spans="1:45" ht="31.5">
      <c r="A21" s="72" t="str">
        <f>'1(год)'!A23</f>
        <v>0.6</v>
      </c>
      <c r="B21" s="73" t="str">
        <f>'1(год)'!B23</f>
        <v>Прочие инвестиционные проекты, всего</v>
      </c>
      <c r="C21" s="72" t="str">
        <f>'1(год)'!E23</f>
        <v>нд</v>
      </c>
      <c r="D21" s="73"/>
      <c r="E21" s="72"/>
      <c r="F21" s="73"/>
      <c r="G21" s="72"/>
      <c r="H21" s="73"/>
      <c r="I21" s="72"/>
      <c r="J21" s="73" t="s">
        <v>791</v>
      </c>
      <c r="K21" s="72" t="s">
        <v>791</v>
      </c>
      <c r="L21" s="73" t="s">
        <v>791</v>
      </c>
      <c r="M21" s="72" t="s">
        <v>791</v>
      </c>
      <c r="N21" s="73" t="s">
        <v>791</v>
      </c>
      <c r="O21" s="72" t="s">
        <v>791</v>
      </c>
      <c r="P21" s="73" t="s">
        <v>791</v>
      </c>
      <c r="Q21" s="72" t="s">
        <v>791</v>
      </c>
      <c r="R21" s="73" t="s">
        <v>791</v>
      </c>
      <c r="S21" s="72" t="s">
        <v>791</v>
      </c>
      <c r="T21" s="73" t="s">
        <v>791</v>
      </c>
      <c r="U21" s="73" t="s">
        <v>791</v>
      </c>
      <c r="V21" s="73" t="s">
        <v>791</v>
      </c>
      <c r="W21" s="73" t="s">
        <v>791</v>
      </c>
      <c r="X21" s="73" t="s">
        <v>791</v>
      </c>
      <c r="Y21" s="73" t="s">
        <v>791</v>
      </c>
      <c r="Z21" s="73" t="s">
        <v>791</v>
      </c>
      <c r="AA21" s="73" t="s">
        <v>791</v>
      </c>
      <c r="AB21" s="73" t="s">
        <v>791</v>
      </c>
      <c r="AC21" s="73" t="s">
        <v>791</v>
      </c>
      <c r="AD21" s="73" t="s">
        <v>791</v>
      </c>
      <c r="AE21" s="73" t="s">
        <v>791</v>
      </c>
      <c r="AF21" s="72" t="s">
        <v>791</v>
      </c>
      <c r="AG21" s="73" t="s">
        <v>791</v>
      </c>
      <c r="AH21" s="72" t="s">
        <v>791</v>
      </c>
      <c r="AI21" s="73" t="s">
        <v>791</v>
      </c>
      <c r="AJ21" s="72" t="s">
        <v>791</v>
      </c>
      <c r="AK21" s="73" t="s">
        <v>791</v>
      </c>
      <c r="AL21" s="72" t="s">
        <v>791</v>
      </c>
      <c r="AM21" s="73" t="s">
        <v>791</v>
      </c>
      <c r="AN21" s="72" t="s">
        <v>791</v>
      </c>
      <c r="AO21" s="73" t="s">
        <v>791</v>
      </c>
      <c r="AP21" s="72" t="s">
        <v>791</v>
      </c>
      <c r="AQ21" s="73" t="s">
        <v>791</v>
      </c>
      <c r="AR21" s="72" t="s">
        <v>791</v>
      </c>
      <c r="AS21" s="73" t="s">
        <v>791</v>
      </c>
    </row>
    <row r="22" spans="1:45" ht="15.75">
      <c r="A22" s="72">
        <f>'1(год)'!A24</f>
        <v>1</v>
      </c>
      <c r="B22" s="73" t="str">
        <f>'1(год)'!B24</f>
        <v>Приморский край</v>
      </c>
      <c r="C22" s="72" t="str">
        <f>'1(год)'!E24</f>
        <v>нд</v>
      </c>
      <c r="D22" s="73"/>
      <c r="E22" s="72"/>
      <c r="F22" s="73"/>
      <c r="G22" s="72"/>
      <c r="H22" s="73"/>
      <c r="I22" s="72"/>
      <c r="J22" s="73" t="s">
        <v>791</v>
      </c>
      <c r="K22" s="72" t="s">
        <v>791</v>
      </c>
      <c r="L22" s="73" t="s">
        <v>791</v>
      </c>
      <c r="M22" s="72" t="s">
        <v>791</v>
      </c>
      <c r="N22" s="73" t="s">
        <v>791</v>
      </c>
      <c r="O22" s="72" t="s">
        <v>791</v>
      </c>
      <c r="P22" s="73" t="s">
        <v>791</v>
      </c>
      <c r="Q22" s="72" t="s">
        <v>791</v>
      </c>
      <c r="R22" s="73" t="s">
        <v>791</v>
      </c>
      <c r="S22" s="72" t="s">
        <v>791</v>
      </c>
      <c r="T22" s="73" t="s">
        <v>791</v>
      </c>
      <c r="U22" s="73" t="s">
        <v>791</v>
      </c>
      <c r="V22" s="73" t="s">
        <v>791</v>
      </c>
      <c r="W22" s="73" t="s">
        <v>791</v>
      </c>
      <c r="X22" s="73" t="s">
        <v>791</v>
      </c>
      <c r="Y22" s="73" t="s">
        <v>791</v>
      </c>
      <c r="Z22" s="73" t="s">
        <v>791</v>
      </c>
      <c r="AA22" s="73" t="s">
        <v>791</v>
      </c>
      <c r="AB22" s="73" t="s">
        <v>791</v>
      </c>
      <c r="AC22" s="73" t="s">
        <v>791</v>
      </c>
      <c r="AD22" s="73" t="s">
        <v>791</v>
      </c>
      <c r="AE22" s="73" t="s">
        <v>791</v>
      </c>
      <c r="AF22" s="72" t="s">
        <v>791</v>
      </c>
      <c r="AG22" s="73" t="s">
        <v>791</v>
      </c>
      <c r="AH22" s="72" t="s">
        <v>791</v>
      </c>
      <c r="AI22" s="73" t="s">
        <v>791</v>
      </c>
      <c r="AJ22" s="72" t="s">
        <v>791</v>
      </c>
      <c r="AK22" s="73" t="s">
        <v>791</v>
      </c>
      <c r="AL22" s="72" t="s">
        <v>791</v>
      </c>
      <c r="AM22" s="73" t="s">
        <v>791</v>
      </c>
      <c r="AN22" s="72" t="s">
        <v>791</v>
      </c>
      <c r="AO22" s="73" t="s">
        <v>791</v>
      </c>
      <c r="AP22" s="72" t="s">
        <v>791</v>
      </c>
      <c r="AQ22" s="73" t="s">
        <v>791</v>
      </c>
      <c r="AR22" s="72" t="s">
        <v>791</v>
      </c>
      <c r="AS22" s="73" t="s">
        <v>791</v>
      </c>
    </row>
    <row r="23" spans="1:45" ht="47.25">
      <c r="A23" s="72" t="str">
        <f>'1(год)'!A25</f>
        <v>1.2</v>
      </c>
      <c r="B23" s="73" t="str">
        <f>'1(год)'!B25</f>
        <v>Реконструкция, модернизация, техническое перевооружение всего, в том числе:</v>
      </c>
      <c r="C23" s="72" t="str">
        <f>'1(год)'!E25</f>
        <v>нд</v>
      </c>
      <c r="D23" s="73"/>
      <c r="E23" s="72"/>
      <c r="F23" s="73"/>
      <c r="G23" s="72"/>
      <c r="H23" s="73"/>
      <c r="I23" s="72"/>
      <c r="J23" s="73" t="s">
        <v>791</v>
      </c>
      <c r="K23" s="72" t="s">
        <v>791</v>
      </c>
      <c r="L23" s="73" t="s">
        <v>791</v>
      </c>
      <c r="M23" s="72" t="s">
        <v>791</v>
      </c>
      <c r="N23" s="73" t="s">
        <v>791</v>
      </c>
      <c r="O23" s="72" t="s">
        <v>791</v>
      </c>
      <c r="P23" s="73" t="s">
        <v>791</v>
      </c>
      <c r="Q23" s="72" t="s">
        <v>791</v>
      </c>
      <c r="R23" s="73" t="s">
        <v>791</v>
      </c>
      <c r="S23" s="72" t="s">
        <v>791</v>
      </c>
      <c r="T23" s="73" t="s">
        <v>791</v>
      </c>
      <c r="U23" s="73" t="s">
        <v>791</v>
      </c>
      <c r="V23" s="73" t="s">
        <v>791</v>
      </c>
      <c r="W23" s="73" t="s">
        <v>791</v>
      </c>
      <c r="X23" s="73" t="s">
        <v>791</v>
      </c>
      <c r="Y23" s="73" t="s">
        <v>791</v>
      </c>
      <c r="Z23" s="73" t="s">
        <v>791</v>
      </c>
      <c r="AA23" s="73" t="s">
        <v>791</v>
      </c>
      <c r="AB23" s="73" t="s">
        <v>791</v>
      </c>
      <c r="AC23" s="73" t="s">
        <v>791</v>
      </c>
      <c r="AD23" s="73" t="s">
        <v>791</v>
      </c>
      <c r="AE23" s="73" t="s">
        <v>791</v>
      </c>
      <c r="AF23" s="72" t="s">
        <v>791</v>
      </c>
      <c r="AG23" s="73" t="s">
        <v>791</v>
      </c>
      <c r="AH23" s="72" t="s">
        <v>791</v>
      </c>
      <c r="AI23" s="73" t="s">
        <v>791</v>
      </c>
      <c r="AJ23" s="72" t="s">
        <v>791</v>
      </c>
      <c r="AK23" s="73" t="s">
        <v>791</v>
      </c>
      <c r="AL23" s="72" t="s">
        <v>791</v>
      </c>
      <c r="AM23" s="73" t="s">
        <v>791</v>
      </c>
      <c r="AN23" s="72" t="s">
        <v>791</v>
      </c>
      <c r="AO23" s="73" t="s">
        <v>791</v>
      </c>
      <c r="AP23" s="72" t="s">
        <v>791</v>
      </c>
      <c r="AQ23" s="73" t="s">
        <v>791</v>
      </c>
      <c r="AR23" s="72" t="s">
        <v>791</v>
      </c>
      <c r="AS23" s="73" t="s">
        <v>791</v>
      </c>
    </row>
    <row r="24" spans="1:45" ht="94.5">
      <c r="A24" s="70" t="str">
        <f>'1(год)'!A26</f>
        <v>1.2.1.2</v>
      </c>
      <c r="B24" s="71" t="str">
        <f>'1(год)'!B26</f>
        <v>Модернизация, техническое перевооружение трансформаторных и иных подстанций, распределительных пунктов, всего, в том числе:</v>
      </c>
      <c r="C24" s="70" t="str">
        <f>'1(год)'!E26</f>
        <v>нд</v>
      </c>
      <c r="D24" s="71"/>
      <c r="E24" s="70"/>
      <c r="F24" s="71"/>
      <c r="G24" s="70"/>
      <c r="H24" s="71"/>
      <c r="I24" s="70"/>
      <c r="J24" s="71" t="s">
        <v>791</v>
      </c>
      <c r="K24" s="70" t="s">
        <v>791</v>
      </c>
      <c r="L24" s="71" t="s">
        <v>791</v>
      </c>
      <c r="M24" s="70" t="s">
        <v>791</v>
      </c>
      <c r="N24" s="71" t="s">
        <v>791</v>
      </c>
      <c r="O24" s="70" t="s">
        <v>791</v>
      </c>
      <c r="P24" s="71" t="s">
        <v>791</v>
      </c>
      <c r="Q24" s="70" t="s">
        <v>791</v>
      </c>
      <c r="R24" s="71" t="s">
        <v>791</v>
      </c>
      <c r="S24" s="70" t="s">
        <v>791</v>
      </c>
      <c r="T24" s="71" t="s">
        <v>791</v>
      </c>
      <c r="U24" s="71" t="s">
        <v>791</v>
      </c>
      <c r="V24" s="71" t="s">
        <v>791</v>
      </c>
      <c r="W24" s="71" t="s">
        <v>791</v>
      </c>
      <c r="X24" s="71" t="s">
        <v>791</v>
      </c>
      <c r="Y24" s="71" t="s">
        <v>791</v>
      </c>
      <c r="Z24" s="71" t="s">
        <v>791</v>
      </c>
      <c r="AA24" s="71" t="s">
        <v>791</v>
      </c>
      <c r="AB24" s="71" t="s">
        <v>791</v>
      </c>
      <c r="AC24" s="71" t="s">
        <v>791</v>
      </c>
      <c r="AD24" s="71" t="s">
        <v>791</v>
      </c>
      <c r="AE24" s="71" t="s">
        <v>791</v>
      </c>
      <c r="AF24" s="70" t="s">
        <v>791</v>
      </c>
      <c r="AG24" s="71" t="s">
        <v>791</v>
      </c>
      <c r="AH24" s="70" t="s">
        <v>791</v>
      </c>
      <c r="AI24" s="71" t="s">
        <v>791</v>
      </c>
      <c r="AJ24" s="70" t="s">
        <v>791</v>
      </c>
      <c r="AK24" s="71" t="s">
        <v>791</v>
      </c>
      <c r="AL24" s="70" t="s">
        <v>791</v>
      </c>
      <c r="AM24" s="71" t="s">
        <v>791</v>
      </c>
      <c r="AN24" s="70" t="s">
        <v>791</v>
      </c>
      <c r="AO24" s="71" t="s">
        <v>791</v>
      </c>
      <c r="AP24" s="70" t="s">
        <v>791</v>
      </c>
      <c r="AQ24" s="71" t="s">
        <v>791</v>
      </c>
      <c r="AR24" s="70" t="s">
        <v>791</v>
      </c>
      <c r="AS24" s="71" t="s">
        <v>791</v>
      </c>
    </row>
    <row r="25" spans="1:45" ht="47.25">
      <c r="A25" s="11" t="str">
        <f>'1(год)'!A27</f>
        <v>1.2.1.2.1</v>
      </c>
      <c r="B25" s="15" t="str">
        <f>'1(год)'!B27</f>
        <v>ТМ-63 кВА ТП-122 ул.Хабаровская; ТП-133 ул. Мельничная АЗС</v>
      </c>
      <c r="C25" s="11" t="str">
        <f>'1(год)'!E27</f>
        <v>J_1.2.1.2.1.M</v>
      </c>
      <c r="D25" s="15"/>
      <c r="E25" s="11"/>
      <c r="F25" s="15"/>
      <c r="G25" s="11"/>
      <c r="H25" s="15"/>
      <c r="I25" s="11"/>
      <c r="J25" s="15" t="s">
        <v>791</v>
      </c>
      <c r="K25" s="11" t="s">
        <v>791</v>
      </c>
      <c r="L25" s="15" t="s">
        <v>791</v>
      </c>
      <c r="M25" s="11" t="s">
        <v>791</v>
      </c>
      <c r="N25" s="15" t="s">
        <v>791</v>
      </c>
      <c r="O25" s="11" t="s">
        <v>791</v>
      </c>
      <c r="P25" s="15" t="s">
        <v>791</v>
      </c>
      <c r="Q25" s="11" t="s">
        <v>791</v>
      </c>
      <c r="R25" s="15" t="s">
        <v>791</v>
      </c>
      <c r="S25" s="11" t="s">
        <v>791</v>
      </c>
      <c r="T25" s="15" t="s">
        <v>791</v>
      </c>
      <c r="U25" s="15" t="s">
        <v>791</v>
      </c>
      <c r="V25" s="15" t="s">
        <v>791</v>
      </c>
      <c r="W25" s="15" t="s">
        <v>791</v>
      </c>
      <c r="X25" s="15" t="s">
        <v>791</v>
      </c>
      <c r="Y25" s="15" t="s">
        <v>791</v>
      </c>
      <c r="Z25" s="15" t="s">
        <v>791</v>
      </c>
      <c r="AA25" s="15" t="s">
        <v>791</v>
      </c>
      <c r="AB25" s="15" t="s">
        <v>791</v>
      </c>
      <c r="AC25" s="15" t="s">
        <v>791</v>
      </c>
      <c r="AD25" s="15" t="s">
        <v>791</v>
      </c>
      <c r="AE25" s="15" t="s">
        <v>791</v>
      </c>
      <c r="AF25" s="11" t="s">
        <v>791</v>
      </c>
      <c r="AG25" s="15" t="s">
        <v>791</v>
      </c>
      <c r="AH25" s="11" t="s">
        <v>791</v>
      </c>
      <c r="AI25" s="15" t="s">
        <v>791</v>
      </c>
      <c r="AJ25" s="11" t="s">
        <v>791</v>
      </c>
      <c r="AK25" s="15" t="s">
        <v>791</v>
      </c>
      <c r="AL25" s="11" t="s">
        <v>791</v>
      </c>
      <c r="AM25" s="15" t="s">
        <v>791</v>
      </c>
      <c r="AN25" s="11" t="s">
        <v>791</v>
      </c>
      <c r="AO25" s="15" t="s">
        <v>791</v>
      </c>
      <c r="AP25" s="11" t="s">
        <v>791</v>
      </c>
      <c r="AQ25" s="15" t="s">
        <v>791</v>
      </c>
      <c r="AR25" s="11" t="s">
        <v>791</v>
      </c>
      <c r="AS25" s="15" t="s">
        <v>791</v>
      </c>
    </row>
    <row r="26" spans="1:45" ht="31.5">
      <c r="A26" s="11" t="str">
        <f>'1(год)'!A28</f>
        <v>1.2.1.2.2</v>
      </c>
      <c r="B26" s="15" t="str">
        <f>'1(год)'!B28</f>
        <v>ТМ-100 кВА ТП-22 ул.Приморская  43/7</v>
      </c>
      <c r="C26" s="11" t="str">
        <f>'1(год)'!E28</f>
        <v>J_1.2.1.2.2.K</v>
      </c>
      <c r="D26" s="15"/>
      <c r="E26" s="11"/>
      <c r="F26" s="15"/>
      <c r="G26" s="11"/>
      <c r="H26" s="15"/>
      <c r="I26" s="11"/>
      <c r="J26" s="15" t="s">
        <v>791</v>
      </c>
      <c r="K26" s="11" t="s">
        <v>791</v>
      </c>
      <c r="L26" s="15" t="s">
        <v>791</v>
      </c>
      <c r="M26" s="11" t="s">
        <v>791</v>
      </c>
      <c r="N26" s="15" t="s">
        <v>791</v>
      </c>
      <c r="O26" s="11" t="s">
        <v>791</v>
      </c>
      <c r="P26" s="15" t="s">
        <v>791</v>
      </c>
      <c r="Q26" s="11" t="s">
        <v>791</v>
      </c>
      <c r="R26" s="15" t="s">
        <v>791</v>
      </c>
      <c r="S26" s="11" t="s">
        <v>791</v>
      </c>
      <c r="T26" s="15" t="s">
        <v>791</v>
      </c>
      <c r="U26" s="15" t="s">
        <v>791</v>
      </c>
      <c r="V26" s="15" t="s">
        <v>791</v>
      </c>
      <c r="W26" s="15" t="s">
        <v>791</v>
      </c>
      <c r="X26" s="15" t="s">
        <v>791</v>
      </c>
      <c r="Y26" s="15" t="s">
        <v>791</v>
      </c>
      <c r="Z26" s="15" t="s">
        <v>791</v>
      </c>
      <c r="AA26" s="15" t="s">
        <v>791</v>
      </c>
      <c r="AB26" s="15" t="s">
        <v>791</v>
      </c>
      <c r="AC26" s="15" t="s">
        <v>791</v>
      </c>
      <c r="AD26" s="15" t="s">
        <v>791</v>
      </c>
      <c r="AE26" s="15" t="s">
        <v>791</v>
      </c>
      <c r="AF26" s="11" t="s">
        <v>791</v>
      </c>
      <c r="AG26" s="15" t="s">
        <v>791</v>
      </c>
      <c r="AH26" s="11" t="s">
        <v>791</v>
      </c>
      <c r="AI26" s="15" t="s">
        <v>791</v>
      </c>
      <c r="AJ26" s="11" t="s">
        <v>791</v>
      </c>
      <c r="AK26" s="15" t="s">
        <v>791</v>
      </c>
      <c r="AL26" s="11" t="s">
        <v>791</v>
      </c>
      <c r="AM26" s="15" t="s">
        <v>791</v>
      </c>
      <c r="AN26" s="11" t="s">
        <v>791</v>
      </c>
      <c r="AO26" s="15" t="s">
        <v>791</v>
      </c>
      <c r="AP26" s="11" t="s">
        <v>791</v>
      </c>
      <c r="AQ26" s="15" t="s">
        <v>791</v>
      </c>
      <c r="AR26" s="11" t="s">
        <v>791</v>
      </c>
      <c r="AS26" s="15" t="s">
        <v>791</v>
      </c>
    </row>
    <row r="27" spans="1:45" ht="126">
      <c r="A27" s="11" t="str">
        <f>'1(год)'!A29</f>
        <v>1.2.1.2.3</v>
      </c>
      <c r="B27" s="15" t="str">
        <f>'1(год)'!B29</f>
        <v>ТМ-160 кВА ТП-34 ул. Горького 31а  (203 склад); ТП-53 пер. Студенческий; ТП-81 ул. Горовая( скважина); ТП-88 ул. Мельничная ( АЗС ); ТП-127 ул.Московская; ТП-159 ул.Мельничная; ТП-179 ул. Подгорная; </v>
      </c>
      <c r="C27" s="11" t="str">
        <f>'1(год)'!E29</f>
        <v>J_1.2.1.2.3.O</v>
      </c>
      <c r="D27" s="15"/>
      <c r="E27" s="11"/>
      <c r="F27" s="15"/>
      <c r="G27" s="11"/>
      <c r="H27" s="15"/>
      <c r="I27" s="11"/>
      <c r="J27" s="15" t="s">
        <v>791</v>
      </c>
      <c r="K27" s="11" t="s">
        <v>791</v>
      </c>
      <c r="L27" s="15" t="s">
        <v>791</v>
      </c>
      <c r="M27" s="11" t="s">
        <v>791</v>
      </c>
      <c r="N27" s="15" t="s">
        <v>791</v>
      </c>
      <c r="O27" s="11" t="s">
        <v>791</v>
      </c>
      <c r="P27" s="15" t="s">
        <v>791</v>
      </c>
      <c r="Q27" s="11" t="s">
        <v>791</v>
      </c>
      <c r="R27" s="15" t="s">
        <v>791</v>
      </c>
      <c r="S27" s="11" t="s">
        <v>791</v>
      </c>
      <c r="T27" s="15" t="s">
        <v>791</v>
      </c>
      <c r="U27" s="15" t="s">
        <v>791</v>
      </c>
      <c r="V27" s="15" t="s">
        <v>791</v>
      </c>
      <c r="W27" s="15" t="s">
        <v>791</v>
      </c>
      <c r="X27" s="15" t="s">
        <v>791</v>
      </c>
      <c r="Y27" s="15" t="s">
        <v>791</v>
      </c>
      <c r="Z27" s="15" t="s">
        <v>791</v>
      </c>
      <c r="AA27" s="15" t="s">
        <v>791</v>
      </c>
      <c r="AB27" s="15" t="s">
        <v>791</v>
      </c>
      <c r="AC27" s="15" t="s">
        <v>791</v>
      </c>
      <c r="AD27" s="15" t="s">
        <v>791</v>
      </c>
      <c r="AE27" s="15" t="s">
        <v>791</v>
      </c>
      <c r="AF27" s="11" t="s">
        <v>791</v>
      </c>
      <c r="AG27" s="15" t="s">
        <v>791</v>
      </c>
      <c r="AH27" s="11" t="s">
        <v>791</v>
      </c>
      <c r="AI27" s="15" t="s">
        <v>791</v>
      </c>
      <c r="AJ27" s="11" t="s">
        <v>791</v>
      </c>
      <c r="AK27" s="15" t="s">
        <v>791</v>
      </c>
      <c r="AL27" s="11" t="s">
        <v>791</v>
      </c>
      <c r="AM27" s="15" t="s">
        <v>791</v>
      </c>
      <c r="AN27" s="11" t="s">
        <v>791</v>
      </c>
      <c r="AO27" s="15" t="s">
        <v>791</v>
      </c>
      <c r="AP27" s="11" t="s">
        <v>791</v>
      </c>
      <c r="AQ27" s="15" t="s">
        <v>791</v>
      </c>
      <c r="AR27" s="11" t="s">
        <v>791</v>
      </c>
      <c r="AS27" s="15" t="s">
        <v>791</v>
      </c>
    </row>
    <row r="28" spans="1:45" ht="157.5">
      <c r="A28" s="11" t="str">
        <f>'1(год)'!A30</f>
        <v>1.2.1.2.4</v>
      </c>
      <c r="B28" s="15" t="str">
        <f>'1(год)'!B30</f>
        <v>ТМ-250 кВА ТП-14 ул.Артиллерийская 3;ТП-16 ул.Краснознаменная 2в;ТП-74 Нефтебаза;ТП-77 ул.  Урожайная;ТП-113 ул.Полевая 2а;ТП-117 ул.Красногвардейская 114/4;ТП-120 ул.Хрещатинская-Николаевская.;ТП-121 ул.Парковая  66а;ТП-121 ул.Парковая  66а;ТП-128 ул. Гр</v>
      </c>
      <c r="C28" s="11" t="str">
        <f>'1(год)'!E30</f>
        <v>J_1.2.1.2.4.O</v>
      </c>
      <c r="D28" s="15"/>
      <c r="E28" s="11"/>
      <c r="F28" s="15"/>
      <c r="G28" s="11"/>
      <c r="H28" s="15"/>
      <c r="I28" s="11"/>
      <c r="J28" s="15" t="s">
        <v>791</v>
      </c>
      <c r="K28" s="11" t="s">
        <v>791</v>
      </c>
      <c r="L28" s="15" t="s">
        <v>791</v>
      </c>
      <c r="M28" s="11" t="s">
        <v>791</v>
      </c>
      <c r="N28" s="15" t="s">
        <v>791</v>
      </c>
      <c r="O28" s="11" t="s">
        <v>791</v>
      </c>
      <c r="P28" s="15" t="s">
        <v>791</v>
      </c>
      <c r="Q28" s="11" t="s">
        <v>791</v>
      </c>
      <c r="R28" s="15" t="s">
        <v>791</v>
      </c>
      <c r="S28" s="11" t="s">
        <v>791</v>
      </c>
      <c r="T28" s="15" t="s">
        <v>791</v>
      </c>
      <c r="U28" s="15" t="s">
        <v>791</v>
      </c>
      <c r="V28" s="15" t="s">
        <v>791</v>
      </c>
      <c r="W28" s="15" t="s">
        <v>791</v>
      </c>
      <c r="X28" s="15" t="s">
        <v>791</v>
      </c>
      <c r="Y28" s="15" t="s">
        <v>791</v>
      </c>
      <c r="Z28" s="15" t="s">
        <v>791</v>
      </c>
      <c r="AA28" s="15" t="s">
        <v>791</v>
      </c>
      <c r="AB28" s="15" t="s">
        <v>791</v>
      </c>
      <c r="AC28" s="15" t="s">
        <v>791</v>
      </c>
      <c r="AD28" s="15" t="s">
        <v>791</v>
      </c>
      <c r="AE28" s="15" t="s">
        <v>791</v>
      </c>
      <c r="AF28" s="11" t="s">
        <v>791</v>
      </c>
      <c r="AG28" s="15" t="s">
        <v>791</v>
      </c>
      <c r="AH28" s="11" t="s">
        <v>791</v>
      </c>
      <c r="AI28" s="15" t="s">
        <v>791</v>
      </c>
      <c r="AJ28" s="11" t="s">
        <v>791</v>
      </c>
      <c r="AK28" s="15" t="s">
        <v>791</v>
      </c>
      <c r="AL28" s="11" t="s">
        <v>791</v>
      </c>
      <c r="AM28" s="15" t="s">
        <v>791</v>
      </c>
      <c r="AN28" s="11" t="s">
        <v>791</v>
      </c>
      <c r="AO28" s="15" t="s">
        <v>791</v>
      </c>
      <c r="AP28" s="11" t="s">
        <v>791</v>
      </c>
      <c r="AQ28" s="15" t="s">
        <v>791</v>
      </c>
      <c r="AR28" s="11" t="s">
        <v>791</v>
      </c>
      <c r="AS28" s="15" t="s">
        <v>791</v>
      </c>
    </row>
    <row r="29" spans="1:45" ht="157.5">
      <c r="A29" s="11" t="str">
        <f>'1(год)'!A31</f>
        <v>1.2.1.2.5</v>
      </c>
      <c r="B29" s="15" t="str">
        <f>'1(год)'!B31</f>
        <v>ТМ-400кВА ТП-1 ул.Ленинская 116 корп.3 (детский дом); ТП-2 ул.Борисова 41 корп.1; ТП-9 ул.Мельничная; ТП-12 ул.Кустовиновская 1а; ТП-29 Лесхоз; ТП-40 ул. Парковая 17а; ТП-50 ул. Ипподромная 1а.; ТП-52 ул. Ханкайская-Хрещатинская;ТП-64 ул.Красногвардейская</v>
      </c>
      <c r="C29" s="11" t="str">
        <f>'1(год)'!E31</f>
        <v>J_1.2.1.2.5.O</v>
      </c>
      <c r="D29" s="15"/>
      <c r="E29" s="11"/>
      <c r="F29" s="15"/>
      <c r="G29" s="11"/>
      <c r="H29" s="15"/>
      <c r="I29" s="11"/>
      <c r="J29" s="15" t="s">
        <v>791</v>
      </c>
      <c r="K29" s="11" t="s">
        <v>791</v>
      </c>
      <c r="L29" s="15" t="s">
        <v>791</v>
      </c>
      <c r="M29" s="11" t="s">
        <v>791</v>
      </c>
      <c r="N29" s="15" t="s">
        <v>791</v>
      </c>
      <c r="O29" s="11" t="s">
        <v>791</v>
      </c>
      <c r="P29" s="15" t="s">
        <v>791</v>
      </c>
      <c r="Q29" s="11" t="s">
        <v>791</v>
      </c>
      <c r="R29" s="15" t="s">
        <v>791</v>
      </c>
      <c r="S29" s="11" t="s">
        <v>791</v>
      </c>
      <c r="T29" s="15" t="s">
        <v>791</v>
      </c>
      <c r="U29" s="15" t="s">
        <v>791</v>
      </c>
      <c r="V29" s="15" t="s">
        <v>791</v>
      </c>
      <c r="W29" s="15" t="s">
        <v>791</v>
      </c>
      <c r="X29" s="15" t="s">
        <v>791</v>
      </c>
      <c r="Y29" s="15" t="s">
        <v>791</v>
      </c>
      <c r="Z29" s="15" t="s">
        <v>791</v>
      </c>
      <c r="AA29" s="15" t="s">
        <v>791</v>
      </c>
      <c r="AB29" s="15" t="s">
        <v>791</v>
      </c>
      <c r="AC29" s="15" t="s">
        <v>791</v>
      </c>
      <c r="AD29" s="15" t="s">
        <v>791</v>
      </c>
      <c r="AE29" s="15" t="s">
        <v>791</v>
      </c>
      <c r="AF29" s="11" t="s">
        <v>791</v>
      </c>
      <c r="AG29" s="15" t="s">
        <v>791</v>
      </c>
      <c r="AH29" s="11" t="s">
        <v>791</v>
      </c>
      <c r="AI29" s="15" t="s">
        <v>791</v>
      </c>
      <c r="AJ29" s="11" t="s">
        <v>791</v>
      </c>
      <c r="AK29" s="15" t="s">
        <v>791</v>
      </c>
      <c r="AL29" s="11" t="s">
        <v>791</v>
      </c>
      <c r="AM29" s="15" t="s">
        <v>791</v>
      </c>
      <c r="AN29" s="11" t="s">
        <v>791</v>
      </c>
      <c r="AO29" s="15" t="s">
        <v>791</v>
      </c>
      <c r="AP29" s="11" t="s">
        <v>791</v>
      </c>
      <c r="AQ29" s="15" t="s">
        <v>791</v>
      </c>
      <c r="AR29" s="11" t="s">
        <v>791</v>
      </c>
      <c r="AS29" s="15" t="s">
        <v>791</v>
      </c>
    </row>
    <row r="30" spans="1:45" ht="157.5">
      <c r="A30" s="11" t="str">
        <f>'1(год)'!A32</f>
        <v>1.2.1.2.6</v>
      </c>
      <c r="B30" s="15" t="str">
        <f>'1(год)'!B32</f>
        <v>ТМ-630 кВА ТП-100 ул. Советская  70а; ТП-101ул.Красногвардейская 69/3; ТП-113 ул.Полевая 2а.; ТП-125 ул Парковая 31 а;ТП-149 ул.Красногвардейская 128 корп.5;  ТП-165 ул.Мира  3; ТП-166 ул.Мира 2 а; ТП-169 ул.Коммунаров 33а; ТП-63А ул.Красногвардейская 104</v>
      </c>
      <c r="C30" s="11" t="str">
        <f>'1(год)'!E32</f>
        <v>J_1.2.1.2.6.O</v>
      </c>
      <c r="D30" s="15"/>
      <c r="E30" s="11"/>
      <c r="F30" s="15"/>
      <c r="G30" s="11"/>
      <c r="H30" s="15"/>
      <c r="I30" s="11"/>
      <c r="J30" s="15" t="s">
        <v>791</v>
      </c>
      <c r="K30" s="11" t="s">
        <v>791</v>
      </c>
      <c r="L30" s="15" t="s">
        <v>791</v>
      </c>
      <c r="M30" s="11" t="s">
        <v>791</v>
      </c>
      <c r="N30" s="15" t="s">
        <v>791</v>
      </c>
      <c r="O30" s="11" t="s">
        <v>791</v>
      </c>
      <c r="P30" s="15" t="s">
        <v>791</v>
      </c>
      <c r="Q30" s="11" t="s">
        <v>791</v>
      </c>
      <c r="R30" s="15" t="s">
        <v>791</v>
      </c>
      <c r="S30" s="11" t="s">
        <v>791</v>
      </c>
      <c r="T30" s="15" t="s">
        <v>791</v>
      </c>
      <c r="U30" s="15" t="s">
        <v>791</v>
      </c>
      <c r="V30" s="15" t="s">
        <v>791</v>
      </c>
      <c r="W30" s="15" t="s">
        <v>791</v>
      </c>
      <c r="X30" s="15" t="s">
        <v>791</v>
      </c>
      <c r="Y30" s="15" t="s">
        <v>791</v>
      </c>
      <c r="Z30" s="15" t="s">
        <v>791</v>
      </c>
      <c r="AA30" s="15" t="s">
        <v>791</v>
      </c>
      <c r="AB30" s="15" t="s">
        <v>791</v>
      </c>
      <c r="AC30" s="15" t="s">
        <v>791</v>
      </c>
      <c r="AD30" s="15" t="s">
        <v>791</v>
      </c>
      <c r="AE30" s="15" t="s">
        <v>791</v>
      </c>
      <c r="AF30" s="11" t="s">
        <v>791</v>
      </c>
      <c r="AG30" s="15" t="s">
        <v>791</v>
      </c>
      <c r="AH30" s="11" t="s">
        <v>791</v>
      </c>
      <c r="AI30" s="15" t="s">
        <v>791</v>
      </c>
      <c r="AJ30" s="11" t="s">
        <v>791</v>
      </c>
      <c r="AK30" s="15" t="s">
        <v>791</v>
      </c>
      <c r="AL30" s="11" t="s">
        <v>791</v>
      </c>
      <c r="AM30" s="15" t="s">
        <v>791</v>
      </c>
      <c r="AN30" s="11" t="s">
        <v>791</v>
      </c>
      <c r="AO30" s="15" t="s">
        <v>791</v>
      </c>
      <c r="AP30" s="11" t="s">
        <v>791</v>
      </c>
      <c r="AQ30" s="15" t="s">
        <v>791</v>
      </c>
      <c r="AR30" s="11" t="s">
        <v>791</v>
      </c>
      <c r="AS30" s="15" t="s">
        <v>791</v>
      </c>
    </row>
    <row r="31" spans="1:45" ht="31.5">
      <c r="A31" s="11" t="str">
        <f>'1(год)'!A33</f>
        <v>1.2.1.2.7</v>
      </c>
      <c r="B31" s="15" t="str">
        <f>'1(год)'!B33</f>
        <v>ТМ-1000 кВА ТП-11 ул.Покуса    1а. </v>
      </c>
      <c r="C31" s="11" t="str">
        <f>'1(год)'!E33</f>
        <v>J_1.2.1.2.7.K</v>
      </c>
      <c r="D31" s="15"/>
      <c r="E31" s="11"/>
      <c r="F31" s="15"/>
      <c r="G31" s="11"/>
      <c r="H31" s="15"/>
      <c r="I31" s="11"/>
      <c r="J31" s="15" t="s">
        <v>791</v>
      </c>
      <c r="K31" s="11" t="s">
        <v>791</v>
      </c>
      <c r="L31" s="15" t="s">
        <v>791</v>
      </c>
      <c r="M31" s="11" t="s">
        <v>791</v>
      </c>
      <c r="N31" s="15" t="s">
        <v>791</v>
      </c>
      <c r="O31" s="11" t="s">
        <v>791</v>
      </c>
      <c r="P31" s="15" t="s">
        <v>791</v>
      </c>
      <c r="Q31" s="11" t="s">
        <v>791</v>
      </c>
      <c r="R31" s="15" t="s">
        <v>791</v>
      </c>
      <c r="S31" s="11" t="s">
        <v>791</v>
      </c>
      <c r="T31" s="15" t="s">
        <v>791</v>
      </c>
      <c r="U31" s="15" t="s">
        <v>791</v>
      </c>
      <c r="V31" s="15" t="s">
        <v>791</v>
      </c>
      <c r="W31" s="15" t="s">
        <v>791</v>
      </c>
      <c r="X31" s="15" t="s">
        <v>791</v>
      </c>
      <c r="Y31" s="15" t="s">
        <v>791</v>
      </c>
      <c r="Z31" s="15" t="s">
        <v>791</v>
      </c>
      <c r="AA31" s="15" t="s">
        <v>791</v>
      </c>
      <c r="AB31" s="15" t="s">
        <v>791</v>
      </c>
      <c r="AC31" s="15" t="s">
        <v>791</v>
      </c>
      <c r="AD31" s="15" t="s">
        <v>791</v>
      </c>
      <c r="AE31" s="15" t="s">
        <v>791</v>
      </c>
      <c r="AF31" s="11" t="s">
        <v>791</v>
      </c>
      <c r="AG31" s="15" t="s">
        <v>791</v>
      </c>
      <c r="AH31" s="11" t="s">
        <v>791</v>
      </c>
      <c r="AI31" s="15" t="s">
        <v>791</v>
      </c>
      <c r="AJ31" s="11" t="s">
        <v>791</v>
      </c>
      <c r="AK31" s="15" t="s">
        <v>791</v>
      </c>
      <c r="AL31" s="11" t="s">
        <v>791</v>
      </c>
      <c r="AM31" s="15" t="s">
        <v>791</v>
      </c>
      <c r="AN31" s="11" t="s">
        <v>791</v>
      </c>
      <c r="AO31" s="15" t="s">
        <v>791</v>
      </c>
      <c r="AP31" s="11" t="s">
        <v>791</v>
      </c>
      <c r="AQ31" s="15" t="s">
        <v>791</v>
      </c>
      <c r="AR31" s="11" t="s">
        <v>791</v>
      </c>
      <c r="AS31" s="15" t="s">
        <v>791</v>
      </c>
    </row>
    <row r="32" spans="1:45" ht="31.5">
      <c r="A32" s="11" t="str">
        <f>'1(год)'!A34</f>
        <v>1.2.1.2.8</v>
      </c>
      <c r="B32" s="15" t="str">
        <f>'1(год)'!B34</f>
        <v>ТМ- 10000кВА ПС ЗСМ</v>
      </c>
      <c r="C32" s="11" t="str">
        <f>'1(год)'!E34</f>
        <v>J_1.2.1.2.8.O</v>
      </c>
      <c r="D32" s="15"/>
      <c r="E32" s="11"/>
      <c r="F32" s="15"/>
      <c r="G32" s="11"/>
      <c r="H32" s="15"/>
      <c r="I32" s="11"/>
      <c r="J32" s="15" t="s">
        <v>791</v>
      </c>
      <c r="K32" s="11" t="s">
        <v>791</v>
      </c>
      <c r="L32" s="15" t="s">
        <v>791</v>
      </c>
      <c r="M32" s="11" t="s">
        <v>791</v>
      </c>
      <c r="N32" s="15" t="s">
        <v>791</v>
      </c>
      <c r="O32" s="11" t="s">
        <v>791</v>
      </c>
      <c r="P32" s="15" t="s">
        <v>791</v>
      </c>
      <c r="Q32" s="11" t="s">
        <v>791</v>
      </c>
      <c r="R32" s="15" t="s">
        <v>791</v>
      </c>
      <c r="S32" s="11" t="s">
        <v>791</v>
      </c>
      <c r="T32" s="15" t="s">
        <v>791</v>
      </c>
      <c r="U32" s="15" t="s">
        <v>791</v>
      </c>
      <c r="V32" s="15" t="s">
        <v>791</v>
      </c>
      <c r="W32" s="15" t="s">
        <v>791</v>
      </c>
      <c r="X32" s="15" t="s">
        <v>791</v>
      </c>
      <c r="Y32" s="15" t="s">
        <v>791</v>
      </c>
      <c r="Z32" s="15" t="s">
        <v>791</v>
      </c>
      <c r="AA32" s="15" t="s">
        <v>791</v>
      </c>
      <c r="AB32" s="15" t="s">
        <v>791</v>
      </c>
      <c r="AC32" s="15" t="s">
        <v>791</v>
      </c>
      <c r="AD32" s="15" t="s">
        <v>791</v>
      </c>
      <c r="AE32" s="15" t="s">
        <v>791</v>
      </c>
      <c r="AF32" s="11" t="s">
        <v>791</v>
      </c>
      <c r="AG32" s="15" t="s">
        <v>791</v>
      </c>
      <c r="AH32" s="11" t="s">
        <v>791</v>
      </c>
      <c r="AI32" s="15" t="s">
        <v>791</v>
      </c>
      <c r="AJ32" s="11" t="s">
        <v>791</v>
      </c>
      <c r="AK32" s="15" t="s">
        <v>791</v>
      </c>
      <c r="AL32" s="11" t="s">
        <v>791</v>
      </c>
      <c r="AM32" s="15" t="s">
        <v>791</v>
      </c>
      <c r="AN32" s="11" t="s">
        <v>791</v>
      </c>
      <c r="AO32" s="15" t="s">
        <v>791</v>
      </c>
      <c r="AP32" s="11" t="s">
        <v>791</v>
      </c>
      <c r="AQ32" s="15" t="s">
        <v>791</v>
      </c>
      <c r="AR32" s="11" t="s">
        <v>791</v>
      </c>
      <c r="AS32" s="15" t="s">
        <v>791</v>
      </c>
    </row>
    <row r="33" spans="1:45" ht="31.5">
      <c r="A33" s="11" t="str">
        <f>'1(год)'!A35</f>
        <v>1.2.1.2.9</v>
      </c>
      <c r="B33" s="15" t="str">
        <f>'1(год)'!B35</f>
        <v>КТПБ -31 ул. Комсомольская 114   </v>
      </c>
      <c r="C33" s="11" t="str">
        <f>'1(год)'!E35</f>
        <v>J_1.2.1.2.9.N</v>
      </c>
      <c r="D33" s="15"/>
      <c r="E33" s="11"/>
      <c r="F33" s="15"/>
      <c r="G33" s="11"/>
      <c r="H33" s="15"/>
      <c r="I33" s="11"/>
      <c r="J33" s="15" t="s">
        <v>791</v>
      </c>
      <c r="K33" s="11" t="s">
        <v>791</v>
      </c>
      <c r="L33" s="15" t="s">
        <v>791</v>
      </c>
      <c r="M33" s="11" t="s">
        <v>791</v>
      </c>
      <c r="N33" s="15" t="s">
        <v>791</v>
      </c>
      <c r="O33" s="11" t="s">
        <v>791</v>
      </c>
      <c r="P33" s="15" t="s">
        <v>791</v>
      </c>
      <c r="Q33" s="11" t="s">
        <v>791</v>
      </c>
      <c r="R33" s="15" t="s">
        <v>791</v>
      </c>
      <c r="S33" s="11" t="s">
        <v>791</v>
      </c>
      <c r="T33" s="15" t="s">
        <v>791</v>
      </c>
      <c r="U33" s="15" t="s">
        <v>791</v>
      </c>
      <c r="V33" s="15" t="s">
        <v>791</v>
      </c>
      <c r="W33" s="15" t="s">
        <v>791</v>
      </c>
      <c r="X33" s="15" t="s">
        <v>791</v>
      </c>
      <c r="Y33" s="15" t="s">
        <v>791</v>
      </c>
      <c r="Z33" s="15" t="s">
        <v>791</v>
      </c>
      <c r="AA33" s="15" t="s">
        <v>791</v>
      </c>
      <c r="AB33" s="15" t="s">
        <v>791</v>
      </c>
      <c r="AC33" s="15" t="s">
        <v>791</v>
      </c>
      <c r="AD33" s="15" t="s">
        <v>791</v>
      </c>
      <c r="AE33" s="15" t="s">
        <v>791</v>
      </c>
      <c r="AF33" s="11" t="s">
        <v>791</v>
      </c>
      <c r="AG33" s="15" t="s">
        <v>791</v>
      </c>
      <c r="AH33" s="11" t="s">
        <v>791</v>
      </c>
      <c r="AI33" s="15" t="s">
        <v>791</v>
      </c>
      <c r="AJ33" s="11" t="s">
        <v>791</v>
      </c>
      <c r="AK33" s="15" t="s">
        <v>791</v>
      </c>
      <c r="AL33" s="11" t="s">
        <v>791</v>
      </c>
      <c r="AM33" s="15" t="s">
        <v>791</v>
      </c>
      <c r="AN33" s="11" t="s">
        <v>791</v>
      </c>
      <c r="AO33" s="15" t="s">
        <v>791</v>
      </c>
      <c r="AP33" s="11" t="s">
        <v>791</v>
      </c>
      <c r="AQ33" s="15" t="s">
        <v>791</v>
      </c>
      <c r="AR33" s="11" t="s">
        <v>791</v>
      </c>
      <c r="AS33" s="15" t="s">
        <v>791</v>
      </c>
    </row>
    <row r="34" spans="1:45" ht="47.25">
      <c r="A34" s="11" t="str">
        <f>'1(год)'!A36</f>
        <v>1.2.1.2.10</v>
      </c>
      <c r="B34" s="15" t="str">
        <f>'1(год)'!B36</f>
        <v>РУ 10кВ замена МВ на ВВ:  РП-8 (5 шт.)-Советская 114А; ТП-149 (2 шт.)-Красногвардейская 128/5</v>
      </c>
      <c r="C34" s="11" t="str">
        <f>'1(год)'!E36</f>
        <v>J_1.2.1.2.10.N</v>
      </c>
      <c r="D34" s="15"/>
      <c r="E34" s="11"/>
      <c r="F34" s="15"/>
      <c r="G34" s="11"/>
      <c r="H34" s="15"/>
      <c r="I34" s="11"/>
      <c r="J34" s="15" t="s">
        <v>791</v>
      </c>
      <c r="K34" s="11" t="s">
        <v>791</v>
      </c>
      <c r="L34" s="15" t="s">
        <v>791</v>
      </c>
      <c r="M34" s="11" t="s">
        <v>791</v>
      </c>
      <c r="N34" s="15" t="s">
        <v>791</v>
      </c>
      <c r="O34" s="11" t="s">
        <v>791</v>
      </c>
      <c r="P34" s="15" t="s">
        <v>791</v>
      </c>
      <c r="Q34" s="11" t="s">
        <v>791</v>
      </c>
      <c r="R34" s="15" t="s">
        <v>791</v>
      </c>
      <c r="S34" s="11" t="s">
        <v>791</v>
      </c>
      <c r="T34" s="15" t="s">
        <v>791</v>
      </c>
      <c r="U34" s="15" t="s">
        <v>791</v>
      </c>
      <c r="V34" s="15" t="s">
        <v>791</v>
      </c>
      <c r="W34" s="15" t="s">
        <v>791</v>
      </c>
      <c r="X34" s="15" t="s">
        <v>791</v>
      </c>
      <c r="Y34" s="15" t="s">
        <v>791</v>
      </c>
      <c r="Z34" s="15" t="s">
        <v>791</v>
      </c>
      <c r="AA34" s="15" t="s">
        <v>791</v>
      </c>
      <c r="AB34" s="15" t="s">
        <v>791</v>
      </c>
      <c r="AC34" s="15" t="s">
        <v>791</v>
      </c>
      <c r="AD34" s="15" t="s">
        <v>791</v>
      </c>
      <c r="AE34" s="15" t="s">
        <v>791</v>
      </c>
      <c r="AF34" s="11" t="s">
        <v>791</v>
      </c>
      <c r="AG34" s="15" t="s">
        <v>791</v>
      </c>
      <c r="AH34" s="11" t="s">
        <v>791</v>
      </c>
      <c r="AI34" s="15" t="s">
        <v>791</v>
      </c>
      <c r="AJ34" s="11" t="s">
        <v>791</v>
      </c>
      <c r="AK34" s="15" t="s">
        <v>791</v>
      </c>
      <c r="AL34" s="11" t="s">
        <v>791</v>
      </c>
      <c r="AM34" s="15" t="s">
        <v>791</v>
      </c>
      <c r="AN34" s="11" t="s">
        <v>791</v>
      </c>
      <c r="AO34" s="15" t="s">
        <v>791</v>
      </c>
      <c r="AP34" s="11" t="s">
        <v>791</v>
      </c>
      <c r="AQ34" s="15" t="s">
        <v>791</v>
      </c>
      <c r="AR34" s="11" t="s">
        <v>791</v>
      </c>
      <c r="AS34" s="15" t="s">
        <v>791</v>
      </c>
    </row>
    <row r="35" spans="1:45" ht="31.5">
      <c r="A35" s="11" t="str">
        <f>'1(год)'!A37</f>
        <v>1.2.1.2.11</v>
      </c>
      <c r="B35" s="15" t="str">
        <f>'1(год)'!B37</f>
        <v> П/С ЗСМ замена МВ на ВВ, ул. Силикатная 5</v>
      </c>
      <c r="C35" s="11" t="str">
        <f>'1(год)'!E37</f>
        <v>J_1.2.1.2.11.L</v>
      </c>
      <c r="D35" s="15"/>
      <c r="E35" s="11"/>
      <c r="F35" s="15"/>
      <c r="G35" s="11"/>
      <c r="H35" s="15"/>
      <c r="I35" s="11"/>
      <c r="J35" s="15" t="s">
        <v>791</v>
      </c>
      <c r="K35" s="11" t="s">
        <v>791</v>
      </c>
      <c r="L35" s="15" t="s">
        <v>791</v>
      </c>
      <c r="M35" s="11" t="s">
        <v>791</v>
      </c>
      <c r="N35" s="15" t="s">
        <v>791</v>
      </c>
      <c r="O35" s="11" t="s">
        <v>791</v>
      </c>
      <c r="P35" s="15" t="s">
        <v>791</v>
      </c>
      <c r="Q35" s="11" t="s">
        <v>791</v>
      </c>
      <c r="R35" s="15" t="s">
        <v>791</v>
      </c>
      <c r="S35" s="11" t="s">
        <v>791</v>
      </c>
      <c r="T35" s="15" t="s">
        <v>791</v>
      </c>
      <c r="U35" s="15" t="s">
        <v>791</v>
      </c>
      <c r="V35" s="15" t="s">
        <v>791</v>
      </c>
      <c r="W35" s="15" t="s">
        <v>791</v>
      </c>
      <c r="X35" s="15" t="s">
        <v>791</v>
      </c>
      <c r="Y35" s="15" t="s">
        <v>791</v>
      </c>
      <c r="Z35" s="15" t="s">
        <v>791</v>
      </c>
      <c r="AA35" s="15" t="s">
        <v>791</v>
      </c>
      <c r="AB35" s="15" t="s">
        <v>791</v>
      </c>
      <c r="AC35" s="15" t="s">
        <v>791</v>
      </c>
      <c r="AD35" s="15" t="s">
        <v>791</v>
      </c>
      <c r="AE35" s="15" t="s">
        <v>791</v>
      </c>
      <c r="AF35" s="11" t="s">
        <v>791</v>
      </c>
      <c r="AG35" s="15" t="s">
        <v>791</v>
      </c>
      <c r="AH35" s="11" t="s">
        <v>791</v>
      </c>
      <c r="AI35" s="15" t="s">
        <v>791</v>
      </c>
      <c r="AJ35" s="11" t="s">
        <v>791</v>
      </c>
      <c r="AK35" s="15" t="s">
        <v>791</v>
      </c>
      <c r="AL35" s="11" t="s">
        <v>791</v>
      </c>
      <c r="AM35" s="15" t="s">
        <v>791</v>
      </c>
      <c r="AN35" s="11" t="s">
        <v>791</v>
      </c>
      <c r="AO35" s="15" t="s">
        <v>791</v>
      </c>
      <c r="AP35" s="11" t="s">
        <v>791</v>
      </c>
      <c r="AQ35" s="15" t="s">
        <v>791</v>
      </c>
      <c r="AR35" s="11" t="s">
        <v>791</v>
      </c>
      <c r="AS35" s="15" t="s">
        <v>791</v>
      </c>
    </row>
    <row r="36" spans="1:45" ht="63">
      <c r="A36" s="70" t="str">
        <f>'1(год)'!A38</f>
        <v>1.2.2.2</v>
      </c>
      <c r="B36" s="71" t="str">
        <f>'1(год)'!B38</f>
        <v>Модернизация, техническое перевооружение линий электропередачи, всего, в том числе:</v>
      </c>
      <c r="C36" s="70" t="str">
        <f>'1(год)'!E38</f>
        <v>нд</v>
      </c>
      <c r="D36" s="71"/>
      <c r="E36" s="70"/>
      <c r="F36" s="71"/>
      <c r="G36" s="70"/>
      <c r="H36" s="71"/>
      <c r="I36" s="70"/>
      <c r="J36" s="71" t="s">
        <v>791</v>
      </c>
      <c r="K36" s="70" t="s">
        <v>791</v>
      </c>
      <c r="L36" s="71" t="s">
        <v>791</v>
      </c>
      <c r="M36" s="70" t="s">
        <v>791</v>
      </c>
      <c r="N36" s="71" t="s">
        <v>791</v>
      </c>
      <c r="O36" s="70" t="s">
        <v>791</v>
      </c>
      <c r="P36" s="71" t="s">
        <v>791</v>
      </c>
      <c r="Q36" s="70" t="s">
        <v>791</v>
      </c>
      <c r="R36" s="71" t="s">
        <v>791</v>
      </c>
      <c r="S36" s="70" t="s">
        <v>791</v>
      </c>
      <c r="T36" s="71" t="s">
        <v>791</v>
      </c>
      <c r="U36" s="71" t="s">
        <v>791</v>
      </c>
      <c r="V36" s="71" t="s">
        <v>791</v>
      </c>
      <c r="W36" s="71" t="s">
        <v>791</v>
      </c>
      <c r="X36" s="71" t="s">
        <v>791</v>
      </c>
      <c r="Y36" s="71" t="s">
        <v>791</v>
      </c>
      <c r="Z36" s="71" t="s">
        <v>791</v>
      </c>
      <c r="AA36" s="71" t="s">
        <v>791</v>
      </c>
      <c r="AB36" s="71" t="s">
        <v>791</v>
      </c>
      <c r="AC36" s="71" t="s">
        <v>791</v>
      </c>
      <c r="AD36" s="71" t="s">
        <v>791</v>
      </c>
      <c r="AE36" s="71" t="s">
        <v>791</v>
      </c>
      <c r="AF36" s="70" t="s">
        <v>791</v>
      </c>
      <c r="AG36" s="71" t="s">
        <v>791</v>
      </c>
      <c r="AH36" s="70" t="s">
        <v>791</v>
      </c>
      <c r="AI36" s="71" t="s">
        <v>791</v>
      </c>
      <c r="AJ36" s="70" t="s">
        <v>791</v>
      </c>
      <c r="AK36" s="71" t="s">
        <v>791</v>
      </c>
      <c r="AL36" s="70" t="s">
        <v>791</v>
      </c>
      <c r="AM36" s="71" t="s">
        <v>791</v>
      </c>
      <c r="AN36" s="70" t="s">
        <v>791</v>
      </c>
      <c r="AO36" s="71" t="s">
        <v>791</v>
      </c>
      <c r="AP36" s="70" t="s">
        <v>791</v>
      </c>
      <c r="AQ36" s="71" t="s">
        <v>791</v>
      </c>
      <c r="AR36" s="70" t="s">
        <v>791</v>
      </c>
      <c r="AS36" s="71" t="s">
        <v>791</v>
      </c>
    </row>
    <row r="37" spans="1:45" ht="157.5">
      <c r="A37" s="11" t="str">
        <f>'1(год)'!A39</f>
        <v>1.2.2.2.1</v>
      </c>
      <c r="B37" s="15" t="str">
        <f>'1(год)'!B39</f>
        <v>Вл-10 кв Ф-3"С" L-8209м (реконструкция участка 4 км), ул. Краснознамённая (№22-№18),ул. Краснознамённая 6а-пер. Пригородный 7, ул. Краснознамённая 2в-ул. Фабричная 3, ул. Складская(2-17), ул. Ключевая(3-11), ул. Калиновская( ул. Лазо 5-ул. Партизанская 50</v>
      </c>
      <c r="C37" s="11" t="str">
        <f>'1(год)'!E39</f>
        <v>J_1.2.2.2.1.M</v>
      </c>
      <c r="D37" s="15"/>
      <c r="E37" s="11"/>
      <c r="F37" s="15"/>
      <c r="G37" s="11"/>
      <c r="H37" s="15"/>
      <c r="I37" s="11"/>
      <c r="J37" s="15" t="s">
        <v>791</v>
      </c>
      <c r="K37" s="11" t="s">
        <v>791</v>
      </c>
      <c r="L37" s="15" t="s">
        <v>791</v>
      </c>
      <c r="M37" s="11" t="s">
        <v>791</v>
      </c>
      <c r="N37" s="15" t="s">
        <v>791</v>
      </c>
      <c r="O37" s="11" t="s">
        <v>791</v>
      </c>
      <c r="P37" s="15" t="s">
        <v>791</v>
      </c>
      <c r="Q37" s="11" t="s">
        <v>791</v>
      </c>
      <c r="R37" s="15" t="s">
        <v>791</v>
      </c>
      <c r="S37" s="11" t="s">
        <v>791</v>
      </c>
      <c r="T37" s="15" t="s">
        <v>791</v>
      </c>
      <c r="U37" s="15" t="s">
        <v>791</v>
      </c>
      <c r="V37" s="15" t="s">
        <v>791</v>
      </c>
      <c r="W37" s="15" t="s">
        <v>791</v>
      </c>
      <c r="X37" s="15" t="s">
        <v>791</v>
      </c>
      <c r="Y37" s="15" t="s">
        <v>791</v>
      </c>
      <c r="Z37" s="15" t="s">
        <v>791</v>
      </c>
      <c r="AA37" s="15" t="s">
        <v>791</v>
      </c>
      <c r="AB37" s="15" t="s">
        <v>791</v>
      </c>
      <c r="AC37" s="15" t="s">
        <v>791</v>
      </c>
      <c r="AD37" s="15" t="s">
        <v>791</v>
      </c>
      <c r="AE37" s="15" t="s">
        <v>791</v>
      </c>
      <c r="AF37" s="11" t="s">
        <v>791</v>
      </c>
      <c r="AG37" s="15" t="s">
        <v>791</v>
      </c>
      <c r="AH37" s="11" t="s">
        <v>791</v>
      </c>
      <c r="AI37" s="15" t="s">
        <v>791</v>
      </c>
      <c r="AJ37" s="11" t="s">
        <v>791</v>
      </c>
      <c r="AK37" s="15" t="s">
        <v>791</v>
      </c>
      <c r="AL37" s="11" t="s">
        <v>791</v>
      </c>
      <c r="AM37" s="15" t="s">
        <v>791</v>
      </c>
      <c r="AN37" s="11" t="s">
        <v>791</v>
      </c>
      <c r="AO37" s="15" t="s">
        <v>791</v>
      </c>
      <c r="AP37" s="11" t="s">
        <v>791</v>
      </c>
      <c r="AQ37" s="15" t="s">
        <v>791</v>
      </c>
      <c r="AR37" s="11" t="s">
        <v>791</v>
      </c>
      <c r="AS37" s="15" t="s">
        <v>791</v>
      </c>
    </row>
    <row r="38" spans="1:45" ht="126">
      <c r="A38" s="11" t="str">
        <f>'1(год)'!A40</f>
        <v>1.2.2.2.2</v>
      </c>
      <c r="B38" s="15" t="str">
        <f>'1(год)'!B40</f>
        <v>Вл-10 кв Ф-9"С" L-2252м  ул Горького(1-60), тер-я в/части(Горького 1-Суворовская 11а), ТП-152 - ТП-6 (ул. Пограничная 31-ул. Госпитальная 10), ТП-152 - ТП-173(ул. Пограничная 31-Приморская 10/1), КЛ-45м</v>
      </c>
      <c r="C38" s="11" t="str">
        <f>'1(год)'!E40</f>
        <v>J_1.2.2.2.2.L</v>
      </c>
      <c r="D38" s="15"/>
      <c r="E38" s="11"/>
      <c r="F38" s="15"/>
      <c r="G38" s="11"/>
      <c r="H38" s="15"/>
      <c r="I38" s="11"/>
      <c r="J38" s="15" t="s">
        <v>791</v>
      </c>
      <c r="K38" s="11" t="s">
        <v>791</v>
      </c>
      <c r="L38" s="15" t="s">
        <v>791</v>
      </c>
      <c r="M38" s="11" t="s">
        <v>791</v>
      </c>
      <c r="N38" s="15" t="s">
        <v>791</v>
      </c>
      <c r="O38" s="11" t="s">
        <v>791</v>
      </c>
      <c r="P38" s="15" t="s">
        <v>791</v>
      </c>
      <c r="Q38" s="11" t="s">
        <v>791</v>
      </c>
      <c r="R38" s="15" t="s">
        <v>791</v>
      </c>
      <c r="S38" s="11" t="s">
        <v>791</v>
      </c>
      <c r="T38" s="15" t="s">
        <v>791</v>
      </c>
      <c r="U38" s="15" t="s">
        <v>791</v>
      </c>
      <c r="V38" s="15" t="s">
        <v>791</v>
      </c>
      <c r="W38" s="15" t="s">
        <v>791</v>
      </c>
      <c r="X38" s="15" t="s">
        <v>791</v>
      </c>
      <c r="Y38" s="15" t="s">
        <v>791</v>
      </c>
      <c r="Z38" s="15" t="s">
        <v>791</v>
      </c>
      <c r="AA38" s="15" t="s">
        <v>791</v>
      </c>
      <c r="AB38" s="15" t="s">
        <v>791</v>
      </c>
      <c r="AC38" s="15" t="s">
        <v>791</v>
      </c>
      <c r="AD38" s="15" t="s">
        <v>791</v>
      </c>
      <c r="AE38" s="15" t="s">
        <v>791</v>
      </c>
      <c r="AF38" s="11" t="s">
        <v>791</v>
      </c>
      <c r="AG38" s="15" t="s">
        <v>791</v>
      </c>
      <c r="AH38" s="11" t="s">
        <v>791</v>
      </c>
      <c r="AI38" s="15" t="s">
        <v>791</v>
      </c>
      <c r="AJ38" s="11" t="s">
        <v>791</v>
      </c>
      <c r="AK38" s="15" t="s">
        <v>791</v>
      </c>
      <c r="AL38" s="11" t="s">
        <v>791</v>
      </c>
      <c r="AM38" s="15" t="s">
        <v>791</v>
      </c>
      <c r="AN38" s="11" t="s">
        <v>791</v>
      </c>
      <c r="AO38" s="15" t="s">
        <v>791</v>
      </c>
      <c r="AP38" s="11" t="s">
        <v>791</v>
      </c>
      <c r="AQ38" s="15" t="s">
        <v>791</v>
      </c>
      <c r="AR38" s="11" t="s">
        <v>791</v>
      </c>
      <c r="AS38" s="15" t="s">
        <v>791</v>
      </c>
    </row>
    <row r="39" spans="1:45" ht="157.5">
      <c r="A39" s="11" t="str">
        <f>'1(год)'!A41</f>
        <v>1.2.2.2.3</v>
      </c>
      <c r="B39" s="15" t="str">
        <f>'1(год)'!B41</f>
        <v>Вл-10 кв Ф-20"С" L-4111 м, ул. Набережная(30-ориентир 30 м на восток от ж/д ул. 1-я Загордная 55), ул.Тараса Шевченко(ориентир 30 м на восток от ж/д ул. 1-я Загордная 55-т. Шевч. 210-150), пер. Крестьянский (т. Шевч. 150-Мельничн. 120), ул.Мельничная(120-</v>
      </c>
      <c r="C39" s="11" t="str">
        <f>'1(год)'!E41</f>
        <v>J_1.2.2.2.3.N</v>
      </c>
      <c r="D39" s="15"/>
      <c r="E39" s="11"/>
      <c r="F39" s="15"/>
      <c r="G39" s="11"/>
      <c r="H39" s="15"/>
      <c r="I39" s="11"/>
      <c r="J39" s="15" t="s">
        <v>791</v>
      </c>
      <c r="K39" s="11" t="s">
        <v>791</v>
      </c>
      <c r="L39" s="15" t="s">
        <v>791</v>
      </c>
      <c r="M39" s="11" t="s">
        <v>791</v>
      </c>
      <c r="N39" s="15" t="s">
        <v>791</v>
      </c>
      <c r="O39" s="11" t="s">
        <v>791</v>
      </c>
      <c r="P39" s="15" t="s">
        <v>791</v>
      </c>
      <c r="Q39" s="11" t="s">
        <v>791</v>
      </c>
      <c r="R39" s="15" t="s">
        <v>791</v>
      </c>
      <c r="S39" s="11" t="s">
        <v>791</v>
      </c>
      <c r="T39" s="15" t="s">
        <v>791</v>
      </c>
      <c r="U39" s="15" t="s">
        <v>791</v>
      </c>
      <c r="V39" s="15" t="s">
        <v>791</v>
      </c>
      <c r="W39" s="15" t="s">
        <v>791</v>
      </c>
      <c r="X39" s="15" t="s">
        <v>791</v>
      </c>
      <c r="Y39" s="15" t="s">
        <v>791</v>
      </c>
      <c r="Z39" s="15" t="s">
        <v>791</v>
      </c>
      <c r="AA39" s="15" t="s">
        <v>791</v>
      </c>
      <c r="AB39" s="15" t="s">
        <v>791</v>
      </c>
      <c r="AC39" s="15" t="s">
        <v>791</v>
      </c>
      <c r="AD39" s="15" t="s">
        <v>791</v>
      </c>
      <c r="AE39" s="15" t="s">
        <v>791</v>
      </c>
      <c r="AF39" s="11" t="s">
        <v>791</v>
      </c>
      <c r="AG39" s="15" t="s">
        <v>791</v>
      </c>
      <c r="AH39" s="11" t="s">
        <v>791</v>
      </c>
      <c r="AI39" s="15" t="s">
        <v>791</v>
      </c>
      <c r="AJ39" s="11" t="s">
        <v>791</v>
      </c>
      <c r="AK39" s="15" t="s">
        <v>791</v>
      </c>
      <c r="AL39" s="11" t="s">
        <v>791</v>
      </c>
      <c r="AM39" s="15" t="s">
        <v>791</v>
      </c>
      <c r="AN39" s="11" t="s">
        <v>791</v>
      </c>
      <c r="AO39" s="15" t="s">
        <v>791</v>
      </c>
      <c r="AP39" s="11" t="s">
        <v>791</v>
      </c>
      <c r="AQ39" s="15" t="s">
        <v>791</v>
      </c>
      <c r="AR39" s="11" t="s">
        <v>791</v>
      </c>
      <c r="AS39" s="15" t="s">
        <v>791</v>
      </c>
    </row>
    <row r="40" spans="1:45" ht="47.25">
      <c r="A40" s="11" t="str">
        <f>'1(год)'!A42</f>
        <v>1.2.2.2.4</v>
      </c>
      <c r="B40" s="15" t="str">
        <f>'1(год)'!B42</f>
        <v>установка реклоузеров на ВЛ-10кВ фидер №9 п/с "Спасск" в районе ж/д ул. Горького, д. 19</v>
      </c>
      <c r="C40" s="11" t="str">
        <f>'1(год)'!E42</f>
        <v>J_1.2.2.2.4.L</v>
      </c>
      <c r="D40" s="15"/>
      <c r="E40" s="11"/>
      <c r="F40" s="15"/>
      <c r="G40" s="11"/>
      <c r="H40" s="15"/>
      <c r="I40" s="11"/>
      <c r="J40" s="15" t="s">
        <v>791</v>
      </c>
      <c r="K40" s="11" t="s">
        <v>791</v>
      </c>
      <c r="L40" s="15" t="s">
        <v>791</v>
      </c>
      <c r="M40" s="11" t="s">
        <v>791</v>
      </c>
      <c r="N40" s="15" t="s">
        <v>791</v>
      </c>
      <c r="O40" s="11" t="s">
        <v>791</v>
      </c>
      <c r="P40" s="15" t="s">
        <v>791</v>
      </c>
      <c r="Q40" s="11" t="s">
        <v>791</v>
      </c>
      <c r="R40" s="15" t="s">
        <v>791</v>
      </c>
      <c r="S40" s="11" t="s">
        <v>791</v>
      </c>
      <c r="T40" s="15" t="s">
        <v>791</v>
      </c>
      <c r="U40" s="15" t="s">
        <v>791</v>
      </c>
      <c r="V40" s="15" t="s">
        <v>791</v>
      </c>
      <c r="W40" s="15" t="s">
        <v>791</v>
      </c>
      <c r="X40" s="15" t="s">
        <v>791</v>
      </c>
      <c r="Y40" s="15" t="s">
        <v>791</v>
      </c>
      <c r="Z40" s="15" t="s">
        <v>791</v>
      </c>
      <c r="AA40" s="15" t="s">
        <v>791</v>
      </c>
      <c r="AB40" s="15" t="s">
        <v>791</v>
      </c>
      <c r="AC40" s="15" t="s">
        <v>791</v>
      </c>
      <c r="AD40" s="15" t="s">
        <v>791</v>
      </c>
      <c r="AE40" s="15" t="s">
        <v>791</v>
      </c>
      <c r="AF40" s="11" t="s">
        <v>791</v>
      </c>
      <c r="AG40" s="15" t="s">
        <v>791</v>
      </c>
      <c r="AH40" s="11" t="s">
        <v>791</v>
      </c>
      <c r="AI40" s="15" t="s">
        <v>791</v>
      </c>
      <c r="AJ40" s="11" t="s">
        <v>791</v>
      </c>
      <c r="AK40" s="15" t="s">
        <v>791</v>
      </c>
      <c r="AL40" s="11" t="s">
        <v>791</v>
      </c>
      <c r="AM40" s="15" t="s">
        <v>791</v>
      </c>
      <c r="AN40" s="11" t="s">
        <v>791</v>
      </c>
      <c r="AO40" s="15" t="s">
        <v>791</v>
      </c>
      <c r="AP40" s="11" t="s">
        <v>791</v>
      </c>
      <c r="AQ40" s="15" t="s">
        <v>791</v>
      </c>
      <c r="AR40" s="11" t="s">
        <v>791</v>
      </c>
      <c r="AS40" s="15" t="s">
        <v>791</v>
      </c>
    </row>
    <row r="41" spans="1:45" ht="47.25">
      <c r="A41" s="11" t="str">
        <f>'1(год)'!A43</f>
        <v>1.2.2.2.5</v>
      </c>
      <c r="B41" s="15" t="str">
        <f>'1(год)'!B43</f>
        <v>установка реклоузеров на ВЛ-10кВ фидер №17 п/с "Спасск" в районе ж/д ул. Халтурина, д. 7</v>
      </c>
      <c r="C41" s="11" t="str">
        <f>'1(год)'!E43</f>
        <v>J_1.2.2.2.5.L</v>
      </c>
      <c r="D41" s="15"/>
      <c r="E41" s="11"/>
      <c r="F41" s="15"/>
      <c r="G41" s="11"/>
      <c r="H41" s="15"/>
      <c r="I41" s="11"/>
      <c r="J41" s="15" t="s">
        <v>791</v>
      </c>
      <c r="K41" s="11" t="s">
        <v>791</v>
      </c>
      <c r="L41" s="15" t="s">
        <v>791</v>
      </c>
      <c r="M41" s="11" t="s">
        <v>791</v>
      </c>
      <c r="N41" s="15" t="s">
        <v>791</v>
      </c>
      <c r="O41" s="11" t="s">
        <v>791</v>
      </c>
      <c r="P41" s="15" t="s">
        <v>791</v>
      </c>
      <c r="Q41" s="11" t="s">
        <v>791</v>
      </c>
      <c r="R41" s="15" t="s">
        <v>791</v>
      </c>
      <c r="S41" s="11" t="s">
        <v>791</v>
      </c>
      <c r="T41" s="15" t="s">
        <v>791</v>
      </c>
      <c r="U41" s="15" t="s">
        <v>791</v>
      </c>
      <c r="V41" s="15" t="s">
        <v>791</v>
      </c>
      <c r="W41" s="15" t="s">
        <v>791</v>
      </c>
      <c r="X41" s="15" t="s">
        <v>791</v>
      </c>
      <c r="Y41" s="15" t="s">
        <v>791</v>
      </c>
      <c r="Z41" s="15" t="s">
        <v>791</v>
      </c>
      <c r="AA41" s="15" t="s">
        <v>791</v>
      </c>
      <c r="AB41" s="15" t="s">
        <v>791</v>
      </c>
      <c r="AC41" s="15" t="s">
        <v>791</v>
      </c>
      <c r="AD41" s="15" t="s">
        <v>791</v>
      </c>
      <c r="AE41" s="15" t="s">
        <v>791</v>
      </c>
      <c r="AF41" s="11" t="s">
        <v>791</v>
      </c>
      <c r="AG41" s="15" t="s">
        <v>791</v>
      </c>
      <c r="AH41" s="11" t="s">
        <v>791</v>
      </c>
      <c r="AI41" s="15" t="s">
        <v>791</v>
      </c>
      <c r="AJ41" s="11" t="s">
        <v>791</v>
      </c>
      <c r="AK41" s="15" t="s">
        <v>791</v>
      </c>
      <c r="AL41" s="11" t="s">
        <v>791</v>
      </c>
      <c r="AM41" s="15" t="s">
        <v>791</v>
      </c>
      <c r="AN41" s="11" t="s">
        <v>791</v>
      </c>
      <c r="AO41" s="15" t="s">
        <v>791</v>
      </c>
      <c r="AP41" s="11" t="s">
        <v>791</v>
      </c>
      <c r="AQ41" s="15" t="s">
        <v>791</v>
      </c>
      <c r="AR41" s="11" t="s">
        <v>791</v>
      </c>
      <c r="AS41" s="15" t="s">
        <v>791</v>
      </c>
    </row>
    <row r="42" spans="1:45" ht="47.25">
      <c r="A42" s="11" t="str">
        <f>'1(год)'!A44</f>
        <v>1.2.2.2.6</v>
      </c>
      <c r="B42" s="15" t="str">
        <f>'1(год)'!B44</f>
        <v>установка реклоузеров на ВЛ-10кВ фидер №6 п/с "Спасск" в районе ж/д ул. Халтурина, д. 7</v>
      </c>
      <c r="C42" s="11" t="str">
        <f>'1(год)'!E44</f>
        <v>J_1.2.2.2.6.L</v>
      </c>
      <c r="D42" s="15"/>
      <c r="E42" s="11"/>
      <c r="F42" s="15"/>
      <c r="G42" s="11"/>
      <c r="H42" s="15"/>
      <c r="I42" s="11"/>
      <c r="J42" s="15" t="s">
        <v>791</v>
      </c>
      <c r="K42" s="11" t="s">
        <v>791</v>
      </c>
      <c r="L42" s="15" t="s">
        <v>791</v>
      </c>
      <c r="M42" s="11" t="s">
        <v>791</v>
      </c>
      <c r="N42" s="15" t="s">
        <v>791</v>
      </c>
      <c r="O42" s="11" t="s">
        <v>791</v>
      </c>
      <c r="P42" s="15" t="s">
        <v>791</v>
      </c>
      <c r="Q42" s="11" t="s">
        <v>791</v>
      </c>
      <c r="R42" s="15" t="s">
        <v>791</v>
      </c>
      <c r="S42" s="11" t="s">
        <v>791</v>
      </c>
      <c r="T42" s="15" t="s">
        <v>791</v>
      </c>
      <c r="U42" s="15" t="s">
        <v>791</v>
      </c>
      <c r="V42" s="15" t="s">
        <v>791</v>
      </c>
      <c r="W42" s="15" t="s">
        <v>791</v>
      </c>
      <c r="X42" s="15" t="s">
        <v>791</v>
      </c>
      <c r="Y42" s="15" t="s">
        <v>791</v>
      </c>
      <c r="Z42" s="15" t="s">
        <v>791</v>
      </c>
      <c r="AA42" s="15" t="s">
        <v>791</v>
      </c>
      <c r="AB42" s="15" t="s">
        <v>791</v>
      </c>
      <c r="AC42" s="15" t="s">
        <v>791</v>
      </c>
      <c r="AD42" s="15" t="s">
        <v>791</v>
      </c>
      <c r="AE42" s="15" t="s">
        <v>791</v>
      </c>
      <c r="AF42" s="11" t="s">
        <v>791</v>
      </c>
      <c r="AG42" s="15" t="s">
        <v>791</v>
      </c>
      <c r="AH42" s="11" t="s">
        <v>791</v>
      </c>
      <c r="AI42" s="15" t="s">
        <v>791</v>
      </c>
      <c r="AJ42" s="11" t="s">
        <v>791</v>
      </c>
      <c r="AK42" s="15" t="s">
        <v>791</v>
      </c>
      <c r="AL42" s="11" t="s">
        <v>791</v>
      </c>
      <c r="AM42" s="15" t="s">
        <v>791</v>
      </c>
      <c r="AN42" s="11" t="s">
        <v>791</v>
      </c>
      <c r="AO42" s="15" t="s">
        <v>791</v>
      </c>
      <c r="AP42" s="11" t="s">
        <v>791</v>
      </c>
      <c r="AQ42" s="15" t="s">
        <v>791</v>
      </c>
      <c r="AR42" s="11" t="s">
        <v>791</v>
      </c>
      <c r="AS42" s="15" t="s">
        <v>791</v>
      </c>
    </row>
    <row r="43" spans="1:45" ht="47.25">
      <c r="A43" s="11" t="str">
        <f>'1(год)'!A45</f>
        <v>1.2.2.2.7</v>
      </c>
      <c r="B43" s="15" t="str">
        <f>'1(год)'!B45</f>
        <v>установка реклоузеров на ВЛ-10кВ фидер №25 п/с "Спасск" в районе ж/д ул. Ангарская, д. 2б</v>
      </c>
      <c r="C43" s="11" t="str">
        <f>'1(год)'!E45</f>
        <v>J_1.2.2.2.7.L</v>
      </c>
      <c r="D43" s="15"/>
      <c r="E43" s="11"/>
      <c r="F43" s="15"/>
      <c r="G43" s="11"/>
      <c r="H43" s="15"/>
      <c r="I43" s="11"/>
      <c r="J43" s="15" t="s">
        <v>791</v>
      </c>
      <c r="K43" s="11" t="s">
        <v>791</v>
      </c>
      <c r="L43" s="15" t="s">
        <v>791</v>
      </c>
      <c r="M43" s="11" t="s">
        <v>791</v>
      </c>
      <c r="N43" s="15" t="s">
        <v>791</v>
      </c>
      <c r="O43" s="11" t="s">
        <v>791</v>
      </c>
      <c r="P43" s="15" t="s">
        <v>791</v>
      </c>
      <c r="Q43" s="11" t="s">
        <v>791</v>
      </c>
      <c r="R43" s="15" t="s">
        <v>791</v>
      </c>
      <c r="S43" s="11" t="s">
        <v>791</v>
      </c>
      <c r="T43" s="15" t="s">
        <v>791</v>
      </c>
      <c r="U43" s="15" t="s">
        <v>791</v>
      </c>
      <c r="V43" s="15" t="s">
        <v>791</v>
      </c>
      <c r="W43" s="15" t="s">
        <v>791</v>
      </c>
      <c r="X43" s="15" t="s">
        <v>791</v>
      </c>
      <c r="Y43" s="15" t="s">
        <v>791</v>
      </c>
      <c r="Z43" s="15" t="s">
        <v>791</v>
      </c>
      <c r="AA43" s="15" t="s">
        <v>791</v>
      </c>
      <c r="AB43" s="15" t="s">
        <v>791</v>
      </c>
      <c r="AC43" s="15" t="s">
        <v>791</v>
      </c>
      <c r="AD43" s="15" t="s">
        <v>791</v>
      </c>
      <c r="AE43" s="15" t="s">
        <v>791</v>
      </c>
      <c r="AF43" s="11" t="s">
        <v>791</v>
      </c>
      <c r="AG43" s="15" t="s">
        <v>791</v>
      </c>
      <c r="AH43" s="11" t="s">
        <v>791</v>
      </c>
      <c r="AI43" s="15" t="s">
        <v>791</v>
      </c>
      <c r="AJ43" s="11" t="s">
        <v>791</v>
      </c>
      <c r="AK43" s="15" t="s">
        <v>791</v>
      </c>
      <c r="AL43" s="11" t="s">
        <v>791</v>
      </c>
      <c r="AM43" s="15" t="s">
        <v>791</v>
      </c>
      <c r="AN43" s="11" t="s">
        <v>791</v>
      </c>
      <c r="AO43" s="15" t="s">
        <v>791</v>
      </c>
      <c r="AP43" s="11" t="s">
        <v>791</v>
      </c>
      <c r="AQ43" s="15" t="s">
        <v>791</v>
      </c>
      <c r="AR43" s="11" t="s">
        <v>791</v>
      </c>
      <c r="AS43" s="15" t="s">
        <v>791</v>
      </c>
    </row>
    <row r="44" spans="1:45" ht="63">
      <c r="A44" s="11" t="str">
        <f>'1(год)'!A46</f>
        <v>1.2.2.2.8</v>
      </c>
      <c r="B44" s="15" t="str">
        <f>'1(год)'!B46</f>
        <v>установка реклоузеров на ВЛ-10кВ фидер №3 п/с "Евгеньевка" в районе ж/д ул. Хрещатинская, д. 82</v>
      </c>
      <c r="C44" s="11" t="str">
        <f>'1(год)'!E46</f>
        <v>J_1.2.2.2.8.L</v>
      </c>
      <c r="D44" s="15"/>
      <c r="E44" s="11"/>
      <c r="F44" s="15"/>
      <c r="G44" s="11"/>
      <c r="H44" s="15"/>
      <c r="I44" s="11"/>
      <c r="J44" s="15" t="s">
        <v>791</v>
      </c>
      <c r="K44" s="11" t="s">
        <v>791</v>
      </c>
      <c r="L44" s="15" t="s">
        <v>791</v>
      </c>
      <c r="M44" s="11" t="s">
        <v>791</v>
      </c>
      <c r="N44" s="15" t="s">
        <v>791</v>
      </c>
      <c r="O44" s="11" t="s">
        <v>791</v>
      </c>
      <c r="P44" s="15" t="s">
        <v>791</v>
      </c>
      <c r="Q44" s="11" t="s">
        <v>791</v>
      </c>
      <c r="R44" s="15" t="s">
        <v>791</v>
      </c>
      <c r="S44" s="11" t="s">
        <v>791</v>
      </c>
      <c r="T44" s="15" t="s">
        <v>791</v>
      </c>
      <c r="U44" s="15" t="s">
        <v>791</v>
      </c>
      <c r="V44" s="15" t="s">
        <v>791</v>
      </c>
      <c r="W44" s="15" t="s">
        <v>791</v>
      </c>
      <c r="X44" s="15" t="s">
        <v>791</v>
      </c>
      <c r="Y44" s="15" t="s">
        <v>791</v>
      </c>
      <c r="Z44" s="15" t="s">
        <v>791</v>
      </c>
      <c r="AA44" s="15" t="s">
        <v>791</v>
      </c>
      <c r="AB44" s="15" t="s">
        <v>791</v>
      </c>
      <c r="AC44" s="15" t="s">
        <v>791</v>
      </c>
      <c r="AD44" s="15" t="s">
        <v>791</v>
      </c>
      <c r="AE44" s="15" t="s">
        <v>791</v>
      </c>
      <c r="AF44" s="11" t="s">
        <v>791</v>
      </c>
      <c r="AG44" s="15" t="s">
        <v>791</v>
      </c>
      <c r="AH44" s="11" t="s">
        <v>791</v>
      </c>
      <c r="AI44" s="15" t="s">
        <v>791</v>
      </c>
      <c r="AJ44" s="11" t="s">
        <v>791</v>
      </c>
      <c r="AK44" s="15" t="s">
        <v>791</v>
      </c>
      <c r="AL44" s="11" t="s">
        <v>791</v>
      </c>
      <c r="AM44" s="15" t="s">
        <v>791</v>
      </c>
      <c r="AN44" s="11" t="s">
        <v>791</v>
      </c>
      <c r="AO44" s="15" t="s">
        <v>791</v>
      </c>
      <c r="AP44" s="11" t="s">
        <v>791</v>
      </c>
      <c r="AQ44" s="15" t="s">
        <v>791</v>
      </c>
      <c r="AR44" s="11" t="s">
        <v>791</v>
      </c>
      <c r="AS44" s="15" t="s">
        <v>791</v>
      </c>
    </row>
    <row r="45" spans="1:45" ht="47.25">
      <c r="A45" s="11" t="str">
        <f>'1(год)'!A47</f>
        <v>1.2.2.2.9</v>
      </c>
      <c r="B45" s="15" t="str">
        <f>'1(год)'!B47</f>
        <v>установка реклоузеров на ВЛ-10кВ фидер №13 п/с "ЗСМ" в районе ж/д ул. Кировская, д. 8</v>
      </c>
      <c r="C45" s="11" t="str">
        <f>'1(год)'!E47</f>
        <v>J_1.2.2.2.9.L</v>
      </c>
      <c r="D45" s="15"/>
      <c r="E45" s="11"/>
      <c r="F45" s="15"/>
      <c r="G45" s="11"/>
      <c r="H45" s="15"/>
      <c r="I45" s="11"/>
      <c r="J45" s="15" t="s">
        <v>791</v>
      </c>
      <c r="K45" s="11" t="s">
        <v>791</v>
      </c>
      <c r="L45" s="15" t="s">
        <v>791</v>
      </c>
      <c r="M45" s="11" t="s">
        <v>791</v>
      </c>
      <c r="N45" s="15" t="s">
        <v>791</v>
      </c>
      <c r="O45" s="11" t="s">
        <v>791</v>
      </c>
      <c r="P45" s="15" t="s">
        <v>791</v>
      </c>
      <c r="Q45" s="11" t="s">
        <v>791</v>
      </c>
      <c r="R45" s="15" t="s">
        <v>791</v>
      </c>
      <c r="S45" s="11" t="s">
        <v>791</v>
      </c>
      <c r="T45" s="15" t="s">
        <v>791</v>
      </c>
      <c r="U45" s="15" t="s">
        <v>791</v>
      </c>
      <c r="V45" s="15" t="s">
        <v>791</v>
      </c>
      <c r="W45" s="15" t="s">
        <v>791</v>
      </c>
      <c r="X45" s="15" t="s">
        <v>791</v>
      </c>
      <c r="Y45" s="15" t="s">
        <v>791</v>
      </c>
      <c r="Z45" s="15" t="s">
        <v>791</v>
      </c>
      <c r="AA45" s="15" t="s">
        <v>791</v>
      </c>
      <c r="AB45" s="15" t="s">
        <v>791</v>
      </c>
      <c r="AC45" s="15" t="s">
        <v>791</v>
      </c>
      <c r="AD45" s="15" t="s">
        <v>791</v>
      </c>
      <c r="AE45" s="15" t="s">
        <v>791</v>
      </c>
      <c r="AF45" s="11" t="s">
        <v>791</v>
      </c>
      <c r="AG45" s="15" t="s">
        <v>791</v>
      </c>
      <c r="AH45" s="11" t="s">
        <v>791</v>
      </c>
      <c r="AI45" s="15" t="s">
        <v>791</v>
      </c>
      <c r="AJ45" s="11" t="s">
        <v>791</v>
      </c>
      <c r="AK45" s="15" t="s">
        <v>791</v>
      </c>
      <c r="AL45" s="11" t="s">
        <v>791</v>
      </c>
      <c r="AM45" s="15" t="s">
        <v>791</v>
      </c>
      <c r="AN45" s="11" t="s">
        <v>791</v>
      </c>
      <c r="AO45" s="15" t="s">
        <v>791</v>
      </c>
      <c r="AP45" s="11" t="s">
        <v>791</v>
      </c>
      <c r="AQ45" s="15" t="s">
        <v>791</v>
      </c>
      <c r="AR45" s="11" t="s">
        <v>791</v>
      </c>
      <c r="AS45" s="15" t="s">
        <v>791</v>
      </c>
    </row>
    <row r="46" spans="1:45" ht="63">
      <c r="A46" s="70" t="str">
        <f>'1(год)'!A48</f>
        <v>1.2.3</v>
      </c>
      <c r="B46" s="71" t="str">
        <f>'1(год)'!B48</f>
        <v>Развитие и модернизация учета электрической энергии (мощности), всего, в том числе:</v>
      </c>
      <c r="C46" s="70" t="str">
        <f>'1(год)'!E48</f>
        <v>нд</v>
      </c>
      <c r="D46" s="71"/>
      <c r="E46" s="70"/>
      <c r="F46" s="70"/>
      <c r="G46" s="70"/>
      <c r="H46" s="70"/>
      <c r="I46" s="70"/>
      <c r="J46" s="70" t="s">
        <v>791</v>
      </c>
      <c r="K46" s="70" t="s">
        <v>791</v>
      </c>
      <c r="L46" s="70" t="s">
        <v>791</v>
      </c>
      <c r="M46" s="70" t="s">
        <v>791</v>
      </c>
      <c r="N46" s="70" t="s">
        <v>791</v>
      </c>
      <c r="O46" s="70" t="s">
        <v>791</v>
      </c>
      <c r="P46" s="70" t="s">
        <v>791</v>
      </c>
      <c r="Q46" s="70" t="s">
        <v>791</v>
      </c>
      <c r="R46" s="70" t="s">
        <v>791</v>
      </c>
      <c r="S46" s="70" t="s">
        <v>791</v>
      </c>
      <c r="T46" s="70" t="s">
        <v>791</v>
      </c>
      <c r="U46" s="70" t="s">
        <v>791</v>
      </c>
      <c r="V46" s="70" t="s">
        <v>791</v>
      </c>
      <c r="W46" s="70" t="s">
        <v>791</v>
      </c>
      <c r="X46" s="70" t="s">
        <v>791</v>
      </c>
      <c r="Y46" s="70" t="s">
        <v>791</v>
      </c>
      <c r="Z46" s="70" t="s">
        <v>791</v>
      </c>
      <c r="AA46" s="70" t="s">
        <v>791</v>
      </c>
      <c r="AB46" s="70" t="s">
        <v>791</v>
      </c>
      <c r="AC46" s="70" t="s">
        <v>791</v>
      </c>
      <c r="AD46" s="70" t="s">
        <v>791</v>
      </c>
      <c r="AE46" s="70" t="s">
        <v>791</v>
      </c>
      <c r="AF46" s="70" t="s">
        <v>791</v>
      </c>
      <c r="AG46" s="71" t="s">
        <v>791</v>
      </c>
      <c r="AH46" s="70" t="s">
        <v>791</v>
      </c>
      <c r="AI46" s="71" t="s">
        <v>791</v>
      </c>
      <c r="AJ46" s="70" t="s">
        <v>791</v>
      </c>
      <c r="AK46" s="70" t="s">
        <v>791</v>
      </c>
      <c r="AL46" s="70" t="s">
        <v>791</v>
      </c>
      <c r="AM46" s="70" t="s">
        <v>791</v>
      </c>
      <c r="AN46" s="70" t="s">
        <v>791</v>
      </c>
      <c r="AO46" s="70" t="s">
        <v>791</v>
      </c>
      <c r="AP46" s="70" t="s">
        <v>791</v>
      </c>
      <c r="AQ46" s="70" t="s">
        <v>791</v>
      </c>
      <c r="AR46" s="70" t="s">
        <v>791</v>
      </c>
      <c r="AS46" s="70" t="s">
        <v>791</v>
      </c>
    </row>
    <row r="47" spans="1:45" ht="63">
      <c r="A47" s="11" t="str">
        <f>'1(год)'!A49</f>
        <v>1.2.3.5</v>
      </c>
      <c r="B47" s="15" t="str">
        <f>'1(год)'!B49</f>
        <v>"Включение приборов учета в систему сбора и передачи данных, класс напряжения 0,22 (0,4) кВ, всего, в том числе:"</v>
      </c>
      <c r="C47" s="11" t="str">
        <f>'1(год)'!E49</f>
        <v>нд</v>
      </c>
      <c r="D47" s="15"/>
      <c r="E47" s="11"/>
      <c r="F47" s="15"/>
      <c r="G47" s="11"/>
      <c r="H47" s="15"/>
      <c r="I47" s="11"/>
      <c r="J47" s="15" t="s">
        <v>791</v>
      </c>
      <c r="K47" s="11" t="s">
        <v>791</v>
      </c>
      <c r="L47" s="15" t="s">
        <v>791</v>
      </c>
      <c r="M47" s="11" t="s">
        <v>791</v>
      </c>
      <c r="N47" s="15" t="s">
        <v>791</v>
      </c>
      <c r="O47" s="11" t="s">
        <v>791</v>
      </c>
      <c r="P47" s="15" t="s">
        <v>791</v>
      </c>
      <c r="Q47" s="11" t="s">
        <v>791</v>
      </c>
      <c r="R47" s="15" t="s">
        <v>791</v>
      </c>
      <c r="S47" s="11" t="s">
        <v>791</v>
      </c>
      <c r="T47" s="15" t="s">
        <v>791</v>
      </c>
      <c r="U47" s="15" t="s">
        <v>791</v>
      </c>
      <c r="V47" s="15" t="s">
        <v>791</v>
      </c>
      <c r="W47" s="15" t="s">
        <v>791</v>
      </c>
      <c r="X47" s="15" t="s">
        <v>791</v>
      </c>
      <c r="Y47" s="15" t="s">
        <v>791</v>
      </c>
      <c r="Z47" s="15" t="s">
        <v>791</v>
      </c>
      <c r="AA47" s="15" t="s">
        <v>791</v>
      </c>
      <c r="AB47" s="15" t="s">
        <v>791</v>
      </c>
      <c r="AC47" s="15" t="s">
        <v>791</v>
      </c>
      <c r="AD47" s="15" t="s">
        <v>791</v>
      </c>
      <c r="AE47" s="15" t="s">
        <v>791</v>
      </c>
      <c r="AF47" s="11" t="s">
        <v>791</v>
      </c>
      <c r="AG47" s="15" t="s">
        <v>791</v>
      </c>
      <c r="AH47" s="11" t="s">
        <v>791</v>
      </c>
      <c r="AI47" s="15" t="s">
        <v>791</v>
      </c>
      <c r="AJ47" s="11" t="s">
        <v>791</v>
      </c>
      <c r="AK47" s="15" t="s">
        <v>791</v>
      </c>
      <c r="AL47" s="11" t="s">
        <v>791</v>
      </c>
      <c r="AM47" s="15" t="s">
        <v>791</v>
      </c>
      <c r="AN47" s="11" t="s">
        <v>791</v>
      </c>
      <c r="AO47" s="15" t="s">
        <v>791</v>
      </c>
      <c r="AP47" s="11" t="s">
        <v>791</v>
      </c>
      <c r="AQ47" s="15" t="s">
        <v>791</v>
      </c>
      <c r="AR47" s="11" t="s">
        <v>791</v>
      </c>
      <c r="AS47" s="15" t="s">
        <v>791</v>
      </c>
    </row>
    <row r="48" spans="1:45" ht="141.75">
      <c r="A48" s="11" t="str">
        <f>'1(год)'!A50</f>
        <v>1.2.3.5.1</v>
      </c>
      <c r="B48" s="15" t="str">
        <f>'1(год)'!B50</f>
        <v>Установка АСКУЭ в частном секторе, ул.Горького 14-74д, ул.Советская 77-280-248-278 ул. 1я Загородная 15-55, ул. 1я Набережная 2-38,  ул. 2я Набережная 2-8, ул.Перелетная 12-20, ул. Тараса Шевченко 48-80, ул.Комсомольская 45-138, ул.Мельничная 40-108, ул.Т</v>
      </c>
      <c r="C48" s="11" t="str">
        <f>'1(год)'!E50</f>
        <v>J_1.2.3.5.1.N</v>
      </c>
      <c r="D48" s="15"/>
      <c r="E48" s="11"/>
      <c r="F48" s="15"/>
      <c r="G48" s="11"/>
      <c r="H48" s="15"/>
      <c r="I48" s="11"/>
      <c r="J48" s="15" t="s">
        <v>791</v>
      </c>
      <c r="K48" s="11" t="s">
        <v>791</v>
      </c>
      <c r="L48" s="15" t="s">
        <v>791</v>
      </c>
      <c r="M48" s="11" t="s">
        <v>791</v>
      </c>
      <c r="N48" s="15" t="s">
        <v>791</v>
      </c>
      <c r="O48" s="11" t="s">
        <v>791</v>
      </c>
      <c r="P48" s="15" t="s">
        <v>791</v>
      </c>
      <c r="Q48" s="11" t="s">
        <v>791</v>
      </c>
      <c r="R48" s="15" t="s">
        <v>791</v>
      </c>
      <c r="S48" s="11" t="s">
        <v>791</v>
      </c>
      <c r="T48" s="15" t="s">
        <v>791</v>
      </c>
      <c r="U48" s="15" t="s">
        <v>791</v>
      </c>
      <c r="V48" s="15" t="s">
        <v>791</v>
      </c>
      <c r="W48" s="15" t="s">
        <v>791</v>
      </c>
      <c r="X48" s="15" t="s">
        <v>791</v>
      </c>
      <c r="Y48" s="15" t="s">
        <v>791</v>
      </c>
      <c r="Z48" s="15" t="s">
        <v>791</v>
      </c>
      <c r="AA48" s="15" t="s">
        <v>791</v>
      </c>
      <c r="AB48" s="15" t="s">
        <v>791</v>
      </c>
      <c r="AC48" s="15" t="s">
        <v>791</v>
      </c>
      <c r="AD48" s="15" t="s">
        <v>791</v>
      </c>
      <c r="AE48" s="15" t="s">
        <v>791</v>
      </c>
      <c r="AF48" s="11" t="s">
        <v>791</v>
      </c>
      <c r="AG48" s="15" t="s">
        <v>791</v>
      </c>
      <c r="AH48" s="11" t="s">
        <v>791</v>
      </c>
      <c r="AI48" s="15" t="s">
        <v>791</v>
      </c>
      <c r="AJ48" s="11" t="s">
        <v>791</v>
      </c>
      <c r="AK48" s="15" t="s">
        <v>791</v>
      </c>
      <c r="AL48" s="11" t="s">
        <v>791</v>
      </c>
      <c r="AM48" s="15" t="s">
        <v>791</v>
      </c>
      <c r="AN48" s="11" t="s">
        <v>791</v>
      </c>
      <c r="AO48" s="15" t="s">
        <v>791</v>
      </c>
      <c r="AP48" s="11" t="s">
        <v>791</v>
      </c>
      <c r="AQ48" s="15" t="s">
        <v>791</v>
      </c>
      <c r="AR48" s="11" t="s">
        <v>791</v>
      </c>
      <c r="AS48" s="15" t="s">
        <v>791</v>
      </c>
    </row>
    <row r="49" spans="1:45" ht="157.5">
      <c r="A49" s="11" t="str">
        <f>'1(год)'!A51</f>
        <v>1.2.3.5.2</v>
      </c>
      <c r="B49" s="15" t="str">
        <f>'1(год)'!B51</f>
        <v>Установка АСКУЭ физ.лица ул. Цементная 10-19, ул.Советская 2-46, ул. Комсомольская 16-20-30,  ул.Красноармейская 18-25-48, ул. Коммунаров 5-11, ул.Береговая 44-50, ул. Вокзальная 4-18, ул. Советская, ул.Юбилейная, ул.Красногвардейская, ул.Парковая</v>
      </c>
      <c r="C49" s="11" t="str">
        <f>'1(год)'!E51</f>
        <v>J_1.2.3.5.2.O</v>
      </c>
      <c r="D49" s="15"/>
      <c r="E49" s="11"/>
      <c r="F49" s="15"/>
      <c r="G49" s="11"/>
      <c r="H49" s="15"/>
      <c r="I49" s="11"/>
      <c r="J49" s="15" t="s">
        <v>791</v>
      </c>
      <c r="K49" s="11" t="s">
        <v>791</v>
      </c>
      <c r="L49" s="15" t="s">
        <v>791</v>
      </c>
      <c r="M49" s="11" t="s">
        <v>791</v>
      </c>
      <c r="N49" s="15" t="s">
        <v>791</v>
      </c>
      <c r="O49" s="11" t="s">
        <v>791</v>
      </c>
      <c r="P49" s="15" t="s">
        <v>791</v>
      </c>
      <c r="Q49" s="11" t="s">
        <v>791</v>
      </c>
      <c r="R49" s="15" t="s">
        <v>791</v>
      </c>
      <c r="S49" s="11" t="s">
        <v>791</v>
      </c>
      <c r="T49" s="15" t="s">
        <v>791</v>
      </c>
      <c r="U49" s="15" t="s">
        <v>791</v>
      </c>
      <c r="V49" s="15" t="s">
        <v>791</v>
      </c>
      <c r="W49" s="15" t="s">
        <v>791</v>
      </c>
      <c r="X49" s="15" t="s">
        <v>791</v>
      </c>
      <c r="Y49" s="15" t="s">
        <v>791</v>
      </c>
      <c r="Z49" s="15" t="s">
        <v>791</v>
      </c>
      <c r="AA49" s="15" t="s">
        <v>791</v>
      </c>
      <c r="AB49" s="15" t="s">
        <v>791</v>
      </c>
      <c r="AC49" s="15" t="s">
        <v>791</v>
      </c>
      <c r="AD49" s="15" t="s">
        <v>791</v>
      </c>
      <c r="AE49" s="15" t="s">
        <v>791</v>
      </c>
      <c r="AF49" s="11" t="s">
        <v>791</v>
      </c>
      <c r="AG49" s="15" t="s">
        <v>791</v>
      </c>
      <c r="AH49" s="11" t="s">
        <v>791</v>
      </c>
      <c r="AI49" s="15" t="s">
        <v>791</v>
      </c>
      <c r="AJ49" s="11" t="s">
        <v>791</v>
      </c>
      <c r="AK49" s="15" t="s">
        <v>791</v>
      </c>
      <c r="AL49" s="11" t="s">
        <v>791</v>
      </c>
      <c r="AM49" s="15" t="s">
        <v>791</v>
      </c>
      <c r="AN49" s="11" t="s">
        <v>791</v>
      </c>
      <c r="AO49" s="15" t="s">
        <v>791</v>
      </c>
      <c r="AP49" s="11" t="s">
        <v>791</v>
      </c>
      <c r="AQ49" s="15" t="s">
        <v>791</v>
      </c>
      <c r="AR49" s="11" t="s">
        <v>791</v>
      </c>
      <c r="AS49" s="15" t="s">
        <v>791</v>
      </c>
    </row>
    <row r="50" spans="1:45" ht="47.25">
      <c r="A50" s="11" t="str">
        <f>'1(год)'!A52</f>
        <v>1.2.3.5.3</v>
      </c>
      <c r="B50" s="15" t="str">
        <f>'1(год)'!B52</f>
        <v>Установка АСКУЭ в в точках перетока в смежные сети ТП-81, ТП-141, ТП-111, ТП-13, ТП-34</v>
      </c>
      <c r="C50" s="11" t="str">
        <f>'1(год)'!E52</f>
        <v>J_1.2.3.5.3.N</v>
      </c>
      <c r="D50" s="15"/>
      <c r="E50" s="11"/>
      <c r="F50" s="15"/>
      <c r="G50" s="11"/>
      <c r="H50" s="15"/>
      <c r="I50" s="11"/>
      <c r="J50" s="15" t="s">
        <v>791</v>
      </c>
      <c r="K50" s="11" t="s">
        <v>791</v>
      </c>
      <c r="L50" s="15" t="s">
        <v>791</v>
      </c>
      <c r="M50" s="11" t="s">
        <v>791</v>
      </c>
      <c r="N50" s="15" t="s">
        <v>791</v>
      </c>
      <c r="O50" s="11" t="s">
        <v>791</v>
      </c>
      <c r="P50" s="15" t="s">
        <v>791</v>
      </c>
      <c r="Q50" s="11" t="s">
        <v>791</v>
      </c>
      <c r="R50" s="15" t="s">
        <v>791</v>
      </c>
      <c r="S50" s="11" t="s">
        <v>791</v>
      </c>
      <c r="T50" s="15" t="s">
        <v>791</v>
      </c>
      <c r="U50" s="15" t="s">
        <v>791</v>
      </c>
      <c r="V50" s="15" t="s">
        <v>791</v>
      </c>
      <c r="W50" s="15" t="s">
        <v>791</v>
      </c>
      <c r="X50" s="15" t="s">
        <v>791</v>
      </c>
      <c r="Y50" s="15" t="s">
        <v>791</v>
      </c>
      <c r="Z50" s="15" t="s">
        <v>791</v>
      </c>
      <c r="AA50" s="15" t="s">
        <v>791</v>
      </c>
      <c r="AB50" s="15" t="s">
        <v>791</v>
      </c>
      <c r="AC50" s="15" t="s">
        <v>791</v>
      </c>
      <c r="AD50" s="15" t="s">
        <v>791</v>
      </c>
      <c r="AE50" s="15" t="s">
        <v>791</v>
      </c>
      <c r="AF50" s="11" t="s">
        <v>791</v>
      </c>
      <c r="AG50" s="15" t="s">
        <v>791</v>
      </c>
      <c r="AH50" s="11" t="s">
        <v>791</v>
      </c>
      <c r="AI50" s="15" t="s">
        <v>791</v>
      </c>
      <c r="AJ50" s="11" t="s">
        <v>791</v>
      </c>
      <c r="AK50" s="15" t="s">
        <v>791</v>
      </c>
      <c r="AL50" s="11" t="s">
        <v>791</v>
      </c>
      <c r="AM50" s="15" t="s">
        <v>791</v>
      </c>
      <c r="AN50" s="11" t="s">
        <v>791</v>
      </c>
      <c r="AO50" s="15" t="s">
        <v>791</v>
      </c>
      <c r="AP50" s="11" t="s">
        <v>791</v>
      </c>
      <c r="AQ50" s="15" t="s">
        <v>791</v>
      </c>
      <c r="AR50" s="11" t="s">
        <v>791</v>
      </c>
      <c r="AS50" s="15" t="s">
        <v>791</v>
      </c>
    </row>
    <row r="51" spans="1:45" ht="63">
      <c r="A51" s="11" t="str">
        <f>'1(год)'!A53</f>
        <v>1.2.3.6</v>
      </c>
      <c r="B51" s="15" t="str">
        <f>'1(год)'!B53</f>
        <v>"Включение приборов учета в систему сбора и передачи данных, класс напряжения 6 (10) кВ, всего, в том числе:"</v>
      </c>
      <c r="C51" s="11" t="str">
        <f>'1(год)'!E53</f>
        <v>нд</v>
      </c>
      <c r="D51" s="15"/>
      <c r="E51" s="11"/>
      <c r="F51" s="15"/>
      <c r="G51" s="11"/>
      <c r="H51" s="15"/>
      <c r="I51" s="11"/>
      <c r="J51" s="15" t="s">
        <v>791</v>
      </c>
      <c r="K51" s="11" t="s">
        <v>791</v>
      </c>
      <c r="L51" s="15" t="s">
        <v>791</v>
      </c>
      <c r="M51" s="11" t="s">
        <v>791</v>
      </c>
      <c r="N51" s="15" t="s">
        <v>791</v>
      </c>
      <c r="O51" s="11" t="s">
        <v>791</v>
      </c>
      <c r="P51" s="15" t="s">
        <v>791</v>
      </c>
      <c r="Q51" s="11" t="s">
        <v>791</v>
      </c>
      <c r="R51" s="15" t="s">
        <v>791</v>
      </c>
      <c r="S51" s="11" t="s">
        <v>791</v>
      </c>
      <c r="T51" s="15" t="s">
        <v>791</v>
      </c>
      <c r="U51" s="15" t="s">
        <v>791</v>
      </c>
      <c r="V51" s="15" t="s">
        <v>791</v>
      </c>
      <c r="W51" s="15" t="s">
        <v>791</v>
      </c>
      <c r="X51" s="15" t="s">
        <v>791</v>
      </c>
      <c r="Y51" s="15" t="s">
        <v>791</v>
      </c>
      <c r="Z51" s="15" t="s">
        <v>791</v>
      </c>
      <c r="AA51" s="15" t="s">
        <v>791</v>
      </c>
      <c r="AB51" s="15" t="s">
        <v>791</v>
      </c>
      <c r="AC51" s="15" t="s">
        <v>791</v>
      </c>
      <c r="AD51" s="15" t="s">
        <v>791</v>
      </c>
      <c r="AE51" s="15" t="s">
        <v>791</v>
      </c>
      <c r="AF51" s="11" t="s">
        <v>791</v>
      </c>
      <c r="AG51" s="15" t="s">
        <v>791</v>
      </c>
      <c r="AH51" s="11" t="s">
        <v>791</v>
      </c>
      <c r="AI51" s="15" t="s">
        <v>791</v>
      </c>
      <c r="AJ51" s="11" t="s">
        <v>791</v>
      </c>
      <c r="AK51" s="15" t="s">
        <v>791</v>
      </c>
      <c r="AL51" s="11" t="s">
        <v>791</v>
      </c>
      <c r="AM51" s="15" t="s">
        <v>791</v>
      </c>
      <c r="AN51" s="11" t="s">
        <v>791</v>
      </c>
      <c r="AO51" s="15" t="s">
        <v>791</v>
      </c>
      <c r="AP51" s="11" t="s">
        <v>791</v>
      </c>
      <c r="AQ51" s="15" t="s">
        <v>791</v>
      </c>
      <c r="AR51" s="11" t="s">
        <v>791</v>
      </c>
      <c r="AS51" s="15" t="s">
        <v>791</v>
      </c>
    </row>
    <row r="52" spans="1:45" ht="31.5">
      <c r="A52" s="11" t="str">
        <f>'1(год)'!A54</f>
        <v>1.2.3.6.1</v>
      </c>
      <c r="B52" s="15" t="str">
        <f>'1(год)'!B54</f>
        <v>Установка АСКУЭ на п/с 35/10кВ ЗСМ ул.Селикатная</v>
      </c>
      <c r="C52" s="11" t="str">
        <f>'1(год)'!E54</f>
        <v>J_1.2.3.6.1.N</v>
      </c>
      <c r="D52" s="15"/>
      <c r="E52" s="11"/>
      <c r="F52" s="15"/>
      <c r="G52" s="11"/>
      <c r="H52" s="15"/>
      <c r="I52" s="11"/>
      <c r="J52" s="15" t="s">
        <v>791</v>
      </c>
      <c r="K52" s="11" t="s">
        <v>791</v>
      </c>
      <c r="L52" s="15" t="s">
        <v>791</v>
      </c>
      <c r="M52" s="11" t="s">
        <v>791</v>
      </c>
      <c r="N52" s="15" t="s">
        <v>791</v>
      </c>
      <c r="O52" s="11" t="s">
        <v>791</v>
      </c>
      <c r="P52" s="15" t="s">
        <v>791</v>
      </c>
      <c r="Q52" s="11" t="s">
        <v>791</v>
      </c>
      <c r="R52" s="15" t="s">
        <v>791</v>
      </c>
      <c r="S52" s="11" t="s">
        <v>791</v>
      </c>
      <c r="T52" s="15" t="s">
        <v>791</v>
      </c>
      <c r="U52" s="15" t="s">
        <v>791</v>
      </c>
      <c r="V52" s="15" t="s">
        <v>791</v>
      </c>
      <c r="W52" s="15" t="s">
        <v>791</v>
      </c>
      <c r="X52" s="15" t="s">
        <v>791</v>
      </c>
      <c r="Y52" s="15" t="s">
        <v>791</v>
      </c>
      <c r="Z52" s="15" t="s">
        <v>791</v>
      </c>
      <c r="AA52" s="15" t="s">
        <v>791</v>
      </c>
      <c r="AB52" s="15" t="s">
        <v>791</v>
      </c>
      <c r="AC52" s="15" t="s">
        <v>791</v>
      </c>
      <c r="AD52" s="15" t="s">
        <v>791</v>
      </c>
      <c r="AE52" s="15" t="s">
        <v>791</v>
      </c>
      <c r="AF52" s="11" t="s">
        <v>791</v>
      </c>
      <c r="AG52" s="15" t="s">
        <v>791</v>
      </c>
      <c r="AH52" s="11" t="s">
        <v>791</v>
      </c>
      <c r="AI52" s="15" t="s">
        <v>791</v>
      </c>
      <c r="AJ52" s="11" t="s">
        <v>791</v>
      </c>
      <c r="AK52" s="15" t="s">
        <v>791</v>
      </c>
      <c r="AL52" s="11" t="s">
        <v>791</v>
      </c>
      <c r="AM52" s="15" t="s">
        <v>791</v>
      </c>
      <c r="AN52" s="11" t="s">
        <v>791</v>
      </c>
      <c r="AO52" s="15" t="s">
        <v>791</v>
      </c>
      <c r="AP52" s="11" t="s">
        <v>791</v>
      </c>
      <c r="AQ52" s="15" t="s">
        <v>791</v>
      </c>
      <c r="AR52" s="11" t="s">
        <v>791</v>
      </c>
      <c r="AS52" s="15" t="s">
        <v>791</v>
      </c>
    </row>
    <row r="53" spans="1:45" ht="47.25">
      <c r="A53" s="70" t="str">
        <f>'1(год)'!A55</f>
        <v>1.4.</v>
      </c>
      <c r="B53" s="71" t="str">
        <f>'1(год)'!B55</f>
        <v>Прочее новое строительство объектов электросетевого хозяйства, всего, в том числе:</v>
      </c>
      <c r="C53" s="70" t="str">
        <f>'1(год)'!E55</f>
        <v>нд</v>
      </c>
      <c r="D53" s="71"/>
      <c r="E53" s="70"/>
      <c r="F53" s="71"/>
      <c r="G53" s="70"/>
      <c r="H53" s="71"/>
      <c r="I53" s="70"/>
      <c r="J53" s="71" t="s">
        <v>791</v>
      </c>
      <c r="K53" s="70" t="s">
        <v>791</v>
      </c>
      <c r="L53" s="71" t="s">
        <v>791</v>
      </c>
      <c r="M53" s="70" t="s">
        <v>791</v>
      </c>
      <c r="N53" s="71" t="s">
        <v>791</v>
      </c>
      <c r="O53" s="70" t="s">
        <v>791</v>
      </c>
      <c r="P53" s="71" t="s">
        <v>791</v>
      </c>
      <c r="Q53" s="70" t="s">
        <v>791</v>
      </c>
      <c r="R53" s="71" t="s">
        <v>791</v>
      </c>
      <c r="S53" s="70" t="s">
        <v>791</v>
      </c>
      <c r="T53" s="71" t="s">
        <v>791</v>
      </c>
      <c r="U53" s="71" t="s">
        <v>791</v>
      </c>
      <c r="V53" s="71" t="s">
        <v>791</v>
      </c>
      <c r="W53" s="71" t="s">
        <v>791</v>
      </c>
      <c r="X53" s="71" t="s">
        <v>791</v>
      </c>
      <c r="Y53" s="71" t="s">
        <v>791</v>
      </c>
      <c r="Z53" s="71" t="s">
        <v>791</v>
      </c>
      <c r="AA53" s="71" t="s">
        <v>791</v>
      </c>
      <c r="AB53" s="71" t="s">
        <v>791</v>
      </c>
      <c r="AC53" s="71" t="s">
        <v>791</v>
      </c>
      <c r="AD53" s="71" t="s">
        <v>791</v>
      </c>
      <c r="AE53" s="71" t="s">
        <v>791</v>
      </c>
      <c r="AF53" s="70" t="s">
        <v>791</v>
      </c>
      <c r="AG53" s="71" t="s">
        <v>791</v>
      </c>
      <c r="AH53" s="70" t="s">
        <v>791</v>
      </c>
      <c r="AI53" s="71" t="s">
        <v>791</v>
      </c>
      <c r="AJ53" s="70" t="s">
        <v>791</v>
      </c>
      <c r="AK53" s="71" t="s">
        <v>791</v>
      </c>
      <c r="AL53" s="70" t="s">
        <v>791</v>
      </c>
      <c r="AM53" s="71" t="s">
        <v>791</v>
      </c>
      <c r="AN53" s="70" t="s">
        <v>791</v>
      </c>
      <c r="AO53" s="71" t="s">
        <v>791</v>
      </c>
      <c r="AP53" s="70" t="s">
        <v>791</v>
      </c>
      <c r="AQ53" s="71" t="s">
        <v>791</v>
      </c>
      <c r="AR53" s="70" t="s">
        <v>791</v>
      </c>
      <c r="AS53" s="71" t="s">
        <v>791</v>
      </c>
    </row>
    <row r="54" spans="1:45" ht="94.5">
      <c r="A54" s="11" t="str">
        <f>'1(год)'!A56</f>
        <v>1.4.1.</v>
      </c>
      <c r="B54" s="15" t="str">
        <f>'1(год)'!B56</f>
        <v>ВЛЗ-10кВ Ф-31 оп.262 - ТП 164  Техническая дорога АО "Спасскцемент". Пересечение улиц: Павлика Морозова, 25 лет Октября, Пионерской.  ВЛ L-435м, КЛ L-40м</v>
      </c>
      <c r="C54" s="11" t="str">
        <f>'1(год)'!E56</f>
        <v>J_1.4.1.O</v>
      </c>
      <c r="D54" s="15"/>
      <c r="E54" s="11"/>
      <c r="F54" s="15"/>
      <c r="G54" s="11"/>
      <c r="H54" s="15"/>
      <c r="I54" s="11"/>
      <c r="J54" s="15" t="s">
        <v>791</v>
      </c>
      <c r="K54" s="11" t="s">
        <v>791</v>
      </c>
      <c r="L54" s="15" t="s">
        <v>791</v>
      </c>
      <c r="M54" s="11" t="s">
        <v>791</v>
      </c>
      <c r="N54" s="15" t="s">
        <v>791</v>
      </c>
      <c r="O54" s="11" t="s">
        <v>791</v>
      </c>
      <c r="P54" s="15" t="s">
        <v>791</v>
      </c>
      <c r="Q54" s="11" t="s">
        <v>791</v>
      </c>
      <c r="R54" s="15" t="s">
        <v>791</v>
      </c>
      <c r="S54" s="11" t="s">
        <v>791</v>
      </c>
      <c r="T54" s="15" t="s">
        <v>791</v>
      </c>
      <c r="U54" s="15" t="s">
        <v>791</v>
      </c>
      <c r="V54" s="15" t="s">
        <v>791</v>
      </c>
      <c r="W54" s="15" t="s">
        <v>791</v>
      </c>
      <c r="X54" s="15" t="s">
        <v>791</v>
      </c>
      <c r="Y54" s="15" t="s">
        <v>791</v>
      </c>
      <c r="Z54" s="15" t="s">
        <v>791</v>
      </c>
      <c r="AA54" s="15" t="s">
        <v>791</v>
      </c>
      <c r="AB54" s="15" t="s">
        <v>791</v>
      </c>
      <c r="AC54" s="15" t="s">
        <v>791</v>
      </c>
      <c r="AD54" s="15" t="s">
        <v>791</v>
      </c>
      <c r="AE54" s="15" t="s">
        <v>791</v>
      </c>
      <c r="AF54" s="11" t="s">
        <v>791</v>
      </c>
      <c r="AG54" s="15" t="s">
        <v>791</v>
      </c>
      <c r="AH54" s="11" t="s">
        <v>791</v>
      </c>
      <c r="AI54" s="15" t="s">
        <v>791</v>
      </c>
      <c r="AJ54" s="11" t="s">
        <v>791</v>
      </c>
      <c r="AK54" s="15" t="s">
        <v>791</v>
      </c>
      <c r="AL54" s="11" t="s">
        <v>791</v>
      </c>
      <c r="AM54" s="15" t="s">
        <v>791</v>
      </c>
      <c r="AN54" s="11" t="s">
        <v>791</v>
      </c>
      <c r="AO54" s="15" t="s">
        <v>791</v>
      </c>
      <c r="AP54" s="11" t="s">
        <v>791</v>
      </c>
      <c r="AQ54" s="15" t="s">
        <v>791</v>
      </c>
      <c r="AR54" s="11" t="s">
        <v>791</v>
      </c>
      <c r="AS54" s="15" t="s">
        <v>791</v>
      </c>
    </row>
    <row r="55" spans="1:45" ht="47.25">
      <c r="A55" s="11" t="str">
        <f>'1(год)'!A57</f>
        <v>1.4.2.</v>
      </c>
      <c r="B55" s="15" t="str">
        <f>'1(год)'!B57</f>
        <v>ВЛ-10кВ Ф-10"С" L-470м оп.88-94, оп.95-98, КЛ-10кВ Ф-10"С" L-190м оп.94-95   ул. Арсеньева. </v>
      </c>
      <c r="C55" s="11" t="str">
        <f>'1(год)'!E57</f>
        <v>J_1.4.2.K</v>
      </c>
      <c r="D55" s="15"/>
      <c r="E55" s="11"/>
      <c r="F55" s="15"/>
      <c r="G55" s="11"/>
      <c r="H55" s="15"/>
      <c r="I55" s="11"/>
      <c r="J55" s="15" t="s">
        <v>791</v>
      </c>
      <c r="K55" s="11" t="s">
        <v>791</v>
      </c>
      <c r="L55" s="15" t="s">
        <v>791</v>
      </c>
      <c r="M55" s="11" t="s">
        <v>791</v>
      </c>
      <c r="N55" s="15" t="s">
        <v>791</v>
      </c>
      <c r="O55" s="11" t="s">
        <v>791</v>
      </c>
      <c r="P55" s="15" t="s">
        <v>791</v>
      </c>
      <c r="Q55" s="11" t="s">
        <v>791</v>
      </c>
      <c r="R55" s="15" t="s">
        <v>791</v>
      </c>
      <c r="S55" s="11" t="s">
        <v>791</v>
      </c>
      <c r="T55" s="15" t="s">
        <v>791</v>
      </c>
      <c r="U55" s="15" t="s">
        <v>791</v>
      </c>
      <c r="V55" s="15" t="s">
        <v>791</v>
      </c>
      <c r="W55" s="15" t="s">
        <v>791</v>
      </c>
      <c r="X55" s="15" t="s">
        <v>791</v>
      </c>
      <c r="Y55" s="15" t="s">
        <v>791</v>
      </c>
      <c r="Z55" s="15" t="s">
        <v>791</v>
      </c>
      <c r="AA55" s="15" t="s">
        <v>791</v>
      </c>
      <c r="AB55" s="15" t="s">
        <v>791</v>
      </c>
      <c r="AC55" s="15" t="s">
        <v>791</v>
      </c>
      <c r="AD55" s="15" t="s">
        <v>791</v>
      </c>
      <c r="AE55" s="15" t="s">
        <v>791</v>
      </c>
      <c r="AF55" s="11" t="s">
        <v>791</v>
      </c>
      <c r="AG55" s="15" t="s">
        <v>791</v>
      </c>
      <c r="AH55" s="11" t="s">
        <v>791</v>
      </c>
      <c r="AI55" s="15" t="s">
        <v>791</v>
      </c>
      <c r="AJ55" s="11" t="s">
        <v>791</v>
      </c>
      <c r="AK55" s="15" t="s">
        <v>791</v>
      </c>
      <c r="AL55" s="11" t="s">
        <v>791</v>
      </c>
      <c r="AM55" s="15" t="s">
        <v>791</v>
      </c>
      <c r="AN55" s="11" t="s">
        <v>791</v>
      </c>
      <c r="AO55" s="15" t="s">
        <v>791</v>
      </c>
      <c r="AP55" s="11" t="s">
        <v>791</v>
      </c>
      <c r="AQ55" s="15" t="s">
        <v>791</v>
      </c>
      <c r="AR55" s="11" t="s">
        <v>791</v>
      </c>
      <c r="AS55" s="15" t="s">
        <v>791</v>
      </c>
    </row>
    <row r="56" spans="1:45" ht="47.25">
      <c r="A56" s="11" t="str">
        <f>'1(год)'!A58</f>
        <v>1.4.3.</v>
      </c>
      <c r="B56" s="15" t="str">
        <f>'1(год)'!B58</f>
        <v>КЛ-10кВ Ф-16"М   L-1170м" п/с "межзаводская"- ТП-119, ул. Красногвардейская</v>
      </c>
      <c r="C56" s="11" t="str">
        <f>'1(год)'!E58</f>
        <v>J_1.4.3.M</v>
      </c>
      <c r="D56" s="15"/>
      <c r="E56" s="11"/>
      <c r="F56" s="15"/>
      <c r="G56" s="11"/>
      <c r="H56" s="15"/>
      <c r="I56" s="11"/>
      <c r="J56" s="15" t="s">
        <v>791</v>
      </c>
      <c r="K56" s="11" t="s">
        <v>791</v>
      </c>
      <c r="L56" s="15" t="s">
        <v>791</v>
      </c>
      <c r="M56" s="11" t="s">
        <v>791</v>
      </c>
      <c r="N56" s="15" t="s">
        <v>791</v>
      </c>
      <c r="O56" s="11" t="s">
        <v>791</v>
      </c>
      <c r="P56" s="15" t="s">
        <v>791</v>
      </c>
      <c r="Q56" s="11" t="s">
        <v>791</v>
      </c>
      <c r="R56" s="15" t="s">
        <v>791</v>
      </c>
      <c r="S56" s="11" t="s">
        <v>791</v>
      </c>
      <c r="T56" s="15" t="s">
        <v>791</v>
      </c>
      <c r="U56" s="15" t="s">
        <v>791</v>
      </c>
      <c r="V56" s="15" t="s">
        <v>791</v>
      </c>
      <c r="W56" s="15" t="s">
        <v>791</v>
      </c>
      <c r="X56" s="15" t="s">
        <v>791</v>
      </c>
      <c r="Y56" s="15" t="s">
        <v>791</v>
      </c>
      <c r="Z56" s="15" t="s">
        <v>791</v>
      </c>
      <c r="AA56" s="15" t="s">
        <v>791</v>
      </c>
      <c r="AB56" s="15" t="s">
        <v>791</v>
      </c>
      <c r="AC56" s="15" t="s">
        <v>791</v>
      </c>
      <c r="AD56" s="15" t="s">
        <v>791</v>
      </c>
      <c r="AE56" s="15" t="s">
        <v>791</v>
      </c>
      <c r="AF56" s="11" t="s">
        <v>791</v>
      </c>
      <c r="AG56" s="15" t="s">
        <v>791</v>
      </c>
      <c r="AH56" s="11" t="s">
        <v>791</v>
      </c>
      <c r="AI56" s="15" t="s">
        <v>791</v>
      </c>
      <c r="AJ56" s="11" t="s">
        <v>791</v>
      </c>
      <c r="AK56" s="15" t="s">
        <v>791</v>
      </c>
      <c r="AL56" s="11" t="s">
        <v>791</v>
      </c>
      <c r="AM56" s="15" t="s">
        <v>791</v>
      </c>
      <c r="AN56" s="11" t="s">
        <v>791</v>
      </c>
      <c r="AO56" s="15" t="s">
        <v>791</v>
      </c>
      <c r="AP56" s="11" t="s">
        <v>791</v>
      </c>
      <c r="AQ56" s="15" t="s">
        <v>791</v>
      </c>
      <c r="AR56" s="11" t="s">
        <v>791</v>
      </c>
      <c r="AS56" s="15" t="s">
        <v>791</v>
      </c>
    </row>
    <row r="57" spans="1:45" ht="157.5">
      <c r="A57" s="11" t="str">
        <f>'1(год)'!A59</f>
        <v>1.4.4.</v>
      </c>
      <c r="B57" s="15" t="str">
        <f>'1(год)'!B59</f>
        <v>КЛ-10кВ Ф-17 "С"  (ТП-163 - ТП-168) ул. Калинина(Калинина 8-Цементная 22а), ул. 1-й Западный(1й Западный 5-Калиниа 8), ул. 25 лет Октября(25 лет октября 20-1й Западный 5), 2-й Западный(ул. Пионерская 19а-ул. 25 лет октября 20) 570м. (новое строительство)</v>
      </c>
      <c r="C57" s="11" t="str">
        <f>'1(год)'!E59</f>
        <v>J_1.4.4.N</v>
      </c>
      <c r="D57" s="15"/>
      <c r="E57" s="11"/>
      <c r="F57" s="15"/>
      <c r="G57" s="11"/>
      <c r="H57" s="15"/>
      <c r="I57" s="11"/>
      <c r="J57" s="15" t="s">
        <v>791</v>
      </c>
      <c r="K57" s="11" t="s">
        <v>791</v>
      </c>
      <c r="L57" s="15" t="s">
        <v>791</v>
      </c>
      <c r="M57" s="11" t="s">
        <v>791</v>
      </c>
      <c r="N57" s="15" t="s">
        <v>791</v>
      </c>
      <c r="O57" s="11" t="s">
        <v>791</v>
      </c>
      <c r="P57" s="15" t="s">
        <v>791</v>
      </c>
      <c r="Q57" s="11" t="s">
        <v>791</v>
      </c>
      <c r="R57" s="15" t="s">
        <v>791</v>
      </c>
      <c r="S57" s="11" t="s">
        <v>791</v>
      </c>
      <c r="T57" s="15" t="s">
        <v>791</v>
      </c>
      <c r="U57" s="15" t="s">
        <v>791</v>
      </c>
      <c r="V57" s="15" t="s">
        <v>791</v>
      </c>
      <c r="W57" s="15" t="s">
        <v>791</v>
      </c>
      <c r="X57" s="15" t="s">
        <v>791</v>
      </c>
      <c r="Y57" s="15" t="s">
        <v>791</v>
      </c>
      <c r="Z57" s="15" t="s">
        <v>791</v>
      </c>
      <c r="AA57" s="15" t="s">
        <v>791</v>
      </c>
      <c r="AB57" s="15" t="s">
        <v>791</v>
      </c>
      <c r="AC57" s="15" t="s">
        <v>791</v>
      </c>
      <c r="AD57" s="15" t="s">
        <v>791</v>
      </c>
      <c r="AE57" s="15" t="s">
        <v>791</v>
      </c>
      <c r="AF57" s="11" t="s">
        <v>791</v>
      </c>
      <c r="AG57" s="15" t="s">
        <v>791</v>
      </c>
      <c r="AH57" s="11" t="s">
        <v>791</v>
      </c>
      <c r="AI57" s="15" t="s">
        <v>791</v>
      </c>
      <c r="AJ57" s="11" t="s">
        <v>791</v>
      </c>
      <c r="AK57" s="15" t="s">
        <v>791</v>
      </c>
      <c r="AL57" s="11" t="s">
        <v>791</v>
      </c>
      <c r="AM57" s="15" t="s">
        <v>791</v>
      </c>
      <c r="AN57" s="11" t="s">
        <v>791</v>
      </c>
      <c r="AO57" s="15" t="s">
        <v>791</v>
      </c>
      <c r="AP57" s="11" t="s">
        <v>791</v>
      </c>
      <c r="AQ57" s="15" t="s">
        <v>791</v>
      </c>
      <c r="AR57" s="11" t="s">
        <v>791</v>
      </c>
      <c r="AS57" s="15" t="s">
        <v>791</v>
      </c>
    </row>
    <row r="58" spans="1:45" ht="31.5">
      <c r="A58" s="11" t="str">
        <f>'1(год)'!A60</f>
        <v>1.4.5.</v>
      </c>
      <c r="B58" s="15" t="str">
        <f>'1(год)'!B60</f>
        <v>Установка  2КТПБ  (2*1000) ул.Краснознаменная 4  </v>
      </c>
      <c r="C58" s="11" t="str">
        <f>'1(год)'!E60</f>
        <v>J_1.4.5.K</v>
      </c>
      <c r="D58" s="15"/>
      <c r="E58" s="11"/>
      <c r="F58" s="15"/>
      <c r="G58" s="11"/>
      <c r="H58" s="15"/>
      <c r="I58" s="11"/>
      <c r="J58" s="15" t="s">
        <v>791</v>
      </c>
      <c r="K58" s="11" t="s">
        <v>791</v>
      </c>
      <c r="L58" s="15" t="s">
        <v>791</v>
      </c>
      <c r="M58" s="11" t="s">
        <v>791</v>
      </c>
      <c r="N58" s="15" t="s">
        <v>791</v>
      </c>
      <c r="O58" s="11" t="s">
        <v>791</v>
      </c>
      <c r="P58" s="15" t="s">
        <v>791</v>
      </c>
      <c r="Q58" s="11" t="s">
        <v>791</v>
      </c>
      <c r="R58" s="15" t="s">
        <v>791</v>
      </c>
      <c r="S58" s="11" t="s">
        <v>791</v>
      </c>
      <c r="T58" s="15" t="s">
        <v>791</v>
      </c>
      <c r="U58" s="15" t="s">
        <v>791</v>
      </c>
      <c r="V58" s="15" t="s">
        <v>791</v>
      </c>
      <c r="W58" s="15" t="s">
        <v>791</v>
      </c>
      <c r="X58" s="15" t="s">
        <v>791</v>
      </c>
      <c r="Y58" s="15" t="s">
        <v>791</v>
      </c>
      <c r="Z58" s="15" t="s">
        <v>791</v>
      </c>
      <c r="AA58" s="15" t="s">
        <v>791</v>
      </c>
      <c r="AB58" s="15" t="s">
        <v>791</v>
      </c>
      <c r="AC58" s="15" t="s">
        <v>791</v>
      </c>
      <c r="AD58" s="15" t="s">
        <v>791</v>
      </c>
      <c r="AE58" s="15" t="s">
        <v>791</v>
      </c>
      <c r="AF58" s="11" t="s">
        <v>791</v>
      </c>
      <c r="AG58" s="15" t="s">
        <v>791</v>
      </c>
      <c r="AH58" s="11" t="s">
        <v>791</v>
      </c>
      <c r="AI58" s="15" t="s">
        <v>791</v>
      </c>
      <c r="AJ58" s="11" t="s">
        <v>791</v>
      </c>
      <c r="AK58" s="15" t="s">
        <v>791</v>
      </c>
      <c r="AL58" s="11" t="s">
        <v>791</v>
      </c>
      <c r="AM58" s="15" t="s">
        <v>791</v>
      </c>
      <c r="AN58" s="11" t="s">
        <v>791</v>
      </c>
      <c r="AO58" s="15" t="s">
        <v>791</v>
      </c>
      <c r="AP58" s="11" t="s">
        <v>791</v>
      </c>
      <c r="AQ58" s="15" t="s">
        <v>791</v>
      </c>
      <c r="AR58" s="11" t="s">
        <v>791</v>
      </c>
      <c r="AS58" s="15" t="s">
        <v>791</v>
      </c>
    </row>
    <row r="59" spans="1:45" ht="31.5">
      <c r="A59" s="70" t="str">
        <f>'1(год)'!A61</f>
        <v>1.6.</v>
      </c>
      <c r="B59" s="71" t="str">
        <f>'1(год)'!B61</f>
        <v>Прочие инвестиционные проекты, всего, в том числе:</v>
      </c>
      <c r="C59" s="70" t="str">
        <f>'1(год)'!E61</f>
        <v>нд</v>
      </c>
      <c r="D59" s="71"/>
      <c r="E59" s="70"/>
      <c r="F59" s="71"/>
      <c r="G59" s="70"/>
      <c r="H59" s="71"/>
      <c r="I59" s="70"/>
      <c r="J59" s="71" t="s">
        <v>791</v>
      </c>
      <c r="K59" s="70" t="s">
        <v>791</v>
      </c>
      <c r="L59" s="71" t="s">
        <v>791</v>
      </c>
      <c r="M59" s="70" t="s">
        <v>791</v>
      </c>
      <c r="N59" s="71" t="s">
        <v>791</v>
      </c>
      <c r="O59" s="70" t="s">
        <v>791</v>
      </c>
      <c r="P59" s="71" t="s">
        <v>791</v>
      </c>
      <c r="Q59" s="70" t="s">
        <v>791</v>
      </c>
      <c r="R59" s="71" t="s">
        <v>791</v>
      </c>
      <c r="S59" s="70" t="s">
        <v>791</v>
      </c>
      <c r="T59" s="71" t="s">
        <v>791</v>
      </c>
      <c r="U59" s="71" t="s">
        <v>791</v>
      </c>
      <c r="V59" s="71" t="s">
        <v>791</v>
      </c>
      <c r="W59" s="71" t="s">
        <v>791</v>
      </c>
      <c r="X59" s="71" t="s">
        <v>791</v>
      </c>
      <c r="Y59" s="71" t="s">
        <v>791</v>
      </c>
      <c r="Z59" s="71" t="s">
        <v>791</v>
      </c>
      <c r="AA59" s="71" t="s">
        <v>791</v>
      </c>
      <c r="AB59" s="71" t="s">
        <v>791</v>
      </c>
      <c r="AC59" s="71" t="s">
        <v>791</v>
      </c>
      <c r="AD59" s="71" t="s">
        <v>791</v>
      </c>
      <c r="AE59" s="71" t="s">
        <v>791</v>
      </c>
      <c r="AF59" s="70" t="s">
        <v>791</v>
      </c>
      <c r="AG59" s="71" t="s">
        <v>791</v>
      </c>
      <c r="AH59" s="70" t="s">
        <v>791</v>
      </c>
      <c r="AI59" s="71" t="s">
        <v>791</v>
      </c>
      <c r="AJ59" s="70" t="s">
        <v>791</v>
      </c>
      <c r="AK59" s="71" t="s">
        <v>791</v>
      </c>
      <c r="AL59" s="70" t="s">
        <v>791</v>
      </c>
      <c r="AM59" s="71" t="s">
        <v>791</v>
      </c>
      <c r="AN59" s="70" t="s">
        <v>791</v>
      </c>
      <c r="AO59" s="71" t="s">
        <v>791</v>
      </c>
      <c r="AP59" s="70" t="s">
        <v>791</v>
      </c>
      <c r="AQ59" s="71" t="s">
        <v>791</v>
      </c>
      <c r="AR59" s="70" t="s">
        <v>791</v>
      </c>
      <c r="AS59" s="71" t="s">
        <v>791</v>
      </c>
    </row>
    <row r="60" spans="1:45" ht="31.5">
      <c r="A60" s="11" t="str">
        <f>'1(год)'!A62</f>
        <v>1.6.1.</v>
      </c>
      <c r="B60" s="15" t="str">
        <f>'1(год)'!B62</f>
        <v>АГП на базе -ГАЗ-33086 ВИТО 24-21</v>
      </c>
      <c r="C60" s="11" t="str">
        <f>'1(год)'!E62</f>
        <v>J_1.6.1.K</v>
      </c>
      <c r="D60" s="15"/>
      <c r="E60" s="11"/>
      <c r="F60" s="15"/>
      <c r="G60" s="11"/>
      <c r="H60" s="15"/>
      <c r="I60" s="11"/>
      <c r="J60" s="15" t="s">
        <v>791</v>
      </c>
      <c r="K60" s="11" t="s">
        <v>791</v>
      </c>
      <c r="L60" s="15" t="s">
        <v>791</v>
      </c>
      <c r="M60" s="11" t="s">
        <v>791</v>
      </c>
      <c r="N60" s="15" t="s">
        <v>791</v>
      </c>
      <c r="O60" s="11" t="s">
        <v>791</v>
      </c>
      <c r="P60" s="15" t="s">
        <v>791</v>
      </c>
      <c r="Q60" s="11" t="s">
        <v>791</v>
      </c>
      <c r="R60" s="15" t="s">
        <v>791</v>
      </c>
      <c r="S60" s="11" t="s">
        <v>791</v>
      </c>
      <c r="T60" s="15" t="s">
        <v>791</v>
      </c>
      <c r="U60" s="15" t="s">
        <v>791</v>
      </c>
      <c r="V60" s="15" t="s">
        <v>791</v>
      </c>
      <c r="W60" s="15" t="s">
        <v>791</v>
      </c>
      <c r="X60" s="15" t="s">
        <v>791</v>
      </c>
      <c r="Y60" s="15" t="s">
        <v>791</v>
      </c>
      <c r="Z60" s="15" t="s">
        <v>791</v>
      </c>
      <c r="AA60" s="15" t="s">
        <v>791</v>
      </c>
      <c r="AB60" s="15" t="s">
        <v>791</v>
      </c>
      <c r="AC60" s="15" t="s">
        <v>791</v>
      </c>
      <c r="AD60" s="15" t="s">
        <v>791</v>
      </c>
      <c r="AE60" s="15" t="s">
        <v>791</v>
      </c>
      <c r="AF60" s="11" t="s">
        <v>791</v>
      </c>
      <c r="AG60" s="15" t="s">
        <v>791</v>
      </c>
      <c r="AH60" s="11" t="s">
        <v>791</v>
      </c>
      <c r="AI60" s="15" t="s">
        <v>791</v>
      </c>
      <c r="AJ60" s="11" t="s">
        <v>791</v>
      </c>
      <c r="AK60" s="15" t="s">
        <v>791</v>
      </c>
      <c r="AL60" s="11" t="s">
        <v>791</v>
      </c>
      <c r="AM60" s="15" t="s">
        <v>791</v>
      </c>
      <c r="AN60" s="11" t="s">
        <v>791</v>
      </c>
      <c r="AO60" s="15" t="s">
        <v>791</v>
      </c>
      <c r="AP60" s="11" t="s">
        <v>791</v>
      </c>
      <c r="AQ60" s="15" t="s">
        <v>791</v>
      </c>
      <c r="AR60" s="11" t="s">
        <v>791</v>
      </c>
      <c r="AS60" s="15" t="s">
        <v>791</v>
      </c>
    </row>
    <row r="61" spans="1:45" ht="31.5">
      <c r="A61" s="11" t="str">
        <f>'1(год)'!A63</f>
        <v>1.6.2.</v>
      </c>
      <c r="B61" s="15" t="str">
        <f>'1(год)'!B63</f>
        <v>грузовик с манипулятором Хёндай НР-120</v>
      </c>
      <c r="C61" s="11" t="str">
        <f>'1(год)'!E63</f>
        <v>J_1.6.2.L</v>
      </c>
      <c r="D61" s="15"/>
      <c r="E61" s="11"/>
      <c r="F61" s="15"/>
      <c r="G61" s="11"/>
      <c r="H61" s="15"/>
      <c r="I61" s="11"/>
      <c r="J61" s="15" t="s">
        <v>791</v>
      </c>
      <c r="K61" s="11" t="s">
        <v>791</v>
      </c>
      <c r="L61" s="15" t="s">
        <v>791</v>
      </c>
      <c r="M61" s="11" t="s">
        <v>791</v>
      </c>
      <c r="N61" s="15" t="s">
        <v>791</v>
      </c>
      <c r="O61" s="11" t="s">
        <v>791</v>
      </c>
      <c r="P61" s="15" t="s">
        <v>791</v>
      </c>
      <c r="Q61" s="11" t="s">
        <v>791</v>
      </c>
      <c r="R61" s="15" t="s">
        <v>791</v>
      </c>
      <c r="S61" s="11" t="s">
        <v>791</v>
      </c>
      <c r="T61" s="15" t="s">
        <v>791</v>
      </c>
      <c r="U61" s="15" t="s">
        <v>791</v>
      </c>
      <c r="V61" s="15" t="s">
        <v>791</v>
      </c>
      <c r="W61" s="15" t="s">
        <v>791</v>
      </c>
      <c r="X61" s="15" t="s">
        <v>791</v>
      </c>
      <c r="Y61" s="15" t="s">
        <v>791</v>
      </c>
      <c r="Z61" s="15" t="s">
        <v>791</v>
      </c>
      <c r="AA61" s="15" t="s">
        <v>791</v>
      </c>
      <c r="AB61" s="15" t="s">
        <v>791</v>
      </c>
      <c r="AC61" s="15" t="s">
        <v>791</v>
      </c>
      <c r="AD61" s="15" t="s">
        <v>791</v>
      </c>
      <c r="AE61" s="15" t="s">
        <v>791</v>
      </c>
      <c r="AF61" s="11" t="s">
        <v>791</v>
      </c>
      <c r="AG61" s="15" t="s">
        <v>791</v>
      </c>
      <c r="AH61" s="11" t="s">
        <v>791</v>
      </c>
      <c r="AI61" s="15" t="s">
        <v>791</v>
      </c>
      <c r="AJ61" s="11" t="s">
        <v>791</v>
      </c>
      <c r="AK61" s="15" t="s">
        <v>791</v>
      </c>
      <c r="AL61" s="11" t="s">
        <v>791</v>
      </c>
      <c r="AM61" s="15" t="s">
        <v>791</v>
      </c>
      <c r="AN61" s="11" t="s">
        <v>791</v>
      </c>
      <c r="AO61" s="15" t="s">
        <v>791</v>
      </c>
      <c r="AP61" s="11" t="s">
        <v>791</v>
      </c>
      <c r="AQ61" s="15" t="s">
        <v>791</v>
      </c>
      <c r="AR61" s="11" t="s">
        <v>791</v>
      </c>
      <c r="AS61" s="15" t="s">
        <v>791</v>
      </c>
    </row>
    <row r="62" spans="1:45" ht="31.5">
      <c r="A62" s="11" t="str">
        <f>'1(год)'!A64</f>
        <v>1.6.3.</v>
      </c>
      <c r="B62" s="15" t="str">
        <f>'1(год)'!B64</f>
        <v>экскаватор гусеничный САТ-305 SR</v>
      </c>
      <c r="C62" s="11" t="str">
        <f>'1(год)'!E64</f>
        <v>J_1.6.3.L</v>
      </c>
      <c r="D62" s="15"/>
      <c r="E62" s="11"/>
      <c r="F62" s="15"/>
      <c r="G62" s="11"/>
      <c r="H62" s="15"/>
      <c r="I62" s="11"/>
      <c r="J62" s="15" t="s">
        <v>791</v>
      </c>
      <c r="K62" s="11" t="s">
        <v>791</v>
      </c>
      <c r="L62" s="15" t="s">
        <v>791</v>
      </c>
      <c r="M62" s="11" t="s">
        <v>791</v>
      </c>
      <c r="N62" s="15" t="s">
        <v>791</v>
      </c>
      <c r="O62" s="11" t="s">
        <v>791</v>
      </c>
      <c r="P62" s="15" t="s">
        <v>791</v>
      </c>
      <c r="Q62" s="11" t="s">
        <v>791</v>
      </c>
      <c r="R62" s="15" t="s">
        <v>791</v>
      </c>
      <c r="S62" s="11" t="s">
        <v>791</v>
      </c>
      <c r="T62" s="15" t="s">
        <v>791</v>
      </c>
      <c r="U62" s="15" t="s">
        <v>791</v>
      </c>
      <c r="V62" s="15" t="s">
        <v>791</v>
      </c>
      <c r="W62" s="15" t="s">
        <v>791</v>
      </c>
      <c r="X62" s="15" t="s">
        <v>791</v>
      </c>
      <c r="Y62" s="15" t="s">
        <v>791</v>
      </c>
      <c r="Z62" s="15" t="s">
        <v>791</v>
      </c>
      <c r="AA62" s="15" t="s">
        <v>791</v>
      </c>
      <c r="AB62" s="15" t="s">
        <v>791</v>
      </c>
      <c r="AC62" s="15" t="s">
        <v>791</v>
      </c>
      <c r="AD62" s="15" t="s">
        <v>791</v>
      </c>
      <c r="AE62" s="15" t="s">
        <v>791</v>
      </c>
      <c r="AF62" s="11" t="s">
        <v>791</v>
      </c>
      <c r="AG62" s="15" t="s">
        <v>791</v>
      </c>
      <c r="AH62" s="11" t="s">
        <v>791</v>
      </c>
      <c r="AI62" s="15" t="s">
        <v>791</v>
      </c>
      <c r="AJ62" s="11" t="s">
        <v>791</v>
      </c>
      <c r="AK62" s="15" t="s">
        <v>791</v>
      </c>
      <c r="AL62" s="11" t="s">
        <v>791</v>
      </c>
      <c r="AM62" s="15" t="s">
        <v>791</v>
      </c>
      <c r="AN62" s="11" t="s">
        <v>791</v>
      </c>
      <c r="AO62" s="15" t="s">
        <v>791</v>
      </c>
      <c r="AP62" s="11" t="s">
        <v>791</v>
      </c>
      <c r="AQ62" s="15" t="s">
        <v>791</v>
      </c>
      <c r="AR62" s="11" t="s">
        <v>791</v>
      </c>
      <c r="AS62" s="15" t="s">
        <v>791</v>
      </c>
    </row>
    <row r="63" spans="1:45" ht="31.5">
      <c r="A63" s="11" t="str">
        <f>'1(год)'!A65</f>
        <v>1.6.4.</v>
      </c>
      <c r="B63" s="15" t="str">
        <f>'1(год)'!B65</f>
        <v>БКМ на базе ГАЗ-33086</v>
      </c>
      <c r="C63" s="11" t="str">
        <f>'1(год)'!E65</f>
        <v>J_1.6.4.M</v>
      </c>
      <c r="D63" s="15"/>
      <c r="E63" s="11"/>
      <c r="F63" s="15"/>
      <c r="G63" s="11"/>
      <c r="H63" s="15"/>
      <c r="I63" s="11"/>
      <c r="J63" s="15" t="s">
        <v>791</v>
      </c>
      <c r="K63" s="11" t="s">
        <v>791</v>
      </c>
      <c r="L63" s="15" t="s">
        <v>791</v>
      </c>
      <c r="M63" s="11" t="s">
        <v>791</v>
      </c>
      <c r="N63" s="15" t="s">
        <v>791</v>
      </c>
      <c r="O63" s="11" t="s">
        <v>791</v>
      </c>
      <c r="P63" s="15" t="s">
        <v>791</v>
      </c>
      <c r="Q63" s="11" t="s">
        <v>791</v>
      </c>
      <c r="R63" s="15" t="s">
        <v>791</v>
      </c>
      <c r="S63" s="11" t="s">
        <v>791</v>
      </c>
      <c r="T63" s="15" t="s">
        <v>791</v>
      </c>
      <c r="U63" s="15" t="s">
        <v>791</v>
      </c>
      <c r="V63" s="15" t="s">
        <v>791</v>
      </c>
      <c r="W63" s="15" t="s">
        <v>791</v>
      </c>
      <c r="X63" s="15" t="s">
        <v>791</v>
      </c>
      <c r="Y63" s="15" t="s">
        <v>791</v>
      </c>
      <c r="Z63" s="15" t="s">
        <v>791</v>
      </c>
      <c r="AA63" s="15" t="s">
        <v>791</v>
      </c>
      <c r="AB63" s="15" t="s">
        <v>791</v>
      </c>
      <c r="AC63" s="15" t="s">
        <v>791</v>
      </c>
      <c r="AD63" s="15" t="s">
        <v>791</v>
      </c>
      <c r="AE63" s="15" t="s">
        <v>791</v>
      </c>
      <c r="AF63" s="11" t="s">
        <v>791</v>
      </c>
      <c r="AG63" s="15" t="s">
        <v>791</v>
      </c>
      <c r="AH63" s="11" t="s">
        <v>791</v>
      </c>
      <c r="AI63" s="15" t="s">
        <v>791</v>
      </c>
      <c r="AJ63" s="11" t="s">
        <v>791</v>
      </c>
      <c r="AK63" s="15" t="s">
        <v>791</v>
      </c>
      <c r="AL63" s="11" t="s">
        <v>791</v>
      </c>
      <c r="AM63" s="15" t="s">
        <v>791</v>
      </c>
      <c r="AN63" s="11" t="s">
        <v>791</v>
      </c>
      <c r="AO63" s="15" t="s">
        <v>791</v>
      </c>
      <c r="AP63" s="11" t="s">
        <v>791</v>
      </c>
      <c r="AQ63" s="15" t="s">
        <v>791</v>
      </c>
      <c r="AR63" s="11" t="s">
        <v>791</v>
      </c>
      <c r="AS63" s="15" t="s">
        <v>791</v>
      </c>
    </row>
    <row r="64" spans="1:45" ht="31.5">
      <c r="A64" s="11" t="str">
        <f>'1(год)'!A66</f>
        <v>1.6.5.</v>
      </c>
      <c r="B64" s="15" t="str">
        <f>'1(год)'!B66</f>
        <v>установка управляемого прокола Р20 "PIT"</v>
      </c>
      <c r="C64" s="11" t="str">
        <f>'1(год)'!E66</f>
        <v>J_1.6.5.L</v>
      </c>
      <c r="D64" s="15"/>
      <c r="E64" s="11"/>
      <c r="F64" s="15"/>
      <c r="G64" s="11"/>
      <c r="H64" s="15"/>
      <c r="I64" s="11"/>
      <c r="J64" s="15" t="s">
        <v>791</v>
      </c>
      <c r="K64" s="11" t="s">
        <v>791</v>
      </c>
      <c r="L64" s="15" t="s">
        <v>791</v>
      </c>
      <c r="M64" s="11" t="s">
        <v>791</v>
      </c>
      <c r="N64" s="15" t="s">
        <v>791</v>
      </c>
      <c r="O64" s="11" t="s">
        <v>791</v>
      </c>
      <c r="P64" s="15" t="s">
        <v>791</v>
      </c>
      <c r="Q64" s="11" t="s">
        <v>791</v>
      </c>
      <c r="R64" s="15" t="s">
        <v>791</v>
      </c>
      <c r="S64" s="11" t="s">
        <v>791</v>
      </c>
      <c r="T64" s="15" t="s">
        <v>791</v>
      </c>
      <c r="U64" s="15" t="s">
        <v>791</v>
      </c>
      <c r="V64" s="15" t="s">
        <v>791</v>
      </c>
      <c r="W64" s="15" t="s">
        <v>791</v>
      </c>
      <c r="X64" s="15" t="s">
        <v>791</v>
      </c>
      <c r="Y64" s="15" t="s">
        <v>791</v>
      </c>
      <c r="Z64" s="15" t="s">
        <v>791</v>
      </c>
      <c r="AA64" s="15" t="s">
        <v>791</v>
      </c>
      <c r="AB64" s="15" t="s">
        <v>791</v>
      </c>
      <c r="AC64" s="15" t="s">
        <v>791</v>
      </c>
      <c r="AD64" s="15" t="s">
        <v>791</v>
      </c>
      <c r="AE64" s="15" t="s">
        <v>791</v>
      </c>
      <c r="AF64" s="11" t="s">
        <v>791</v>
      </c>
      <c r="AG64" s="15" t="s">
        <v>791</v>
      </c>
      <c r="AH64" s="11" t="s">
        <v>791</v>
      </c>
      <c r="AI64" s="15" t="s">
        <v>791</v>
      </c>
      <c r="AJ64" s="11" t="s">
        <v>791</v>
      </c>
      <c r="AK64" s="15" t="s">
        <v>791</v>
      </c>
      <c r="AL64" s="11" t="s">
        <v>791</v>
      </c>
      <c r="AM64" s="15" t="s">
        <v>791</v>
      </c>
      <c r="AN64" s="11" t="s">
        <v>791</v>
      </c>
      <c r="AO64" s="15" t="s">
        <v>791</v>
      </c>
      <c r="AP64" s="11" t="s">
        <v>791</v>
      </c>
      <c r="AQ64" s="15" t="s">
        <v>791</v>
      </c>
      <c r="AR64" s="11" t="s">
        <v>791</v>
      </c>
      <c r="AS64" s="15" t="s">
        <v>791</v>
      </c>
    </row>
    <row r="65" spans="1:45" ht="31.5">
      <c r="A65" s="11" t="str">
        <f>'1(год)'!A67</f>
        <v>1.6.6.</v>
      </c>
      <c r="B65" s="15" t="str">
        <f>'1(год)'!B67</f>
        <v>измельчитель веток Skorpion 160R/90</v>
      </c>
      <c r="C65" s="11" t="str">
        <f>'1(год)'!E67</f>
        <v>J_1.6.6.K</v>
      </c>
      <c r="D65" s="15"/>
      <c r="E65" s="11"/>
      <c r="F65" s="15"/>
      <c r="G65" s="11"/>
      <c r="H65" s="15"/>
      <c r="I65" s="11"/>
      <c r="J65" s="15" t="s">
        <v>791</v>
      </c>
      <c r="K65" s="11" t="s">
        <v>791</v>
      </c>
      <c r="L65" s="15" t="s">
        <v>791</v>
      </c>
      <c r="M65" s="11" t="s">
        <v>791</v>
      </c>
      <c r="N65" s="15" t="s">
        <v>791</v>
      </c>
      <c r="O65" s="11" t="s">
        <v>791</v>
      </c>
      <c r="P65" s="15" t="s">
        <v>791</v>
      </c>
      <c r="Q65" s="11" t="s">
        <v>791</v>
      </c>
      <c r="R65" s="15" t="s">
        <v>791</v>
      </c>
      <c r="S65" s="11" t="s">
        <v>791</v>
      </c>
      <c r="T65" s="15" t="s">
        <v>791</v>
      </c>
      <c r="U65" s="15" t="s">
        <v>791</v>
      </c>
      <c r="V65" s="15" t="s">
        <v>791</v>
      </c>
      <c r="W65" s="15" t="s">
        <v>791</v>
      </c>
      <c r="X65" s="15" t="s">
        <v>791</v>
      </c>
      <c r="Y65" s="15" t="s">
        <v>791</v>
      </c>
      <c r="Z65" s="15" t="s">
        <v>791</v>
      </c>
      <c r="AA65" s="15" t="s">
        <v>791</v>
      </c>
      <c r="AB65" s="15" t="s">
        <v>791</v>
      </c>
      <c r="AC65" s="15" t="s">
        <v>791</v>
      </c>
      <c r="AD65" s="15" t="s">
        <v>791</v>
      </c>
      <c r="AE65" s="15" t="s">
        <v>791</v>
      </c>
      <c r="AF65" s="11" t="s">
        <v>791</v>
      </c>
      <c r="AG65" s="15" t="s">
        <v>791</v>
      </c>
      <c r="AH65" s="11" t="s">
        <v>791</v>
      </c>
      <c r="AI65" s="15" t="s">
        <v>791</v>
      </c>
      <c r="AJ65" s="11" t="s">
        <v>791</v>
      </c>
      <c r="AK65" s="15" t="s">
        <v>791</v>
      </c>
      <c r="AL65" s="11" t="s">
        <v>791</v>
      </c>
      <c r="AM65" s="15" t="s">
        <v>791</v>
      </c>
      <c r="AN65" s="11" t="s">
        <v>791</v>
      </c>
      <c r="AO65" s="15" t="s">
        <v>791</v>
      </c>
      <c r="AP65" s="11" t="s">
        <v>791</v>
      </c>
      <c r="AQ65" s="15" t="s">
        <v>791</v>
      </c>
      <c r="AR65" s="11" t="s">
        <v>791</v>
      </c>
      <c r="AS65" s="15" t="s">
        <v>791</v>
      </c>
    </row>
    <row r="66" spans="1:45" ht="31.5">
      <c r="A66" s="11" t="str">
        <f>'1(год)'!A68</f>
        <v>1.6.7.</v>
      </c>
      <c r="B66" s="15" t="str">
        <f>'1(год)'!B68</f>
        <v>УАЗ Патриот</v>
      </c>
      <c r="C66" s="11" t="str">
        <f>'1(год)'!E68</f>
        <v>J_1.6.7.L</v>
      </c>
      <c r="D66" s="15"/>
      <c r="E66" s="11"/>
      <c r="F66" s="15"/>
      <c r="G66" s="11"/>
      <c r="H66" s="15"/>
      <c r="I66" s="11"/>
      <c r="J66" s="15" t="s">
        <v>791</v>
      </c>
      <c r="K66" s="11" t="s">
        <v>791</v>
      </c>
      <c r="L66" s="15" t="s">
        <v>791</v>
      </c>
      <c r="M66" s="11" t="s">
        <v>791</v>
      </c>
      <c r="N66" s="15" t="s">
        <v>791</v>
      </c>
      <c r="O66" s="11" t="s">
        <v>791</v>
      </c>
      <c r="P66" s="15" t="s">
        <v>791</v>
      </c>
      <c r="Q66" s="11" t="s">
        <v>791</v>
      </c>
      <c r="R66" s="15" t="s">
        <v>791</v>
      </c>
      <c r="S66" s="11" t="s">
        <v>791</v>
      </c>
      <c r="T66" s="15" t="s">
        <v>791</v>
      </c>
      <c r="U66" s="15" t="s">
        <v>791</v>
      </c>
      <c r="V66" s="15" t="s">
        <v>791</v>
      </c>
      <c r="W66" s="15" t="s">
        <v>791</v>
      </c>
      <c r="X66" s="15" t="s">
        <v>791</v>
      </c>
      <c r="Y66" s="15" t="s">
        <v>791</v>
      </c>
      <c r="Z66" s="15" t="s">
        <v>791</v>
      </c>
      <c r="AA66" s="15" t="s">
        <v>791</v>
      </c>
      <c r="AB66" s="15" t="s">
        <v>791</v>
      </c>
      <c r="AC66" s="15" t="s">
        <v>791</v>
      </c>
      <c r="AD66" s="15" t="s">
        <v>791</v>
      </c>
      <c r="AE66" s="15" t="s">
        <v>791</v>
      </c>
      <c r="AF66" s="11" t="s">
        <v>791</v>
      </c>
      <c r="AG66" s="15" t="s">
        <v>791</v>
      </c>
      <c r="AH66" s="11" t="s">
        <v>791</v>
      </c>
      <c r="AI66" s="15" t="s">
        <v>791</v>
      </c>
      <c r="AJ66" s="11" t="s">
        <v>791</v>
      </c>
      <c r="AK66" s="15" t="s">
        <v>791</v>
      </c>
      <c r="AL66" s="11" t="s">
        <v>791</v>
      </c>
      <c r="AM66" s="15" t="s">
        <v>791</v>
      </c>
      <c r="AN66" s="11" t="s">
        <v>791</v>
      </c>
      <c r="AO66" s="15" t="s">
        <v>791</v>
      </c>
      <c r="AP66" s="11" t="s">
        <v>791</v>
      </c>
      <c r="AQ66" s="15" t="s">
        <v>791</v>
      </c>
      <c r="AR66" s="11" t="s">
        <v>791</v>
      </c>
      <c r="AS66" s="15" t="s">
        <v>791</v>
      </c>
    </row>
    <row r="67" spans="1:45" ht="31.5">
      <c r="A67" s="11" t="str">
        <f>'1(год)'!A69</f>
        <v>1.6.8.</v>
      </c>
      <c r="B67" s="15" t="str">
        <f>'1(год)'!B69</f>
        <v>Автогидроподъемник АГП на базе ГАЗ-33086</v>
      </c>
      <c r="C67" s="11" t="str">
        <f>'1(год)'!E69</f>
        <v>J_1.6.8.O</v>
      </c>
      <c r="D67" s="15"/>
      <c r="E67" s="11"/>
      <c r="F67" s="15"/>
      <c r="G67" s="11"/>
      <c r="H67" s="15"/>
      <c r="I67" s="11"/>
      <c r="J67" s="15" t="s">
        <v>791</v>
      </c>
      <c r="K67" s="11" t="s">
        <v>791</v>
      </c>
      <c r="L67" s="15" t="s">
        <v>791</v>
      </c>
      <c r="M67" s="11" t="s">
        <v>791</v>
      </c>
      <c r="N67" s="15" t="s">
        <v>791</v>
      </c>
      <c r="O67" s="11" t="s">
        <v>791</v>
      </c>
      <c r="P67" s="15" t="s">
        <v>791</v>
      </c>
      <c r="Q67" s="11" t="s">
        <v>791</v>
      </c>
      <c r="R67" s="15" t="s">
        <v>791</v>
      </c>
      <c r="S67" s="11" t="s">
        <v>791</v>
      </c>
      <c r="T67" s="15" t="s">
        <v>791</v>
      </c>
      <c r="U67" s="15" t="s">
        <v>791</v>
      </c>
      <c r="V67" s="15" t="s">
        <v>791</v>
      </c>
      <c r="W67" s="15" t="s">
        <v>791</v>
      </c>
      <c r="X67" s="15" t="s">
        <v>791</v>
      </c>
      <c r="Y67" s="15" t="s">
        <v>791</v>
      </c>
      <c r="Z67" s="15" t="s">
        <v>791</v>
      </c>
      <c r="AA67" s="15" t="s">
        <v>791</v>
      </c>
      <c r="AB67" s="15" t="s">
        <v>791</v>
      </c>
      <c r="AC67" s="15" t="s">
        <v>791</v>
      </c>
      <c r="AD67" s="15" t="s">
        <v>791</v>
      </c>
      <c r="AE67" s="15" t="s">
        <v>791</v>
      </c>
      <c r="AF67" s="11" t="s">
        <v>791</v>
      </c>
      <c r="AG67" s="15" t="s">
        <v>791</v>
      </c>
      <c r="AH67" s="11" t="s">
        <v>791</v>
      </c>
      <c r="AI67" s="15" t="s">
        <v>791</v>
      </c>
      <c r="AJ67" s="11" t="s">
        <v>791</v>
      </c>
      <c r="AK67" s="15" t="s">
        <v>791</v>
      </c>
      <c r="AL67" s="11" t="s">
        <v>791</v>
      </c>
      <c r="AM67" s="15" t="s">
        <v>791</v>
      </c>
      <c r="AN67" s="11" t="s">
        <v>791</v>
      </c>
      <c r="AO67" s="15" t="s">
        <v>791</v>
      </c>
      <c r="AP67" s="11" t="s">
        <v>791</v>
      </c>
      <c r="AQ67" s="15" t="s">
        <v>791</v>
      </c>
      <c r="AR67" s="11" t="s">
        <v>791</v>
      </c>
      <c r="AS67" s="15" t="s">
        <v>791</v>
      </c>
    </row>
    <row r="68" spans="1:45" ht="31.5">
      <c r="A68" s="11" t="str">
        <f>'1(год)'!A70</f>
        <v>1.6.9.</v>
      </c>
      <c r="B68" s="15" t="str">
        <f>'1(год)'!B70</f>
        <v>ПРМ на базе ГАЗ-33086</v>
      </c>
      <c r="C68" s="11" t="str">
        <f>'1(год)'!E70</f>
        <v>J_1.6.9.K</v>
      </c>
      <c r="D68" s="15"/>
      <c r="E68" s="11"/>
      <c r="F68" s="15"/>
      <c r="G68" s="11"/>
      <c r="H68" s="15"/>
      <c r="I68" s="11"/>
      <c r="J68" s="15" t="s">
        <v>791</v>
      </c>
      <c r="K68" s="11" t="s">
        <v>791</v>
      </c>
      <c r="L68" s="15" t="s">
        <v>791</v>
      </c>
      <c r="M68" s="11" t="s">
        <v>791</v>
      </c>
      <c r="N68" s="15" t="s">
        <v>791</v>
      </c>
      <c r="O68" s="11" t="s">
        <v>791</v>
      </c>
      <c r="P68" s="15" t="s">
        <v>791</v>
      </c>
      <c r="Q68" s="11" t="s">
        <v>791</v>
      </c>
      <c r="R68" s="15" t="s">
        <v>791</v>
      </c>
      <c r="S68" s="11" t="s">
        <v>791</v>
      </c>
      <c r="T68" s="15" t="s">
        <v>791</v>
      </c>
      <c r="U68" s="15" t="s">
        <v>791</v>
      </c>
      <c r="V68" s="15" t="s">
        <v>791</v>
      </c>
      <c r="W68" s="15" t="s">
        <v>791</v>
      </c>
      <c r="X68" s="15" t="s">
        <v>791</v>
      </c>
      <c r="Y68" s="15" t="s">
        <v>791</v>
      </c>
      <c r="Z68" s="15" t="s">
        <v>791</v>
      </c>
      <c r="AA68" s="15" t="s">
        <v>791</v>
      </c>
      <c r="AB68" s="15" t="s">
        <v>791</v>
      </c>
      <c r="AC68" s="15" t="s">
        <v>791</v>
      </c>
      <c r="AD68" s="15" t="s">
        <v>791</v>
      </c>
      <c r="AE68" s="15" t="s">
        <v>791</v>
      </c>
      <c r="AF68" s="11" t="s">
        <v>791</v>
      </c>
      <c r="AG68" s="15" t="s">
        <v>791</v>
      </c>
      <c r="AH68" s="11" t="s">
        <v>791</v>
      </c>
      <c r="AI68" s="15" t="s">
        <v>791</v>
      </c>
      <c r="AJ68" s="11" t="s">
        <v>791</v>
      </c>
      <c r="AK68" s="15" t="s">
        <v>791</v>
      </c>
      <c r="AL68" s="11" t="s">
        <v>791</v>
      </c>
      <c r="AM68" s="15" t="s">
        <v>791</v>
      </c>
      <c r="AN68" s="11" t="s">
        <v>791</v>
      </c>
      <c r="AO68" s="15" t="s">
        <v>791</v>
      </c>
      <c r="AP68" s="11" t="s">
        <v>791</v>
      </c>
      <c r="AQ68" s="15" t="s">
        <v>791</v>
      </c>
      <c r="AR68" s="11" t="s">
        <v>791</v>
      </c>
      <c r="AS68" s="15" t="s">
        <v>791</v>
      </c>
    </row>
    <row r="69" spans="1:45" ht="31.5">
      <c r="A69" s="11" t="str">
        <f>'1(год)'!A71</f>
        <v>1.6.10.</v>
      </c>
      <c r="B69" s="15" t="str">
        <f>'1(год)'!B71</f>
        <v>тракторный -тягач на базе МТЗ-82</v>
      </c>
      <c r="C69" s="11" t="str">
        <f>'1(год)'!E71</f>
        <v>J_1.6.10.M</v>
      </c>
      <c r="D69" s="15"/>
      <c r="E69" s="11"/>
      <c r="F69" s="15"/>
      <c r="G69" s="11"/>
      <c r="H69" s="15"/>
      <c r="I69" s="11"/>
      <c r="J69" s="15" t="s">
        <v>791</v>
      </c>
      <c r="K69" s="11" t="s">
        <v>791</v>
      </c>
      <c r="L69" s="15" t="s">
        <v>791</v>
      </c>
      <c r="M69" s="11" t="s">
        <v>791</v>
      </c>
      <c r="N69" s="15" t="s">
        <v>791</v>
      </c>
      <c r="O69" s="11" t="s">
        <v>791</v>
      </c>
      <c r="P69" s="15" t="s">
        <v>791</v>
      </c>
      <c r="Q69" s="11" t="s">
        <v>791</v>
      </c>
      <c r="R69" s="15" t="s">
        <v>791</v>
      </c>
      <c r="S69" s="11" t="s">
        <v>791</v>
      </c>
      <c r="T69" s="15" t="s">
        <v>791</v>
      </c>
      <c r="U69" s="15" t="s">
        <v>791</v>
      </c>
      <c r="V69" s="15" t="s">
        <v>791</v>
      </c>
      <c r="W69" s="15" t="s">
        <v>791</v>
      </c>
      <c r="X69" s="15" t="s">
        <v>791</v>
      </c>
      <c r="Y69" s="15" t="s">
        <v>791</v>
      </c>
      <c r="Z69" s="15" t="s">
        <v>791</v>
      </c>
      <c r="AA69" s="15" t="s">
        <v>791</v>
      </c>
      <c r="AB69" s="15" t="s">
        <v>791</v>
      </c>
      <c r="AC69" s="15" t="s">
        <v>791</v>
      </c>
      <c r="AD69" s="15" t="s">
        <v>791</v>
      </c>
      <c r="AE69" s="15" t="s">
        <v>791</v>
      </c>
      <c r="AF69" s="11" t="s">
        <v>791</v>
      </c>
      <c r="AG69" s="15" t="s">
        <v>791</v>
      </c>
      <c r="AH69" s="11" t="s">
        <v>791</v>
      </c>
      <c r="AI69" s="15" t="s">
        <v>791</v>
      </c>
      <c r="AJ69" s="11" t="s">
        <v>791</v>
      </c>
      <c r="AK69" s="15" t="s">
        <v>791</v>
      </c>
      <c r="AL69" s="11" t="s">
        <v>791</v>
      </c>
      <c r="AM69" s="15" t="s">
        <v>791</v>
      </c>
      <c r="AN69" s="11" t="s">
        <v>791</v>
      </c>
      <c r="AO69" s="15" t="s">
        <v>791</v>
      </c>
      <c r="AP69" s="11" t="s">
        <v>791</v>
      </c>
      <c r="AQ69" s="15" t="s">
        <v>791</v>
      </c>
      <c r="AR69" s="11" t="s">
        <v>791</v>
      </c>
      <c r="AS69" s="15" t="s">
        <v>791</v>
      </c>
    </row>
    <row r="70" spans="1:45" ht="31.5">
      <c r="A70" s="11" t="str">
        <f>'1(год)'!A72</f>
        <v>1.6.11.</v>
      </c>
      <c r="B70" s="15" t="str">
        <f>'1(год)'!B72</f>
        <v>самосвал Хёндай HP-65</v>
      </c>
      <c r="C70" s="11" t="str">
        <f>'1(год)'!E72</f>
        <v>J_1.6.11.L</v>
      </c>
      <c r="D70" s="15"/>
      <c r="E70" s="11"/>
      <c r="F70" s="15"/>
      <c r="G70" s="11"/>
      <c r="H70" s="15"/>
      <c r="I70" s="11"/>
      <c r="J70" s="15" t="s">
        <v>791</v>
      </c>
      <c r="K70" s="11" t="s">
        <v>791</v>
      </c>
      <c r="L70" s="15" t="s">
        <v>791</v>
      </c>
      <c r="M70" s="11" t="s">
        <v>791</v>
      </c>
      <c r="N70" s="15" t="s">
        <v>791</v>
      </c>
      <c r="O70" s="11" t="s">
        <v>791</v>
      </c>
      <c r="P70" s="15" t="s">
        <v>791</v>
      </c>
      <c r="Q70" s="11" t="s">
        <v>791</v>
      </c>
      <c r="R70" s="15" t="s">
        <v>791</v>
      </c>
      <c r="S70" s="11" t="s">
        <v>791</v>
      </c>
      <c r="T70" s="15" t="s">
        <v>791</v>
      </c>
      <c r="U70" s="15" t="s">
        <v>791</v>
      </c>
      <c r="V70" s="15" t="s">
        <v>791</v>
      </c>
      <c r="W70" s="15" t="s">
        <v>791</v>
      </c>
      <c r="X70" s="15" t="s">
        <v>791</v>
      </c>
      <c r="Y70" s="15" t="s">
        <v>791</v>
      </c>
      <c r="Z70" s="15" t="s">
        <v>791</v>
      </c>
      <c r="AA70" s="15" t="s">
        <v>791</v>
      </c>
      <c r="AB70" s="15" t="s">
        <v>791</v>
      </c>
      <c r="AC70" s="15" t="s">
        <v>791</v>
      </c>
      <c r="AD70" s="15" t="s">
        <v>791</v>
      </c>
      <c r="AE70" s="15" t="s">
        <v>791</v>
      </c>
      <c r="AF70" s="11" t="s">
        <v>791</v>
      </c>
      <c r="AG70" s="15" t="s">
        <v>791</v>
      </c>
      <c r="AH70" s="11" t="s">
        <v>791</v>
      </c>
      <c r="AI70" s="15" t="s">
        <v>791</v>
      </c>
      <c r="AJ70" s="11" t="s">
        <v>791</v>
      </c>
      <c r="AK70" s="15" t="s">
        <v>791</v>
      </c>
      <c r="AL70" s="11" t="s">
        <v>791</v>
      </c>
      <c r="AM70" s="15" t="s">
        <v>791</v>
      </c>
      <c r="AN70" s="11" t="s">
        <v>791</v>
      </c>
      <c r="AO70" s="15" t="s">
        <v>791</v>
      </c>
      <c r="AP70" s="11" t="s">
        <v>791</v>
      </c>
      <c r="AQ70" s="15" t="s">
        <v>791</v>
      </c>
      <c r="AR70" s="11" t="s">
        <v>791</v>
      </c>
      <c r="AS70" s="15" t="s">
        <v>791</v>
      </c>
    </row>
    <row r="71" spans="1:45" ht="31.5">
      <c r="A71" s="11" t="str">
        <f>'1(год)'!A73</f>
        <v>1.6.12.</v>
      </c>
      <c r="B71" s="15" t="str">
        <f>'1(год)'!B73</f>
        <v>УАЗ -390995 (буханка)</v>
      </c>
      <c r="C71" s="11" t="str">
        <f>'1(год)'!E73</f>
        <v>J_1.6.12.M</v>
      </c>
      <c r="D71" s="15"/>
      <c r="E71" s="11"/>
      <c r="F71" s="15"/>
      <c r="G71" s="11"/>
      <c r="H71" s="15"/>
      <c r="I71" s="11"/>
      <c r="J71" s="15" t="s">
        <v>791</v>
      </c>
      <c r="K71" s="11" t="s">
        <v>791</v>
      </c>
      <c r="L71" s="15" t="s">
        <v>791</v>
      </c>
      <c r="M71" s="11" t="s">
        <v>791</v>
      </c>
      <c r="N71" s="15" t="s">
        <v>791</v>
      </c>
      <c r="O71" s="11" t="s">
        <v>791</v>
      </c>
      <c r="P71" s="15" t="s">
        <v>791</v>
      </c>
      <c r="Q71" s="11" t="s">
        <v>791</v>
      </c>
      <c r="R71" s="15" t="s">
        <v>791</v>
      </c>
      <c r="S71" s="11" t="s">
        <v>791</v>
      </c>
      <c r="T71" s="15" t="s">
        <v>791</v>
      </c>
      <c r="U71" s="15" t="s">
        <v>791</v>
      </c>
      <c r="V71" s="15" t="s">
        <v>791</v>
      </c>
      <c r="W71" s="15" t="s">
        <v>791</v>
      </c>
      <c r="X71" s="15" t="s">
        <v>791</v>
      </c>
      <c r="Y71" s="15" t="s">
        <v>791</v>
      </c>
      <c r="Z71" s="15" t="s">
        <v>791</v>
      </c>
      <c r="AA71" s="15" t="s">
        <v>791</v>
      </c>
      <c r="AB71" s="15" t="s">
        <v>791</v>
      </c>
      <c r="AC71" s="15" t="s">
        <v>791</v>
      </c>
      <c r="AD71" s="15" t="s">
        <v>791</v>
      </c>
      <c r="AE71" s="15" t="s">
        <v>791</v>
      </c>
      <c r="AF71" s="11" t="s">
        <v>791</v>
      </c>
      <c r="AG71" s="15" t="s">
        <v>791</v>
      </c>
      <c r="AH71" s="11" t="s">
        <v>791</v>
      </c>
      <c r="AI71" s="15" t="s">
        <v>791</v>
      </c>
      <c r="AJ71" s="11" t="s">
        <v>791</v>
      </c>
      <c r="AK71" s="15" t="s">
        <v>791</v>
      </c>
      <c r="AL71" s="11" t="s">
        <v>791</v>
      </c>
      <c r="AM71" s="15" t="s">
        <v>791</v>
      </c>
      <c r="AN71" s="11" t="s">
        <v>791</v>
      </c>
      <c r="AO71" s="15" t="s">
        <v>791</v>
      </c>
      <c r="AP71" s="11" t="s">
        <v>791</v>
      </c>
      <c r="AQ71" s="15" t="s">
        <v>791</v>
      </c>
      <c r="AR71" s="11" t="s">
        <v>791</v>
      </c>
      <c r="AS71" s="15" t="s">
        <v>791</v>
      </c>
    </row>
    <row r="72" spans="1:45" ht="31.5">
      <c r="A72" s="11" t="str">
        <f>'1(год)'!A74</f>
        <v>1.6.13.</v>
      </c>
      <c r="B72" s="15" t="str">
        <f>'1(год)'!B74</f>
        <v>БКМ-205Д-01 на базе МТЗ-82 (ямобур)</v>
      </c>
      <c r="C72" s="11" t="str">
        <f>'1(год)'!E74</f>
        <v>J_1.6.13.N</v>
      </c>
      <c r="D72" s="15"/>
      <c r="E72" s="11"/>
      <c r="F72" s="15"/>
      <c r="G72" s="11"/>
      <c r="H72" s="15"/>
      <c r="I72" s="11"/>
      <c r="J72" s="15" t="s">
        <v>791</v>
      </c>
      <c r="K72" s="11" t="s">
        <v>791</v>
      </c>
      <c r="L72" s="15" t="s">
        <v>791</v>
      </c>
      <c r="M72" s="11" t="s">
        <v>791</v>
      </c>
      <c r="N72" s="15" t="s">
        <v>791</v>
      </c>
      <c r="O72" s="11" t="s">
        <v>791</v>
      </c>
      <c r="P72" s="15" t="s">
        <v>791</v>
      </c>
      <c r="Q72" s="11" t="s">
        <v>791</v>
      </c>
      <c r="R72" s="15" t="s">
        <v>791</v>
      </c>
      <c r="S72" s="11" t="s">
        <v>791</v>
      </c>
      <c r="T72" s="15" t="s">
        <v>791</v>
      </c>
      <c r="U72" s="15" t="s">
        <v>791</v>
      </c>
      <c r="V72" s="15" t="s">
        <v>791</v>
      </c>
      <c r="W72" s="15" t="s">
        <v>791</v>
      </c>
      <c r="X72" s="15" t="s">
        <v>791</v>
      </c>
      <c r="Y72" s="15" t="s">
        <v>791</v>
      </c>
      <c r="Z72" s="15" t="s">
        <v>791</v>
      </c>
      <c r="AA72" s="15" t="s">
        <v>791</v>
      </c>
      <c r="AB72" s="15" t="s">
        <v>791</v>
      </c>
      <c r="AC72" s="15" t="s">
        <v>791</v>
      </c>
      <c r="AD72" s="15" t="s">
        <v>791</v>
      </c>
      <c r="AE72" s="15" t="s">
        <v>791</v>
      </c>
      <c r="AF72" s="11" t="s">
        <v>791</v>
      </c>
      <c r="AG72" s="15" t="s">
        <v>791</v>
      </c>
      <c r="AH72" s="11" t="s">
        <v>791</v>
      </c>
      <c r="AI72" s="15" t="s">
        <v>791</v>
      </c>
      <c r="AJ72" s="11" t="s">
        <v>791</v>
      </c>
      <c r="AK72" s="15" t="s">
        <v>791</v>
      </c>
      <c r="AL72" s="11" t="s">
        <v>791</v>
      </c>
      <c r="AM72" s="15" t="s">
        <v>791</v>
      </c>
      <c r="AN72" s="11" t="s">
        <v>791</v>
      </c>
      <c r="AO72" s="15" t="s">
        <v>791</v>
      </c>
      <c r="AP72" s="11" t="s">
        <v>791</v>
      </c>
      <c r="AQ72" s="15" t="s">
        <v>791</v>
      </c>
      <c r="AR72" s="11" t="s">
        <v>791</v>
      </c>
      <c r="AS72" s="15" t="s">
        <v>791</v>
      </c>
    </row>
    <row r="73" spans="1:45" ht="31.5">
      <c r="A73" s="11" t="str">
        <f>'1(год)'!A75</f>
        <v>1.6.14.</v>
      </c>
      <c r="B73" s="15" t="str">
        <f>'1(год)'!B75</f>
        <v>измеритель параметров силовых трансформаторов К 540-3 </v>
      </c>
      <c r="C73" s="11" t="str">
        <f>'1(год)'!E75</f>
        <v>J_1.6.14.M</v>
      </c>
      <c r="D73" s="15"/>
      <c r="E73" s="11"/>
      <c r="F73" s="15"/>
      <c r="G73" s="11"/>
      <c r="H73" s="15"/>
      <c r="I73" s="11"/>
      <c r="J73" s="15" t="s">
        <v>791</v>
      </c>
      <c r="K73" s="11" t="s">
        <v>791</v>
      </c>
      <c r="L73" s="15" t="s">
        <v>791</v>
      </c>
      <c r="M73" s="11" t="s">
        <v>791</v>
      </c>
      <c r="N73" s="15" t="s">
        <v>791</v>
      </c>
      <c r="O73" s="11" t="s">
        <v>791</v>
      </c>
      <c r="P73" s="15" t="s">
        <v>791</v>
      </c>
      <c r="Q73" s="11" t="s">
        <v>791</v>
      </c>
      <c r="R73" s="15" t="s">
        <v>791</v>
      </c>
      <c r="S73" s="11" t="s">
        <v>791</v>
      </c>
      <c r="T73" s="15" t="s">
        <v>791</v>
      </c>
      <c r="U73" s="15" t="s">
        <v>791</v>
      </c>
      <c r="V73" s="15" t="s">
        <v>791</v>
      </c>
      <c r="W73" s="15" t="s">
        <v>791</v>
      </c>
      <c r="X73" s="15" t="s">
        <v>791</v>
      </c>
      <c r="Y73" s="15" t="s">
        <v>791</v>
      </c>
      <c r="Z73" s="15" t="s">
        <v>791</v>
      </c>
      <c r="AA73" s="15" t="s">
        <v>791</v>
      </c>
      <c r="AB73" s="15" t="s">
        <v>791</v>
      </c>
      <c r="AC73" s="15" t="s">
        <v>791</v>
      </c>
      <c r="AD73" s="15" t="s">
        <v>791</v>
      </c>
      <c r="AE73" s="15" t="s">
        <v>791</v>
      </c>
      <c r="AF73" s="11" t="s">
        <v>791</v>
      </c>
      <c r="AG73" s="15" t="s">
        <v>791</v>
      </c>
      <c r="AH73" s="11" t="s">
        <v>791</v>
      </c>
      <c r="AI73" s="15" t="s">
        <v>791</v>
      </c>
      <c r="AJ73" s="11" t="s">
        <v>791</v>
      </c>
      <c r="AK73" s="15" t="s">
        <v>791</v>
      </c>
      <c r="AL73" s="11" t="s">
        <v>791</v>
      </c>
      <c r="AM73" s="15" t="s">
        <v>791</v>
      </c>
      <c r="AN73" s="11" t="s">
        <v>791</v>
      </c>
      <c r="AO73" s="15" t="s">
        <v>791</v>
      </c>
      <c r="AP73" s="11" t="s">
        <v>791</v>
      </c>
      <c r="AQ73" s="15" t="s">
        <v>791</v>
      </c>
      <c r="AR73" s="11" t="s">
        <v>791</v>
      </c>
      <c r="AS73" s="15" t="s">
        <v>791</v>
      </c>
    </row>
    <row r="74" spans="1:45" ht="31.5">
      <c r="A74" s="11" t="str">
        <f>'1(год)'!A76</f>
        <v>1.6.15.</v>
      </c>
      <c r="B74" s="15" t="str">
        <f>'1(год)'!B76</f>
        <v>СКАТ -70П</v>
      </c>
      <c r="C74" s="11" t="str">
        <f>'1(год)'!E76</f>
        <v>J_1.6.15.K</v>
      </c>
      <c r="D74" s="15"/>
      <c r="E74" s="11"/>
      <c r="F74" s="15"/>
      <c r="G74" s="11"/>
      <c r="H74" s="15"/>
      <c r="I74" s="11"/>
      <c r="J74" s="15" t="s">
        <v>791</v>
      </c>
      <c r="K74" s="11" t="s">
        <v>791</v>
      </c>
      <c r="L74" s="15" t="s">
        <v>791</v>
      </c>
      <c r="M74" s="11" t="s">
        <v>791</v>
      </c>
      <c r="N74" s="15" t="s">
        <v>791</v>
      </c>
      <c r="O74" s="11" t="s">
        <v>791</v>
      </c>
      <c r="P74" s="15" t="s">
        <v>791</v>
      </c>
      <c r="Q74" s="11" t="s">
        <v>791</v>
      </c>
      <c r="R74" s="15" t="s">
        <v>791</v>
      </c>
      <c r="S74" s="11" t="s">
        <v>791</v>
      </c>
      <c r="T74" s="15" t="s">
        <v>791</v>
      </c>
      <c r="U74" s="15" t="s">
        <v>791</v>
      </c>
      <c r="V74" s="15" t="s">
        <v>791</v>
      </c>
      <c r="W74" s="15" t="s">
        <v>791</v>
      </c>
      <c r="X74" s="15" t="s">
        <v>791</v>
      </c>
      <c r="Y74" s="15" t="s">
        <v>791</v>
      </c>
      <c r="Z74" s="15" t="s">
        <v>791</v>
      </c>
      <c r="AA74" s="15" t="s">
        <v>791</v>
      </c>
      <c r="AB74" s="15" t="s">
        <v>791</v>
      </c>
      <c r="AC74" s="15" t="s">
        <v>791</v>
      </c>
      <c r="AD74" s="15" t="s">
        <v>791</v>
      </c>
      <c r="AE74" s="15" t="s">
        <v>791</v>
      </c>
      <c r="AF74" s="11" t="s">
        <v>791</v>
      </c>
      <c r="AG74" s="15" t="s">
        <v>791</v>
      </c>
      <c r="AH74" s="11" t="s">
        <v>791</v>
      </c>
      <c r="AI74" s="15" t="s">
        <v>791</v>
      </c>
      <c r="AJ74" s="11" t="s">
        <v>791</v>
      </c>
      <c r="AK74" s="15" t="s">
        <v>791</v>
      </c>
      <c r="AL74" s="11" t="s">
        <v>791</v>
      </c>
      <c r="AM74" s="15" t="s">
        <v>791</v>
      </c>
      <c r="AN74" s="11" t="s">
        <v>791</v>
      </c>
      <c r="AO74" s="15" t="s">
        <v>791</v>
      </c>
      <c r="AP74" s="11" t="s">
        <v>791</v>
      </c>
      <c r="AQ74" s="15" t="s">
        <v>791</v>
      </c>
      <c r="AR74" s="11" t="s">
        <v>791</v>
      </c>
      <c r="AS74" s="15" t="s">
        <v>791</v>
      </c>
    </row>
    <row r="75" spans="1:45" ht="31.5">
      <c r="A75" s="11" t="str">
        <f>'1(год)'!A77</f>
        <v>1.6.16.</v>
      </c>
      <c r="B75" s="15" t="str">
        <f>'1(год)'!B77</f>
        <v>СКАТ М100В</v>
      </c>
      <c r="C75" s="11" t="str">
        <f>'1(год)'!E77</f>
        <v>J_1.6.16.L</v>
      </c>
      <c r="D75" s="15"/>
      <c r="E75" s="11"/>
      <c r="F75" s="15"/>
      <c r="G75" s="11"/>
      <c r="H75" s="15"/>
      <c r="I75" s="11"/>
      <c r="J75" s="15" t="s">
        <v>791</v>
      </c>
      <c r="K75" s="11" t="s">
        <v>791</v>
      </c>
      <c r="L75" s="15" t="s">
        <v>791</v>
      </c>
      <c r="M75" s="11" t="s">
        <v>791</v>
      </c>
      <c r="N75" s="15" t="s">
        <v>791</v>
      </c>
      <c r="O75" s="11" t="s">
        <v>791</v>
      </c>
      <c r="P75" s="15" t="s">
        <v>791</v>
      </c>
      <c r="Q75" s="11" t="s">
        <v>791</v>
      </c>
      <c r="R75" s="15" t="s">
        <v>791</v>
      </c>
      <c r="S75" s="11" t="s">
        <v>791</v>
      </c>
      <c r="T75" s="15" t="s">
        <v>791</v>
      </c>
      <c r="U75" s="15" t="s">
        <v>791</v>
      </c>
      <c r="V75" s="15" t="s">
        <v>791</v>
      </c>
      <c r="W75" s="15" t="s">
        <v>791</v>
      </c>
      <c r="X75" s="15" t="s">
        <v>791</v>
      </c>
      <c r="Y75" s="15" t="s">
        <v>791</v>
      </c>
      <c r="Z75" s="15" t="s">
        <v>791</v>
      </c>
      <c r="AA75" s="15" t="s">
        <v>791</v>
      </c>
      <c r="AB75" s="15" t="s">
        <v>791</v>
      </c>
      <c r="AC75" s="15" t="s">
        <v>791</v>
      </c>
      <c r="AD75" s="15" t="s">
        <v>791</v>
      </c>
      <c r="AE75" s="15" t="s">
        <v>791</v>
      </c>
      <c r="AF75" s="11" t="s">
        <v>791</v>
      </c>
      <c r="AG75" s="15" t="s">
        <v>791</v>
      </c>
      <c r="AH75" s="11" t="s">
        <v>791</v>
      </c>
      <c r="AI75" s="15" t="s">
        <v>791</v>
      </c>
      <c r="AJ75" s="11" t="s">
        <v>791</v>
      </c>
      <c r="AK75" s="15" t="s">
        <v>791</v>
      </c>
      <c r="AL75" s="11" t="s">
        <v>791</v>
      </c>
      <c r="AM75" s="15" t="s">
        <v>791</v>
      </c>
      <c r="AN75" s="11" t="s">
        <v>791</v>
      </c>
      <c r="AO75" s="15" t="s">
        <v>791</v>
      </c>
      <c r="AP75" s="11" t="s">
        <v>791</v>
      </c>
      <c r="AQ75" s="15" t="s">
        <v>791</v>
      </c>
      <c r="AR75" s="11" t="s">
        <v>791</v>
      </c>
      <c r="AS75" s="15" t="s">
        <v>791</v>
      </c>
    </row>
    <row r="76" spans="1:45" ht="47.25">
      <c r="A76" s="11" t="str">
        <f>'1(год)'!A78</f>
        <v>1.6.17.</v>
      </c>
      <c r="B76" s="15" t="str">
        <f>'1(год)'!B78</f>
        <v>СВП-10 стенд механических испытаний повреждений для ведения работ на высоте</v>
      </c>
      <c r="C76" s="11" t="str">
        <f>'1(год)'!E78</f>
        <v>J_1.6.17.N</v>
      </c>
      <c r="D76" s="15"/>
      <c r="E76" s="11"/>
      <c r="F76" s="15"/>
      <c r="G76" s="11"/>
      <c r="H76" s="15"/>
      <c r="I76" s="11"/>
      <c r="J76" s="15" t="s">
        <v>791</v>
      </c>
      <c r="K76" s="11" t="s">
        <v>791</v>
      </c>
      <c r="L76" s="15" t="s">
        <v>791</v>
      </c>
      <c r="M76" s="11" t="s">
        <v>791</v>
      </c>
      <c r="N76" s="15" t="s">
        <v>791</v>
      </c>
      <c r="O76" s="11" t="s">
        <v>791</v>
      </c>
      <c r="P76" s="15" t="s">
        <v>791</v>
      </c>
      <c r="Q76" s="11" t="s">
        <v>791</v>
      </c>
      <c r="R76" s="15" t="s">
        <v>791</v>
      </c>
      <c r="S76" s="11" t="s">
        <v>791</v>
      </c>
      <c r="T76" s="15" t="s">
        <v>791</v>
      </c>
      <c r="U76" s="15" t="s">
        <v>791</v>
      </c>
      <c r="V76" s="15" t="s">
        <v>791</v>
      </c>
      <c r="W76" s="15" t="s">
        <v>791</v>
      </c>
      <c r="X76" s="15" t="s">
        <v>791</v>
      </c>
      <c r="Y76" s="15" t="s">
        <v>791</v>
      </c>
      <c r="Z76" s="15" t="s">
        <v>791</v>
      </c>
      <c r="AA76" s="15" t="s">
        <v>791</v>
      </c>
      <c r="AB76" s="15" t="s">
        <v>791</v>
      </c>
      <c r="AC76" s="15" t="s">
        <v>791</v>
      </c>
      <c r="AD76" s="15" t="s">
        <v>791</v>
      </c>
      <c r="AE76" s="15" t="s">
        <v>791</v>
      </c>
      <c r="AF76" s="11" t="s">
        <v>791</v>
      </c>
      <c r="AG76" s="15" t="s">
        <v>791</v>
      </c>
      <c r="AH76" s="11" t="s">
        <v>791</v>
      </c>
      <c r="AI76" s="15" t="s">
        <v>791</v>
      </c>
      <c r="AJ76" s="11" t="s">
        <v>791</v>
      </c>
      <c r="AK76" s="15" t="s">
        <v>791</v>
      </c>
      <c r="AL76" s="11" t="s">
        <v>791</v>
      </c>
      <c r="AM76" s="15" t="s">
        <v>791</v>
      </c>
      <c r="AN76" s="11" t="s">
        <v>791</v>
      </c>
      <c r="AO76" s="15" t="s">
        <v>791</v>
      </c>
      <c r="AP76" s="11" t="s">
        <v>791</v>
      </c>
      <c r="AQ76" s="15" t="s">
        <v>791</v>
      </c>
      <c r="AR76" s="11" t="s">
        <v>791</v>
      </c>
      <c r="AS76" s="15" t="s">
        <v>791</v>
      </c>
    </row>
  </sheetData>
  <sheetProtection/>
  <mergeCells count="32">
    <mergeCell ref="AJ15:AK15"/>
    <mergeCell ref="H15:I15"/>
    <mergeCell ref="Z15:AA15"/>
    <mergeCell ref="R15:S15"/>
    <mergeCell ref="A13:A16"/>
    <mergeCell ref="B13:B16"/>
    <mergeCell ref="C13:C16"/>
    <mergeCell ref="D13:AS13"/>
    <mergeCell ref="D14:I14"/>
    <mergeCell ref="P15:Q15"/>
    <mergeCell ref="AR15:AS15"/>
    <mergeCell ref="AH15:AI15"/>
    <mergeCell ref="D15:E15"/>
    <mergeCell ref="AB14:AG14"/>
    <mergeCell ref="AH14:AM14"/>
    <mergeCell ref="F15:G15"/>
    <mergeCell ref="L15:M15"/>
    <mergeCell ref="J15:K15"/>
    <mergeCell ref="AB15:AC15"/>
    <mergeCell ref="AD15:AE15"/>
    <mergeCell ref="AF15:AG15"/>
    <mergeCell ref="T15:U15"/>
    <mergeCell ref="V14:AA14"/>
    <mergeCell ref="J14:O14"/>
    <mergeCell ref="P14:U14"/>
    <mergeCell ref="V15:W15"/>
    <mergeCell ref="X15:Y15"/>
    <mergeCell ref="AN14:AS14"/>
    <mergeCell ref="AP15:AQ15"/>
    <mergeCell ref="AN15:AO15"/>
    <mergeCell ref="N15:O15"/>
    <mergeCell ref="AL15:AM15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J327"/>
  <sheetViews>
    <sheetView workbookViewId="0" topLeftCell="A1">
      <selection activeCell="G250" sqref="G250:G264"/>
    </sheetView>
  </sheetViews>
  <sheetFormatPr defaultColWidth="9.140625" defaultRowHeight="15"/>
  <cols>
    <col min="1" max="1" width="8.7109375" style="0" customWidth="1"/>
    <col min="2" max="2" width="34.7109375" style="0" customWidth="1"/>
    <col min="3" max="3" width="6.7109375" style="0" customWidth="1"/>
    <col min="4" max="4" width="8.8515625" style="37" customWidth="1"/>
    <col min="5" max="5" width="9.57421875" style="58" customWidth="1"/>
    <col min="6" max="6" width="9.28125" style="0" bestFit="1" customWidth="1"/>
    <col min="7" max="7" width="9.7109375" style="0" customWidth="1"/>
    <col min="8" max="8" width="12.00390625" style="0" customWidth="1"/>
    <col min="10" max="10" width="18.8515625" style="0" bestFit="1" customWidth="1"/>
  </cols>
  <sheetData>
    <row r="1" spans="1:5" s="10" customFormat="1" ht="17.25">
      <c r="A1" s="24" t="s">
        <v>97</v>
      </c>
      <c r="D1" s="36"/>
      <c r="E1" s="57"/>
    </row>
    <row r="2" spans="1:5" s="10" customFormat="1" ht="17.25">
      <c r="A2" s="24" t="s">
        <v>98</v>
      </c>
      <c r="D2" s="36"/>
      <c r="E2" s="57"/>
    </row>
    <row r="4" spans="1:8" ht="60.75" customHeight="1">
      <c r="A4" s="128" t="s">
        <v>809</v>
      </c>
      <c r="B4" s="128"/>
      <c r="C4" s="128"/>
      <c r="D4" s="128"/>
      <c r="E4" s="128"/>
      <c r="F4" s="128"/>
      <c r="G4" s="128"/>
      <c r="H4" s="128"/>
    </row>
    <row r="6" ht="15.75">
      <c r="A6" s="1" t="s">
        <v>713</v>
      </c>
    </row>
    <row r="8" ht="15.75">
      <c r="A8" s="1" t="s">
        <v>810</v>
      </c>
    </row>
    <row r="10" spans="1:8" ht="46.5" customHeight="1">
      <c r="A10" s="129" t="s">
        <v>811</v>
      </c>
      <c r="B10" s="130"/>
      <c r="C10" s="130"/>
      <c r="D10" s="130"/>
      <c r="E10" s="130"/>
      <c r="F10" s="130"/>
      <c r="G10" s="130"/>
      <c r="H10" s="130"/>
    </row>
    <row r="11" spans="1:8" ht="36.75" customHeight="1">
      <c r="A11" s="127" t="s">
        <v>795</v>
      </c>
      <c r="B11" s="127"/>
      <c r="C11" s="127"/>
      <c r="D11" s="127"/>
      <c r="E11" s="127"/>
      <c r="F11" s="127"/>
      <c r="G11" s="127"/>
      <c r="H11" s="127"/>
    </row>
    <row r="12" ht="15.75">
      <c r="A12" s="1"/>
    </row>
    <row r="14" ht="15.75">
      <c r="A14" s="1" t="s">
        <v>99</v>
      </c>
    </row>
    <row r="15" ht="15.75">
      <c r="A15" s="1" t="s">
        <v>98</v>
      </c>
    </row>
    <row r="16" ht="15.75">
      <c r="A16" s="1"/>
    </row>
    <row r="17" spans="1:8" ht="45" customHeight="1">
      <c r="A17" s="131" t="s">
        <v>100</v>
      </c>
      <c r="B17" s="131" t="s">
        <v>101</v>
      </c>
      <c r="C17" s="131" t="s">
        <v>102</v>
      </c>
      <c r="D17" s="98" t="s">
        <v>812</v>
      </c>
      <c r="E17" s="98"/>
      <c r="F17" s="131" t="s">
        <v>104</v>
      </c>
      <c r="G17" s="131"/>
      <c r="H17" s="131" t="s">
        <v>18</v>
      </c>
    </row>
    <row r="18" spans="1:8" ht="45">
      <c r="A18" s="131"/>
      <c r="B18" s="131"/>
      <c r="C18" s="131"/>
      <c r="D18" s="88" t="s">
        <v>19</v>
      </c>
      <c r="E18" s="88" t="s">
        <v>20</v>
      </c>
      <c r="F18" s="31" t="s">
        <v>105</v>
      </c>
      <c r="G18" s="31" t="s">
        <v>106</v>
      </c>
      <c r="H18" s="131"/>
    </row>
    <row r="19" spans="1:8" ht="15">
      <c r="A19" s="31">
        <v>1</v>
      </c>
      <c r="B19" s="31">
        <v>2</v>
      </c>
      <c r="C19" s="31">
        <v>3</v>
      </c>
      <c r="D19" s="88">
        <v>4</v>
      </c>
      <c r="E19" s="88">
        <v>5</v>
      </c>
      <c r="F19" s="31">
        <v>6</v>
      </c>
      <c r="G19" s="31">
        <v>7</v>
      </c>
      <c r="H19" s="31">
        <v>8</v>
      </c>
    </row>
    <row r="20" spans="1:8" ht="15" customHeight="1">
      <c r="A20" s="131" t="s">
        <v>107</v>
      </c>
      <c r="B20" s="131"/>
      <c r="C20" s="131"/>
      <c r="D20" s="131"/>
      <c r="E20" s="131"/>
      <c r="F20" s="131"/>
      <c r="G20" s="131"/>
      <c r="H20" s="131"/>
    </row>
    <row r="21" spans="1:8" ht="45">
      <c r="A21" s="25" t="s">
        <v>108</v>
      </c>
      <c r="B21" s="25" t="s">
        <v>109</v>
      </c>
      <c r="C21" s="25" t="s">
        <v>110</v>
      </c>
      <c r="D21" s="35">
        <f>D22+D23+D24</f>
        <v>216.16586</v>
      </c>
      <c r="E21" s="35">
        <f>E22+E23+E24</f>
        <v>230.22235403129</v>
      </c>
      <c r="F21" s="25">
        <f>E21-D21</f>
        <v>14.056494031289986</v>
      </c>
      <c r="G21" s="26">
        <f>E21/D21*100</f>
        <v>106.50264293875544</v>
      </c>
      <c r="H21" s="25"/>
    </row>
    <row r="22" spans="1:8" ht="45">
      <c r="A22" s="25">
        <v>1.3</v>
      </c>
      <c r="B22" s="25" t="s">
        <v>116</v>
      </c>
      <c r="C22" s="25" t="s">
        <v>110</v>
      </c>
      <c r="D22" s="35">
        <f>171.0251+45.14076</f>
        <v>216.16586</v>
      </c>
      <c r="E22" s="35">
        <v>219.565336453601</v>
      </c>
      <c r="F22" s="25">
        <f aca="true" t="shared" si="0" ref="F22:F31">E22-D22</f>
        <v>3.3994764536009825</v>
      </c>
      <c r="G22" s="26">
        <f aca="true" t="shared" si="1" ref="G22:G57">E22/D22*100</f>
        <v>101.57262412001644</v>
      </c>
      <c r="H22" s="25"/>
    </row>
    <row r="23" spans="1:8" ht="45">
      <c r="A23" s="25">
        <v>1.5</v>
      </c>
      <c r="B23" s="25" t="s">
        <v>118</v>
      </c>
      <c r="C23" s="25" t="s">
        <v>110</v>
      </c>
      <c r="D23" s="35"/>
      <c r="E23" s="35">
        <f>499.143654/1000</f>
        <v>0.49914365400000005</v>
      </c>
      <c r="F23" s="25">
        <f t="shared" si="0"/>
        <v>0.49914365400000005</v>
      </c>
      <c r="G23" s="26"/>
      <c r="H23" s="25"/>
    </row>
    <row r="24" spans="1:8" ht="45">
      <c r="A24" s="25">
        <v>1.9</v>
      </c>
      <c r="B24" s="25" t="s">
        <v>124</v>
      </c>
      <c r="C24" s="25" t="s">
        <v>110</v>
      </c>
      <c r="D24" s="35"/>
      <c r="E24" s="35">
        <f>10157.873923689/1000</f>
        <v>10.157873923689</v>
      </c>
      <c r="F24" s="25">
        <f t="shared" si="0"/>
        <v>10.157873923689</v>
      </c>
      <c r="G24" s="26"/>
      <c r="H24" s="25"/>
    </row>
    <row r="25" spans="1:8" ht="60">
      <c r="A25" s="25" t="s">
        <v>125</v>
      </c>
      <c r="B25" s="25" t="s">
        <v>126</v>
      </c>
      <c r="C25" s="25" t="s">
        <v>110</v>
      </c>
      <c r="D25" s="35">
        <f>D26+D27+D28</f>
        <v>200.338776</v>
      </c>
      <c r="E25" s="35">
        <f>E26+E27+E28</f>
        <v>200.7924108976892</v>
      </c>
      <c r="F25" s="25">
        <f t="shared" si="0"/>
        <v>0.4536348976891986</v>
      </c>
      <c r="G25" s="26">
        <f t="shared" si="1"/>
        <v>100.22643389699515</v>
      </c>
      <c r="H25" s="25"/>
    </row>
    <row r="26" spans="1:10" ht="45">
      <c r="A26" s="25">
        <v>2.3</v>
      </c>
      <c r="B26" s="25" t="s">
        <v>116</v>
      </c>
      <c r="C26" s="25" t="s">
        <v>110</v>
      </c>
      <c r="D26" s="35">
        <f>D29+D38+D44+D45+D46+D49+D53</f>
        <v>200.338776</v>
      </c>
      <c r="E26" s="35">
        <f>E29+E38+E44+E45+E46+E49+E53</f>
        <v>197.106082169078</v>
      </c>
      <c r="F26" s="25">
        <f>E26-D26</f>
        <v>-3.2326938309219884</v>
      </c>
      <c r="G26" s="26">
        <f t="shared" si="1"/>
        <v>98.38638635242435</v>
      </c>
      <c r="H26" s="25"/>
      <c r="J26" s="87"/>
    </row>
    <row r="27" spans="1:8" ht="45">
      <c r="A27" s="25">
        <v>2.5</v>
      </c>
      <c r="B27" s="25" t="s">
        <v>118</v>
      </c>
      <c r="C27" s="25" t="s">
        <v>110</v>
      </c>
      <c r="D27" s="35"/>
      <c r="E27" s="35">
        <f>814.636324/1000</f>
        <v>0.814636324</v>
      </c>
      <c r="F27" s="25">
        <f t="shared" si="0"/>
        <v>0.814636324</v>
      </c>
      <c r="G27" s="26"/>
      <c r="H27" s="25"/>
    </row>
    <row r="28" spans="1:8" ht="45">
      <c r="A28" s="25">
        <v>2.9</v>
      </c>
      <c r="B28" s="25" t="s">
        <v>124</v>
      </c>
      <c r="C28" s="25" t="s">
        <v>110</v>
      </c>
      <c r="D28" s="35"/>
      <c r="E28" s="35">
        <f>2871.6924046112/1000</f>
        <v>2.8716924046112</v>
      </c>
      <c r="F28" s="25">
        <f t="shared" si="0"/>
        <v>2.8716924046112</v>
      </c>
      <c r="G28" s="26"/>
      <c r="H28" s="25"/>
    </row>
    <row r="29" spans="1:8" ht="45">
      <c r="A29" s="25" t="s">
        <v>127</v>
      </c>
      <c r="B29" s="25" t="s">
        <v>128</v>
      </c>
      <c r="C29" s="25" t="s">
        <v>110</v>
      </c>
      <c r="D29" s="35">
        <f>D30+D31+D35+D36+D37</f>
        <v>62.608716</v>
      </c>
      <c r="E29" s="35">
        <f>E30+E31+E35+E36+E37</f>
        <v>55.427099999999996</v>
      </c>
      <c r="F29" s="25">
        <f t="shared" si="0"/>
        <v>-7.181616000000005</v>
      </c>
      <c r="G29" s="26">
        <f t="shared" si="1"/>
        <v>88.52936706128904</v>
      </c>
      <c r="H29" s="25"/>
    </row>
    <row r="30" spans="1:8" ht="45" hidden="1">
      <c r="A30" s="25" t="s">
        <v>687</v>
      </c>
      <c r="B30" s="25" t="s">
        <v>129</v>
      </c>
      <c r="C30" s="25" t="s">
        <v>110</v>
      </c>
      <c r="D30" s="35"/>
      <c r="E30" s="35"/>
      <c r="F30" s="25">
        <f t="shared" si="0"/>
        <v>0</v>
      </c>
      <c r="G30" s="26" t="e">
        <f t="shared" si="1"/>
        <v>#DIV/0!</v>
      </c>
      <c r="H30" s="25"/>
    </row>
    <row r="31" spans="1:8" ht="45">
      <c r="A31" s="25" t="s">
        <v>688</v>
      </c>
      <c r="B31" s="25" t="s">
        <v>130</v>
      </c>
      <c r="C31" s="25" t="s">
        <v>110</v>
      </c>
      <c r="D31" s="35">
        <f>D32+D33+D34</f>
        <v>39.960486</v>
      </c>
      <c r="E31" s="35">
        <f>E32+E33+E34</f>
        <v>33.208</v>
      </c>
      <c r="F31" s="25">
        <f t="shared" si="0"/>
        <v>-6.752486000000005</v>
      </c>
      <c r="G31" s="26">
        <f t="shared" si="1"/>
        <v>83.10209240197929</v>
      </c>
      <c r="H31" s="25"/>
    </row>
    <row r="32" spans="1:8" ht="45" hidden="1">
      <c r="A32" s="25" t="s">
        <v>131</v>
      </c>
      <c r="B32" s="25" t="s">
        <v>132</v>
      </c>
      <c r="C32" s="25" t="s">
        <v>110</v>
      </c>
      <c r="D32" s="35"/>
      <c r="E32" s="35"/>
      <c r="F32" s="25">
        <f aca="true" t="shared" si="2" ref="F32:F57">E32-D32</f>
        <v>0</v>
      </c>
      <c r="G32" s="26" t="e">
        <f t="shared" si="1"/>
        <v>#DIV/0!</v>
      </c>
      <c r="H32" s="25"/>
    </row>
    <row r="33" spans="1:8" ht="45">
      <c r="A33" s="25" t="s">
        <v>133</v>
      </c>
      <c r="B33" s="25" t="s">
        <v>134</v>
      </c>
      <c r="C33" s="25" t="s">
        <v>110</v>
      </c>
      <c r="D33" s="35">
        <f>45.140076-4.52857+0.47661-1.12763</f>
        <v>39.960486</v>
      </c>
      <c r="E33" s="35">
        <v>33.208</v>
      </c>
      <c r="F33" s="25">
        <f t="shared" si="2"/>
        <v>-6.752486000000005</v>
      </c>
      <c r="G33" s="26">
        <f t="shared" si="1"/>
        <v>83.10209240197929</v>
      </c>
      <c r="H33" s="25"/>
    </row>
    <row r="34" spans="1:8" ht="45" hidden="1">
      <c r="A34" s="25" t="s">
        <v>135</v>
      </c>
      <c r="B34" s="25" t="s">
        <v>136</v>
      </c>
      <c r="C34" s="25" t="s">
        <v>110</v>
      </c>
      <c r="D34" s="35"/>
      <c r="E34" s="35"/>
      <c r="F34" s="25">
        <f t="shared" si="2"/>
        <v>0</v>
      </c>
      <c r="G34" s="26" t="e">
        <f t="shared" si="1"/>
        <v>#DIV/0!</v>
      </c>
      <c r="H34" s="25"/>
    </row>
    <row r="35" spans="1:8" ht="45" hidden="1">
      <c r="A35" s="25" t="s">
        <v>137</v>
      </c>
      <c r="B35" s="25" t="s">
        <v>138</v>
      </c>
      <c r="C35" s="25" t="s">
        <v>110</v>
      </c>
      <c r="D35" s="35"/>
      <c r="E35" s="35"/>
      <c r="F35" s="25">
        <f t="shared" si="2"/>
        <v>0</v>
      </c>
      <c r="G35" s="26" t="e">
        <f t="shared" si="1"/>
        <v>#DIV/0!</v>
      </c>
      <c r="H35" s="25"/>
    </row>
    <row r="36" spans="1:8" ht="45">
      <c r="A36" s="25" t="s">
        <v>716</v>
      </c>
      <c r="B36" s="25" t="s">
        <v>139</v>
      </c>
      <c r="C36" s="25" t="s">
        <v>110</v>
      </c>
      <c r="D36" s="35">
        <v>22.64823</v>
      </c>
      <c r="E36" s="35">
        <f>17.6249+3.5768+1.0174</f>
        <v>22.219099999999997</v>
      </c>
      <c r="F36" s="25">
        <f t="shared" si="2"/>
        <v>-0.42913000000000423</v>
      </c>
      <c r="G36" s="26">
        <f t="shared" si="1"/>
        <v>98.10523824599095</v>
      </c>
      <c r="H36" s="25"/>
    </row>
    <row r="37" spans="1:8" ht="45" hidden="1">
      <c r="A37" s="25" t="s">
        <v>717</v>
      </c>
      <c r="B37" s="25" t="s">
        <v>140</v>
      </c>
      <c r="C37" s="25" t="s">
        <v>110</v>
      </c>
      <c r="D37" s="35"/>
      <c r="E37" s="35"/>
      <c r="F37" s="25">
        <f t="shared" si="2"/>
        <v>0</v>
      </c>
      <c r="G37" s="26" t="e">
        <f t="shared" si="1"/>
        <v>#DIV/0!</v>
      </c>
      <c r="H37" s="25"/>
    </row>
    <row r="38" spans="1:8" ht="45">
      <c r="A38" s="25" t="s">
        <v>141</v>
      </c>
      <c r="B38" s="25" t="s">
        <v>142</v>
      </c>
      <c r="C38" s="25" t="s">
        <v>110</v>
      </c>
      <c r="D38" s="35">
        <f>D39+D40+D41+D42+D43</f>
        <v>47.755050000000004</v>
      </c>
      <c r="E38" s="35">
        <f>E39+E40+E41+E42+E43</f>
        <v>48.7246</v>
      </c>
      <c r="F38" s="25">
        <f t="shared" si="2"/>
        <v>0.9695499999999981</v>
      </c>
      <c r="G38" s="26">
        <f t="shared" si="1"/>
        <v>102.03025648596326</v>
      </c>
      <c r="H38" s="25"/>
    </row>
    <row r="39" spans="1:8" ht="60">
      <c r="A39" s="25" t="s">
        <v>718</v>
      </c>
      <c r="B39" s="25" t="s">
        <v>143</v>
      </c>
      <c r="C39" s="25" t="s">
        <v>110</v>
      </c>
      <c r="D39" s="35">
        <f>49.06239-3.07908</f>
        <v>45.98331</v>
      </c>
      <c r="E39" s="35">
        <f>46995.5/1000</f>
        <v>46.9955</v>
      </c>
      <c r="F39" s="25">
        <f t="shared" si="2"/>
        <v>1.0121899999999968</v>
      </c>
      <c r="G39" s="26">
        <f t="shared" si="1"/>
        <v>102.20121170050611</v>
      </c>
      <c r="H39" s="25"/>
    </row>
    <row r="40" spans="1:8" ht="45" hidden="1">
      <c r="A40" s="25" t="s">
        <v>719</v>
      </c>
      <c r="B40" s="25" t="s">
        <v>144</v>
      </c>
      <c r="C40" s="25" t="s">
        <v>110</v>
      </c>
      <c r="D40" s="35"/>
      <c r="E40" s="35"/>
      <c r="F40" s="25">
        <f t="shared" si="2"/>
        <v>0</v>
      </c>
      <c r="G40" s="26" t="e">
        <f t="shared" si="1"/>
        <v>#DIV/0!</v>
      </c>
      <c r="H40" s="25"/>
    </row>
    <row r="41" spans="1:8" ht="45" hidden="1">
      <c r="A41" s="25" t="s">
        <v>720</v>
      </c>
      <c r="B41" s="25" t="s">
        <v>145</v>
      </c>
      <c r="C41" s="25" t="s">
        <v>110</v>
      </c>
      <c r="D41" s="35"/>
      <c r="E41" s="35"/>
      <c r="F41" s="25">
        <f t="shared" si="2"/>
        <v>0</v>
      </c>
      <c r="G41" s="26" t="e">
        <f t="shared" si="1"/>
        <v>#DIV/0!</v>
      </c>
      <c r="H41" s="25"/>
    </row>
    <row r="42" spans="1:8" ht="45">
      <c r="A42" s="25" t="s">
        <v>721</v>
      </c>
      <c r="B42" s="25" t="s">
        <v>146</v>
      </c>
      <c r="C42" s="25" t="s">
        <v>110</v>
      </c>
      <c r="D42" s="35"/>
      <c r="E42" s="35"/>
      <c r="F42" s="25">
        <f t="shared" si="2"/>
        <v>0</v>
      </c>
      <c r="G42" s="26"/>
      <c r="H42" s="25"/>
    </row>
    <row r="43" spans="1:8" ht="45">
      <c r="A43" s="25" t="s">
        <v>722</v>
      </c>
      <c r="B43" s="25" t="s">
        <v>147</v>
      </c>
      <c r="C43" s="25" t="s">
        <v>110</v>
      </c>
      <c r="D43" s="35">
        <v>1.77174</v>
      </c>
      <c r="E43" s="35">
        <v>1.7291</v>
      </c>
      <c r="F43" s="25">
        <f t="shared" si="2"/>
        <v>-0.04264000000000001</v>
      </c>
      <c r="G43" s="26">
        <f t="shared" si="1"/>
        <v>97.59332633456376</v>
      </c>
      <c r="H43" s="25"/>
    </row>
    <row r="44" spans="1:8" ht="45">
      <c r="A44" s="25" t="s">
        <v>148</v>
      </c>
      <c r="B44" s="25" t="s">
        <v>149</v>
      </c>
      <c r="C44" s="25" t="s">
        <v>110</v>
      </c>
      <c r="D44" s="35">
        <f>57.20886+17.39149</f>
        <v>74.60035</v>
      </c>
      <c r="E44" s="35">
        <v>71.2393</v>
      </c>
      <c r="F44" s="25">
        <f t="shared" si="2"/>
        <v>-3.361050000000006</v>
      </c>
      <c r="G44" s="26">
        <f t="shared" si="1"/>
        <v>95.49459218354873</v>
      </c>
      <c r="H44" s="25"/>
    </row>
    <row r="45" spans="1:8" ht="45">
      <c r="A45" s="25" t="s">
        <v>150</v>
      </c>
      <c r="B45" s="25" t="s">
        <v>151</v>
      </c>
      <c r="C45" s="25" t="s">
        <v>110</v>
      </c>
      <c r="D45" s="35">
        <v>6.47259</v>
      </c>
      <c r="E45" s="35">
        <v>8.54024515</v>
      </c>
      <c r="F45" s="25">
        <f t="shared" si="2"/>
        <v>2.06765515</v>
      </c>
      <c r="G45" s="26">
        <f t="shared" si="1"/>
        <v>131.94478794423873</v>
      </c>
      <c r="H45" s="25"/>
    </row>
    <row r="46" spans="1:8" ht="45">
      <c r="A46" s="25" t="s">
        <v>152</v>
      </c>
      <c r="B46" s="25" t="s">
        <v>153</v>
      </c>
      <c r="C46" s="25" t="s">
        <v>110</v>
      </c>
      <c r="D46" s="35">
        <f>D47+D48</f>
        <v>0.69537</v>
      </c>
      <c r="E46" s="35">
        <f>E47+E48</f>
        <v>0.695093</v>
      </c>
      <c r="F46" s="25">
        <f t="shared" si="2"/>
        <v>-0.00027700000000008274</v>
      </c>
      <c r="G46" s="26">
        <f t="shared" si="1"/>
        <v>99.96016509196541</v>
      </c>
      <c r="H46" s="25"/>
    </row>
    <row r="47" spans="1:8" ht="45">
      <c r="A47" s="25" t="s">
        <v>723</v>
      </c>
      <c r="B47" s="25" t="s">
        <v>154</v>
      </c>
      <c r="C47" s="25" t="s">
        <v>110</v>
      </c>
      <c r="D47" s="35">
        <v>0.41966</v>
      </c>
      <c r="E47" s="35">
        <v>0.440593</v>
      </c>
      <c r="F47" s="25">
        <f t="shared" si="2"/>
        <v>0.020933000000000035</v>
      </c>
      <c r="G47" s="26">
        <f t="shared" si="1"/>
        <v>104.98808559309919</v>
      </c>
      <c r="H47" s="25"/>
    </row>
    <row r="48" spans="1:8" ht="45">
      <c r="A48" s="25" t="s">
        <v>724</v>
      </c>
      <c r="B48" s="25" t="s">
        <v>155</v>
      </c>
      <c r="C48" s="25" t="s">
        <v>110</v>
      </c>
      <c r="D48" s="35">
        <f>0.15443+0.06529+0.05599</f>
        <v>0.27571</v>
      </c>
      <c r="E48" s="35">
        <v>0.2545</v>
      </c>
      <c r="F48" s="25">
        <f t="shared" si="2"/>
        <v>-0.021210000000000007</v>
      </c>
      <c r="G48" s="26">
        <f t="shared" si="1"/>
        <v>92.30713430778717</v>
      </c>
      <c r="H48" s="25"/>
    </row>
    <row r="49" spans="1:8" ht="45">
      <c r="A49" s="25" t="s">
        <v>156</v>
      </c>
      <c r="B49" s="25" t="s">
        <v>157</v>
      </c>
      <c r="C49" s="25" t="s">
        <v>110</v>
      </c>
      <c r="D49" s="35">
        <f>D50+D51+D52</f>
        <v>8.2067</v>
      </c>
      <c r="E49" s="35">
        <f>E50+E51+E52</f>
        <v>12.479744019077964</v>
      </c>
      <c r="F49" s="25">
        <f t="shared" si="2"/>
        <v>4.273044019077965</v>
      </c>
      <c r="G49" s="26">
        <f t="shared" si="1"/>
        <v>152.0677497542004</v>
      </c>
      <c r="H49" s="25"/>
    </row>
    <row r="50" spans="1:10" ht="45">
      <c r="A50" s="25" t="s">
        <v>725</v>
      </c>
      <c r="B50" s="32" t="s">
        <v>158</v>
      </c>
      <c r="C50" s="25" t="s">
        <v>110</v>
      </c>
      <c r="D50" s="35">
        <v>8.185</v>
      </c>
      <c r="E50" s="35">
        <v>12.409062699077964</v>
      </c>
      <c r="F50" s="25">
        <f t="shared" si="2"/>
        <v>4.2240626990779635</v>
      </c>
      <c r="G50" s="26">
        <f t="shared" si="1"/>
        <v>151.6073634584968</v>
      </c>
      <c r="H50" s="25"/>
      <c r="J50" s="16"/>
    </row>
    <row r="51" spans="1:8" ht="45">
      <c r="A51" s="25" t="s">
        <v>726</v>
      </c>
      <c r="B51" s="25" t="s">
        <v>159</v>
      </c>
      <c r="C51" s="25" t="s">
        <v>110</v>
      </c>
      <c r="D51" s="35">
        <v>0.0217</v>
      </c>
      <c r="E51" s="35">
        <f>0.07068132</f>
        <v>0.07068132</v>
      </c>
      <c r="F51" s="25">
        <f t="shared" si="2"/>
        <v>0.04898132000000001</v>
      </c>
      <c r="G51" s="26">
        <f t="shared" si="1"/>
        <v>325.7203686635945</v>
      </c>
      <c r="H51" s="25"/>
    </row>
    <row r="52" spans="1:8" ht="45">
      <c r="A52" s="25" t="s">
        <v>727</v>
      </c>
      <c r="B52" s="25" t="s">
        <v>160</v>
      </c>
      <c r="C52" s="25" t="s">
        <v>110</v>
      </c>
      <c r="D52" s="35"/>
      <c r="E52" s="35"/>
      <c r="F52" s="25">
        <f t="shared" si="2"/>
        <v>0</v>
      </c>
      <c r="G52" s="26"/>
      <c r="H52" s="25"/>
    </row>
    <row r="53" spans="1:8" ht="45" hidden="1">
      <c r="A53" s="25" t="s">
        <v>161</v>
      </c>
      <c r="B53" s="25" t="s">
        <v>162</v>
      </c>
      <c r="C53" s="25" t="s">
        <v>110</v>
      </c>
      <c r="D53" s="35"/>
      <c r="E53" s="35"/>
      <c r="F53" s="25">
        <f t="shared" si="2"/>
        <v>0</v>
      </c>
      <c r="G53" s="26" t="e">
        <f t="shared" si="1"/>
        <v>#DIV/0!</v>
      </c>
      <c r="H53" s="25"/>
    </row>
    <row r="54" spans="1:8" ht="45" hidden="1">
      <c r="A54" s="25" t="s">
        <v>728</v>
      </c>
      <c r="B54" s="25" t="s">
        <v>163</v>
      </c>
      <c r="C54" s="25" t="s">
        <v>110</v>
      </c>
      <c r="D54" s="35"/>
      <c r="E54" s="35"/>
      <c r="F54" s="25">
        <f t="shared" si="2"/>
        <v>0</v>
      </c>
      <c r="G54" s="26" t="e">
        <f t="shared" si="1"/>
        <v>#DIV/0!</v>
      </c>
      <c r="H54" s="25"/>
    </row>
    <row r="55" spans="1:8" ht="45" hidden="1">
      <c r="A55" s="25" t="s">
        <v>729</v>
      </c>
      <c r="B55" s="25" t="s">
        <v>164</v>
      </c>
      <c r="C55" s="25" t="s">
        <v>110</v>
      </c>
      <c r="D55" s="35"/>
      <c r="E55" s="35"/>
      <c r="F55" s="25">
        <f t="shared" si="2"/>
        <v>0</v>
      </c>
      <c r="G55" s="26" t="e">
        <f t="shared" si="1"/>
        <v>#DIV/0!</v>
      </c>
      <c r="H55" s="25"/>
    </row>
    <row r="56" spans="1:8" ht="45" hidden="1">
      <c r="A56" s="25" t="s">
        <v>730</v>
      </c>
      <c r="B56" s="25" t="s">
        <v>165</v>
      </c>
      <c r="C56" s="25" t="s">
        <v>110</v>
      </c>
      <c r="D56" s="35"/>
      <c r="E56" s="35"/>
      <c r="F56" s="25">
        <f t="shared" si="2"/>
        <v>0</v>
      </c>
      <c r="G56" s="26" t="e">
        <f t="shared" si="1"/>
        <v>#DIV/0!</v>
      </c>
      <c r="H56" s="25"/>
    </row>
    <row r="57" spans="1:8" ht="45">
      <c r="A57" s="25" t="s">
        <v>166</v>
      </c>
      <c r="B57" s="25" t="s">
        <v>167</v>
      </c>
      <c r="C57" s="25" t="s">
        <v>110</v>
      </c>
      <c r="D57" s="35">
        <f>D21-D25</f>
        <v>15.827084000000013</v>
      </c>
      <c r="E57" s="35">
        <f>E21-E25</f>
        <v>29.4299431336008</v>
      </c>
      <c r="F57" s="25">
        <f t="shared" si="2"/>
        <v>13.602859133600788</v>
      </c>
      <c r="G57" s="26">
        <f t="shared" si="1"/>
        <v>185.94671724495032</v>
      </c>
      <c r="H57" s="25"/>
    </row>
    <row r="58" spans="1:8" ht="45">
      <c r="A58" s="26">
        <v>3.1</v>
      </c>
      <c r="B58" s="25" t="s">
        <v>111</v>
      </c>
      <c r="C58" s="25" t="s">
        <v>110</v>
      </c>
      <c r="D58" s="35">
        <f>D59+D60+D61</f>
        <v>0</v>
      </c>
      <c r="E58" s="35">
        <f>E59+E60+E61</f>
        <v>0</v>
      </c>
      <c r="F58" s="27">
        <f aca="true" t="shared" si="3" ref="F58:F121">E58-D58</f>
        <v>0</v>
      </c>
      <c r="G58" s="26"/>
      <c r="H58" s="25"/>
    </row>
    <row r="59" spans="1:8" ht="60" hidden="1">
      <c r="A59" s="26" t="s">
        <v>732</v>
      </c>
      <c r="B59" s="25" t="s">
        <v>112</v>
      </c>
      <c r="C59" s="25" t="s">
        <v>110</v>
      </c>
      <c r="D59" s="35"/>
      <c r="E59" s="35"/>
      <c r="F59" s="27">
        <f t="shared" si="3"/>
        <v>0</v>
      </c>
      <c r="G59" s="26" t="e">
        <f aca="true" t="shared" si="4" ref="G58:G121">E59/D59*100</f>
        <v>#DIV/0!</v>
      </c>
      <c r="H59" s="25"/>
    </row>
    <row r="60" spans="1:8" ht="60" hidden="1">
      <c r="A60" s="26" t="s">
        <v>731</v>
      </c>
      <c r="B60" s="25" t="s">
        <v>113</v>
      </c>
      <c r="C60" s="25" t="s">
        <v>110</v>
      </c>
      <c r="D60" s="35"/>
      <c r="E60" s="35"/>
      <c r="F60" s="27">
        <f t="shared" si="3"/>
        <v>0</v>
      </c>
      <c r="G60" s="26" t="e">
        <f t="shared" si="4"/>
        <v>#DIV/0!</v>
      </c>
      <c r="H60" s="25"/>
    </row>
    <row r="61" spans="1:8" ht="60" hidden="1">
      <c r="A61" s="26" t="s">
        <v>733</v>
      </c>
      <c r="B61" s="25" t="s">
        <v>114</v>
      </c>
      <c r="C61" s="25" t="s">
        <v>110</v>
      </c>
      <c r="D61" s="35"/>
      <c r="E61" s="35"/>
      <c r="F61" s="27">
        <f t="shared" si="3"/>
        <v>0</v>
      </c>
      <c r="G61" s="26" t="e">
        <f t="shared" si="4"/>
        <v>#DIV/0!</v>
      </c>
      <c r="H61" s="25"/>
    </row>
    <row r="62" spans="1:8" ht="45" hidden="1">
      <c r="A62" s="26">
        <v>3.2</v>
      </c>
      <c r="B62" s="25" t="s">
        <v>115</v>
      </c>
      <c r="C62" s="25" t="s">
        <v>110</v>
      </c>
      <c r="D62" s="35"/>
      <c r="E62" s="35"/>
      <c r="F62" s="27">
        <f t="shared" si="3"/>
        <v>0</v>
      </c>
      <c r="G62" s="26" t="e">
        <f t="shared" si="4"/>
        <v>#DIV/0!</v>
      </c>
      <c r="H62" s="25"/>
    </row>
    <row r="63" spans="1:8" ht="45">
      <c r="A63" s="26">
        <v>3.3</v>
      </c>
      <c r="B63" s="25" t="s">
        <v>116</v>
      </c>
      <c r="C63" s="25" t="s">
        <v>110</v>
      </c>
      <c r="D63" s="35">
        <f>D22-D26</f>
        <v>15.827084000000013</v>
      </c>
      <c r="E63" s="35">
        <f>E22-E26</f>
        <v>22.459254284522984</v>
      </c>
      <c r="F63" s="27">
        <f t="shared" si="3"/>
        <v>6.632170284522971</v>
      </c>
      <c r="G63" s="26">
        <f t="shared" si="4"/>
        <v>141.90393053150515</v>
      </c>
      <c r="H63" s="25"/>
    </row>
    <row r="64" spans="1:8" ht="45" hidden="1">
      <c r="A64" s="26">
        <v>3.4</v>
      </c>
      <c r="B64" s="25" t="s">
        <v>117</v>
      </c>
      <c r="C64" s="25" t="s">
        <v>110</v>
      </c>
      <c r="D64" s="35"/>
      <c r="E64" s="35"/>
      <c r="F64" s="27">
        <f t="shared" si="3"/>
        <v>0</v>
      </c>
      <c r="G64" s="26" t="e">
        <f t="shared" si="4"/>
        <v>#DIV/0!</v>
      </c>
      <c r="H64" s="25"/>
    </row>
    <row r="65" spans="1:8" ht="45">
      <c r="A65" s="26">
        <v>3.5</v>
      </c>
      <c r="B65" s="25" t="s">
        <v>118</v>
      </c>
      <c r="C65" s="25" t="s">
        <v>110</v>
      </c>
      <c r="D65" s="35"/>
      <c r="E65" s="35">
        <f>E23-E27</f>
        <v>-0.3154926699999999</v>
      </c>
      <c r="F65" s="27">
        <f t="shared" si="3"/>
        <v>-0.3154926699999999</v>
      </c>
      <c r="G65" s="26"/>
      <c r="H65" s="25"/>
    </row>
    <row r="66" spans="1:8" ht="45" hidden="1">
      <c r="A66" s="26">
        <v>3.6</v>
      </c>
      <c r="B66" s="25" t="s">
        <v>119</v>
      </c>
      <c r="C66" s="25" t="s">
        <v>110</v>
      </c>
      <c r="D66" s="35"/>
      <c r="E66" s="35"/>
      <c r="F66" s="27">
        <f t="shared" si="3"/>
        <v>0</v>
      </c>
      <c r="G66" s="26" t="e">
        <f t="shared" si="4"/>
        <v>#DIV/0!</v>
      </c>
      <c r="H66" s="25"/>
    </row>
    <row r="67" spans="1:8" ht="45" hidden="1">
      <c r="A67" s="26">
        <v>3.7</v>
      </c>
      <c r="B67" s="25" t="s">
        <v>120</v>
      </c>
      <c r="C67" s="25" t="s">
        <v>110</v>
      </c>
      <c r="D67" s="35"/>
      <c r="E67" s="35"/>
      <c r="F67" s="27">
        <f t="shared" si="3"/>
        <v>0</v>
      </c>
      <c r="G67" s="26" t="e">
        <f t="shared" si="4"/>
        <v>#DIV/0!</v>
      </c>
      <c r="H67" s="25"/>
    </row>
    <row r="68" spans="1:8" ht="45">
      <c r="A68" s="26">
        <v>3.8</v>
      </c>
      <c r="B68" s="25" t="s">
        <v>124</v>
      </c>
      <c r="C68" s="25" t="s">
        <v>110</v>
      </c>
      <c r="D68" s="35"/>
      <c r="E68" s="35">
        <f>E24-E28</f>
        <v>7.286181519077799</v>
      </c>
      <c r="F68" s="27">
        <f t="shared" si="3"/>
        <v>7.286181519077799</v>
      </c>
      <c r="G68" s="26"/>
      <c r="H68" s="25"/>
    </row>
    <row r="69" spans="1:8" ht="45">
      <c r="A69" s="25" t="s">
        <v>168</v>
      </c>
      <c r="B69" s="25" t="s">
        <v>169</v>
      </c>
      <c r="C69" s="25" t="s">
        <v>110</v>
      </c>
      <c r="D69" s="35">
        <f>D70-D76</f>
        <v>0</v>
      </c>
      <c r="E69" s="35">
        <f>E70-E76</f>
        <v>0</v>
      </c>
      <c r="F69" s="27"/>
      <c r="G69" s="26"/>
      <c r="H69" s="25"/>
    </row>
    <row r="70" spans="1:8" ht="45">
      <c r="A70" s="26">
        <v>4.1</v>
      </c>
      <c r="B70" s="25" t="s">
        <v>170</v>
      </c>
      <c r="C70" s="25" t="s">
        <v>110</v>
      </c>
      <c r="D70" s="35">
        <f>D71+D72+D73+D74+D75</f>
        <v>0</v>
      </c>
      <c r="E70" s="35">
        <f>E71+E72+E73+E74+E75</f>
        <v>0</v>
      </c>
      <c r="F70" s="27">
        <f t="shared" si="3"/>
        <v>0</v>
      </c>
      <c r="G70" s="26"/>
      <c r="H70" s="25"/>
    </row>
    <row r="71" spans="1:8" ht="45" hidden="1">
      <c r="A71" s="26" t="s">
        <v>746</v>
      </c>
      <c r="B71" s="25" t="s">
        <v>171</v>
      </c>
      <c r="C71" s="25" t="s">
        <v>110</v>
      </c>
      <c r="D71" s="35"/>
      <c r="E71" s="35"/>
      <c r="F71" s="27">
        <f t="shared" si="3"/>
        <v>0</v>
      </c>
      <c r="G71" s="26"/>
      <c r="H71" s="25"/>
    </row>
    <row r="72" spans="1:8" ht="45" hidden="1">
      <c r="A72" s="26" t="s">
        <v>747</v>
      </c>
      <c r="B72" s="25" t="s">
        <v>172</v>
      </c>
      <c r="C72" s="25" t="s">
        <v>110</v>
      </c>
      <c r="D72" s="35"/>
      <c r="E72" s="35"/>
      <c r="F72" s="27">
        <f t="shared" si="3"/>
        <v>0</v>
      </c>
      <c r="G72" s="26"/>
      <c r="H72" s="25"/>
    </row>
    <row r="73" spans="1:8" ht="45" hidden="1">
      <c r="A73" s="26" t="s">
        <v>748</v>
      </c>
      <c r="B73" s="25" t="s">
        <v>173</v>
      </c>
      <c r="C73" s="25" t="s">
        <v>110</v>
      </c>
      <c r="D73" s="35"/>
      <c r="E73" s="35"/>
      <c r="F73" s="27">
        <f t="shared" si="3"/>
        <v>0</v>
      </c>
      <c r="G73" s="26"/>
      <c r="H73" s="25"/>
    </row>
    <row r="74" spans="1:8" ht="45">
      <c r="A74" s="25" t="s">
        <v>174</v>
      </c>
      <c r="B74" s="25" t="s">
        <v>175</v>
      </c>
      <c r="C74" s="25" t="s">
        <v>110</v>
      </c>
      <c r="D74" s="35"/>
      <c r="E74" s="35"/>
      <c r="F74" s="27">
        <f t="shared" si="3"/>
        <v>0</v>
      </c>
      <c r="G74" s="26"/>
      <c r="H74" s="25"/>
    </row>
    <row r="75" spans="1:8" ht="45">
      <c r="A75" s="25" t="s">
        <v>749</v>
      </c>
      <c r="B75" s="25" t="s">
        <v>176</v>
      </c>
      <c r="C75" s="25" t="s">
        <v>110</v>
      </c>
      <c r="D75" s="35"/>
      <c r="E75" s="35"/>
      <c r="F75" s="27">
        <f t="shared" si="3"/>
        <v>0</v>
      </c>
      <c r="G75" s="26"/>
      <c r="H75" s="25"/>
    </row>
    <row r="76" spans="1:8" ht="45">
      <c r="A76" s="26">
        <v>4.2</v>
      </c>
      <c r="B76" s="25" t="s">
        <v>157</v>
      </c>
      <c r="C76" s="25" t="s">
        <v>110</v>
      </c>
      <c r="D76" s="35">
        <f>D77+D78+D79+D80+D81</f>
        <v>0</v>
      </c>
      <c r="E76" s="35">
        <f>E77+E78+E79+E80+E81</f>
        <v>0</v>
      </c>
      <c r="F76" s="27">
        <f t="shared" si="3"/>
        <v>0</v>
      </c>
      <c r="G76" s="26"/>
      <c r="H76" s="25"/>
    </row>
    <row r="77" spans="1:8" ht="45" hidden="1">
      <c r="A77" s="26" t="s">
        <v>750</v>
      </c>
      <c r="B77" s="25" t="s">
        <v>177</v>
      </c>
      <c r="C77" s="25" t="s">
        <v>110</v>
      </c>
      <c r="D77" s="35"/>
      <c r="E77" s="35"/>
      <c r="F77" s="27">
        <f t="shared" si="3"/>
        <v>0</v>
      </c>
      <c r="G77" s="26"/>
      <c r="H77" s="25"/>
    </row>
    <row r="78" spans="1:8" ht="45" hidden="1">
      <c r="A78" s="26" t="s">
        <v>751</v>
      </c>
      <c r="B78" s="25" t="s">
        <v>178</v>
      </c>
      <c r="C78" s="25" t="s">
        <v>110</v>
      </c>
      <c r="D78" s="35"/>
      <c r="E78" s="35"/>
      <c r="F78" s="27">
        <f t="shared" si="3"/>
        <v>0</v>
      </c>
      <c r="G78" s="26"/>
      <c r="H78" s="25"/>
    </row>
    <row r="79" spans="1:8" ht="45" hidden="1">
      <c r="A79" s="26" t="s">
        <v>752</v>
      </c>
      <c r="B79" s="25" t="s">
        <v>179</v>
      </c>
      <c r="C79" s="25" t="s">
        <v>110</v>
      </c>
      <c r="D79" s="35"/>
      <c r="E79" s="35"/>
      <c r="F79" s="27">
        <f t="shared" si="3"/>
        <v>0</v>
      </c>
      <c r="G79" s="26"/>
      <c r="H79" s="25"/>
    </row>
    <row r="80" spans="1:8" ht="45">
      <c r="A80" s="25" t="s">
        <v>180</v>
      </c>
      <c r="B80" s="25" t="s">
        <v>175</v>
      </c>
      <c r="C80" s="25" t="s">
        <v>110</v>
      </c>
      <c r="D80" s="35"/>
      <c r="E80" s="35"/>
      <c r="F80" s="27">
        <f t="shared" si="3"/>
        <v>0</v>
      </c>
      <c r="G80" s="26"/>
      <c r="H80" s="25"/>
    </row>
    <row r="81" spans="1:8" ht="45">
      <c r="A81" s="25" t="s">
        <v>753</v>
      </c>
      <c r="B81" s="25" t="s">
        <v>181</v>
      </c>
      <c r="C81" s="25" t="s">
        <v>110</v>
      </c>
      <c r="D81" s="35"/>
      <c r="E81" s="35"/>
      <c r="F81" s="27">
        <f t="shared" si="3"/>
        <v>0</v>
      </c>
      <c r="G81" s="26"/>
      <c r="H81" s="25"/>
    </row>
    <row r="82" spans="1:8" ht="45">
      <c r="A82" s="25" t="s">
        <v>182</v>
      </c>
      <c r="B82" s="25" t="s">
        <v>183</v>
      </c>
      <c r="C82" s="25" t="s">
        <v>110</v>
      </c>
      <c r="D82" s="35">
        <f>D57+D69</f>
        <v>15.827084000000013</v>
      </c>
      <c r="E82" s="35">
        <f>E57+E69</f>
        <v>29.4299431336008</v>
      </c>
      <c r="F82" s="27">
        <f t="shared" si="3"/>
        <v>13.602859133600788</v>
      </c>
      <c r="G82" s="26">
        <f t="shared" si="4"/>
        <v>185.94671724495032</v>
      </c>
      <c r="H82" s="25"/>
    </row>
    <row r="83" spans="1:8" ht="60" hidden="1">
      <c r="A83" s="25">
        <v>5.1</v>
      </c>
      <c r="B83" s="25" t="s">
        <v>184</v>
      </c>
      <c r="C83" s="25" t="s">
        <v>110</v>
      </c>
      <c r="D83" s="35"/>
      <c r="E83" s="35"/>
      <c r="F83" s="27">
        <f t="shared" si="3"/>
        <v>0</v>
      </c>
      <c r="G83" s="26" t="e">
        <f t="shared" si="4"/>
        <v>#DIV/0!</v>
      </c>
      <c r="H83" s="25"/>
    </row>
    <row r="84" spans="1:8" ht="60" hidden="1">
      <c r="A84" s="25" t="s">
        <v>708</v>
      </c>
      <c r="B84" s="25" t="s">
        <v>112</v>
      </c>
      <c r="C84" s="25" t="s">
        <v>110</v>
      </c>
      <c r="D84" s="35"/>
      <c r="E84" s="35"/>
      <c r="F84" s="27">
        <f t="shared" si="3"/>
        <v>0</v>
      </c>
      <c r="G84" s="26" t="e">
        <f t="shared" si="4"/>
        <v>#DIV/0!</v>
      </c>
      <c r="H84" s="25"/>
    </row>
    <row r="85" spans="1:8" ht="60" hidden="1">
      <c r="A85" s="25" t="s">
        <v>709</v>
      </c>
      <c r="B85" s="25" t="s">
        <v>113</v>
      </c>
      <c r="C85" s="25" t="s">
        <v>110</v>
      </c>
      <c r="D85" s="35"/>
      <c r="E85" s="35"/>
      <c r="F85" s="27">
        <f t="shared" si="3"/>
        <v>0</v>
      </c>
      <c r="G85" s="26" t="e">
        <f t="shared" si="4"/>
        <v>#DIV/0!</v>
      </c>
      <c r="H85" s="25"/>
    </row>
    <row r="86" spans="1:8" ht="60" hidden="1">
      <c r="A86" s="25" t="s">
        <v>710</v>
      </c>
      <c r="B86" s="25" t="s">
        <v>114</v>
      </c>
      <c r="C86" s="25" t="s">
        <v>110</v>
      </c>
      <c r="D86" s="35"/>
      <c r="E86" s="35"/>
      <c r="F86" s="27">
        <f t="shared" si="3"/>
        <v>0</v>
      </c>
      <c r="G86" s="26" t="e">
        <f t="shared" si="4"/>
        <v>#DIV/0!</v>
      </c>
      <c r="H86" s="25"/>
    </row>
    <row r="87" spans="1:8" ht="45" hidden="1">
      <c r="A87" s="25">
        <v>5.2</v>
      </c>
      <c r="B87" s="25" t="s">
        <v>115</v>
      </c>
      <c r="C87" s="25" t="s">
        <v>110</v>
      </c>
      <c r="D87" s="35"/>
      <c r="E87" s="35"/>
      <c r="F87" s="27">
        <f t="shared" si="3"/>
        <v>0</v>
      </c>
      <c r="G87" s="26" t="e">
        <f t="shared" si="4"/>
        <v>#DIV/0!</v>
      </c>
      <c r="H87" s="25"/>
    </row>
    <row r="88" spans="1:8" ht="45">
      <c r="A88" s="26">
        <v>5.3</v>
      </c>
      <c r="B88" s="25" t="s">
        <v>116</v>
      </c>
      <c r="C88" s="25" t="s">
        <v>110</v>
      </c>
      <c r="D88" s="35">
        <f>D57+D69</f>
        <v>15.827084000000013</v>
      </c>
      <c r="E88" s="35">
        <f>E57+E69</f>
        <v>29.4299431336008</v>
      </c>
      <c r="F88" s="27">
        <f t="shared" si="3"/>
        <v>13.602859133600788</v>
      </c>
      <c r="G88" s="26">
        <f t="shared" si="4"/>
        <v>185.94671724495032</v>
      </c>
      <c r="H88" s="25"/>
    </row>
    <row r="89" spans="1:8" ht="45">
      <c r="A89" s="26">
        <v>5.5</v>
      </c>
      <c r="B89" s="25" t="s">
        <v>118</v>
      </c>
      <c r="C89" s="25" t="s">
        <v>110</v>
      </c>
      <c r="D89" s="35">
        <f>D65</f>
        <v>0</v>
      </c>
      <c r="E89" s="35">
        <f>E65</f>
        <v>-0.3154926699999999</v>
      </c>
      <c r="F89" s="27">
        <f t="shared" si="3"/>
        <v>-0.3154926699999999</v>
      </c>
      <c r="G89" s="26"/>
      <c r="H89" s="25"/>
    </row>
    <row r="90" spans="1:8" ht="45" hidden="1">
      <c r="A90" s="26">
        <v>5.6</v>
      </c>
      <c r="B90" s="25" t="s">
        <v>119</v>
      </c>
      <c r="C90" s="25" t="s">
        <v>110</v>
      </c>
      <c r="D90" s="35"/>
      <c r="E90" s="35"/>
      <c r="F90" s="27">
        <f t="shared" si="3"/>
        <v>0</v>
      </c>
      <c r="G90" s="26" t="e">
        <f t="shared" si="4"/>
        <v>#DIV/0!</v>
      </c>
      <c r="H90" s="25"/>
    </row>
    <row r="91" spans="1:8" ht="45">
      <c r="A91" s="26">
        <v>5.9</v>
      </c>
      <c r="B91" s="25" t="s">
        <v>124</v>
      </c>
      <c r="C91" s="25" t="s">
        <v>110</v>
      </c>
      <c r="D91" s="35">
        <f>D68</f>
        <v>0</v>
      </c>
      <c r="E91" s="35">
        <f>E68</f>
        <v>7.286181519077799</v>
      </c>
      <c r="F91" s="27">
        <f t="shared" si="3"/>
        <v>7.286181519077799</v>
      </c>
      <c r="G91" s="26"/>
      <c r="H91" s="25"/>
    </row>
    <row r="92" spans="1:8" ht="45">
      <c r="A92" s="25" t="s">
        <v>185</v>
      </c>
      <c r="B92" s="25" t="s">
        <v>186</v>
      </c>
      <c r="C92" s="25" t="s">
        <v>110</v>
      </c>
      <c r="D92" s="35">
        <f>D93+D97+D98+D99+D100+D101+D102+D103+D106</f>
        <v>2.5145</v>
      </c>
      <c r="E92" s="35">
        <f>E93+E97+E98+E99+E100+E101+E102+E103+E106</f>
        <v>9.3690547847378</v>
      </c>
      <c r="F92" s="27">
        <f t="shared" si="3"/>
        <v>6.8545547847378</v>
      </c>
      <c r="G92" s="26">
        <f t="shared" si="4"/>
        <v>372.60110498062437</v>
      </c>
      <c r="H92" s="25"/>
    </row>
    <row r="93" spans="1:8" ht="45">
      <c r="A93" s="26">
        <v>6.1</v>
      </c>
      <c r="B93" s="25" t="s">
        <v>111</v>
      </c>
      <c r="C93" s="25" t="s">
        <v>110</v>
      </c>
      <c r="D93" s="35">
        <f>D94+D95+D96</f>
        <v>0</v>
      </c>
      <c r="E93" s="35">
        <f>E94+E95+E96</f>
        <v>0</v>
      </c>
      <c r="F93" s="27">
        <f t="shared" si="3"/>
        <v>0</v>
      </c>
      <c r="G93" s="26"/>
      <c r="H93" s="25"/>
    </row>
    <row r="94" spans="1:8" ht="60" hidden="1">
      <c r="A94" s="26" t="s">
        <v>734</v>
      </c>
      <c r="B94" s="25" t="s">
        <v>112</v>
      </c>
      <c r="C94" s="25" t="s">
        <v>110</v>
      </c>
      <c r="D94" s="35"/>
      <c r="E94" s="35"/>
      <c r="F94" s="27">
        <f t="shared" si="3"/>
        <v>0</v>
      </c>
      <c r="G94" s="26" t="e">
        <f t="shared" si="4"/>
        <v>#DIV/0!</v>
      </c>
      <c r="H94" s="25"/>
    </row>
    <row r="95" spans="1:8" ht="60" hidden="1">
      <c r="A95" s="26" t="s">
        <v>735</v>
      </c>
      <c r="B95" s="25" t="s">
        <v>113</v>
      </c>
      <c r="C95" s="25" t="s">
        <v>110</v>
      </c>
      <c r="D95" s="35"/>
      <c r="E95" s="35"/>
      <c r="F95" s="27">
        <f t="shared" si="3"/>
        <v>0</v>
      </c>
      <c r="G95" s="26" t="e">
        <f t="shared" si="4"/>
        <v>#DIV/0!</v>
      </c>
      <c r="H95" s="25"/>
    </row>
    <row r="96" spans="1:8" ht="60" hidden="1">
      <c r="A96" s="26" t="s">
        <v>736</v>
      </c>
      <c r="B96" s="25" t="s">
        <v>114</v>
      </c>
      <c r="C96" s="25" t="s">
        <v>110</v>
      </c>
      <c r="D96" s="35"/>
      <c r="E96" s="35"/>
      <c r="F96" s="27">
        <f t="shared" si="3"/>
        <v>0</v>
      </c>
      <c r="G96" s="26" t="e">
        <f t="shared" si="4"/>
        <v>#DIV/0!</v>
      </c>
      <c r="H96" s="25"/>
    </row>
    <row r="97" spans="1:8" ht="45" hidden="1">
      <c r="A97" s="26">
        <v>6.2</v>
      </c>
      <c r="B97" s="25" t="s">
        <v>187</v>
      </c>
      <c r="C97" s="25" t="s">
        <v>110</v>
      </c>
      <c r="D97" s="35"/>
      <c r="E97" s="35"/>
      <c r="F97" s="27">
        <f t="shared" si="3"/>
        <v>0</v>
      </c>
      <c r="G97" s="26" t="e">
        <f t="shared" si="4"/>
        <v>#DIV/0!</v>
      </c>
      <c r="H97" s="25"/>
    </row>
    <row r="98" spans="1:8" ht="45">
      <c r="A98" s="26">
        <v>6.3</v>
      </c>
      <c r="B98" s="25" t="s">
        <v>188</v>
      </c>
      <c r="C98" s="25" t="s">
        <v>110</v>
      </c>
      <c r="D98" s="35">
        <v>2.5145</v>
      </c>
      <c r="E98" s="35">
        <v>7.91181848092224</v>
      </c>
      <c r="F98" s="27">
        <f t="shared" si="3"/>
        <v>5.39731848092224</v>
      </c>
      <c r="G98" s="26">
        <f t="shared" si="4"/>
        <v>314.6477821007055</v>
      </c>
      <c r="H98" s="25"/>
    </row>
    <row r="99" spans="1:8" ht="45" hidden="1">
      <c r="A99" s="26">
        <v>6.4</v>
      </c>
      <c r="B99" s="25" t="s">
        <v>189</v>
      </c>
      <c r="C99" s="25" t="s">
        <v>110</v>
      </c>
      <c r="D99" s="35"/>
      <c r="E99" s="35"/>
      <c r="F99" s="27">
        <f t="shared" si="3"/>
        <v>0</v>
      </c>
      <c r="G99" s="26" t="e">
        <f t="shared" si="4"/>
        <v>#DIV/0!</v>
      </c>
      <c r="H99" s="25"/>
    </row>
    <row r="100" spans="1:8" ht="45">
      <c r="A100" s="26">
        <v>6.5</v>
      </c>
      <c r="B100" s="25" t="s">
        <v>190</v>
      </c>
      <c r="C100" s="25" t="s">
        <v>110</v>
      </c>
      <c r="D100" s="35">
        <f>D89*0.2</f>
        <v>0</v>
      </c>
      <c r="E100" s="35"/>
      <c r="F100" s="27">
        <f t="shared" si="3"/>
        <v>0</v>
      </c>
      <c r="G100" s="26"/>
      <c r="H100" s="25"/>
    </row>
    <row r="101" spans="1:8" ht="45" hidden="1">
      <c r="A101" s="26">
        <v>6.6</v>
      </c>
      <c r="B101" s="25" t="s">
        <v>191</v>
      </c>
      <c r="C101" s="25" t="s">
        <v>110</v>
      </c>
      <c r="D101" s="35"/>
      <c r="E101" s="35"/>
      <c r="F101" s="27">
        <f t="shared" si="3"/>
        <v>0</v>
      </c>
      <c r="G101" s="26"/>
      <c r="H101" s="25"/>
    </row>
    <row r="102" spans="1:8" ht="45" hidden="1">
      <c r="A102" s="26">
        <v>6.7</v>
      </c>
      <c r="B102" s="25" t="s">
        <v>192</v>
      </c>
      <c r="C102" s="25" t="s">
        <v>110</v>
      </c>
      <c r="D102" s="35"/>
      <c r="E102" s="35"/>
      <c r="F102" s="27">
        <f t="shared" si="3"/>
        <v>0</v>
      </c>
      <c r="G102" s="26"/>
      <c r="H102" s="25"/>
    </row>
    <row r="103" spans="1:8" ht="60" hidden="1">
      <c r="A103" s="26">
        <v>6.8</v>
      </c>
      <c r="B103" s="25" t="s">
        <v>121</v>
      </c>
      <c r="C103" s="25" t="s">
        <v>110</v>
      </c>
      <c r="D103" s="35"/>
      <c r="E103" s="35"/>
      <c r="F103" s="27">
        <f t="shared" si="3"/>
        <v>0</v>
      </c>
      <c r="G103" s="26"/>
      <c r="H103" s="25"/>
    </row>
    <row r="104" spans="1:8" ht="45" hidden="1">
      <c r="A104" s="26" t="s">
        <v>737</v>
      </c>
      <c r="B104" s="25" t="s">
        <v>122</v>
      </c>
      <c r="C104" s="25" t="s">
        <v>110</v>
      </c>
      <c r="D104" s="35"/>
      <c r="E104" s="35"/>
      <c r="F104" s="27">
        <f t="shared" si="3"/>
        <v>0</v>
      </c>
      <c r="G104" s="26"/>
      <c r="H104" s="25"/>
    </row>
    <row r="105" spans="1:8" ht="45" hidden="1">
      <c r="A105" s="26" t="s">
        <v>738</v>
      </c>
      <c r="B105" s="25" t="s">
        <v>123</v>
      </c>
      <c r="C105" s="25" t="s">
        <v>110</v>
      </c>
      <c r="D105" s="35"/>
      <c r="E105" s="35"/>
      <c r="F105" s="27">
        <f t="shared" si="3"/>
        <v>0</v>
      </c>
      <c r="G105" s="26"/>
      <c r="H105" s="25"/>
    </row>
    <row r="106" spans="1:8" ht="45">
      <c r="A106" s="26">
        <v>6.9</v>
      </c>
      <c r="B106" s="25" t="s">
        <v>193</v>
      </c>
      <c r="C106" s="25" t="s">
        <v>110</v>
      </c>
      <c r="D106" s="35">
        <f>D91*0.2</f>
        <v>0</v>
      </c>
      <c r="E106" s="35">
        <f>E91*0.2</f>
        <v>1.45723630381556</v>
      </c>
      <c r="F106" s="27">
        <f t="shared" si="3"/>
        <v>1.45723630381556</v>
      </c>
      <c r="G106" s="26"/>
      <c r="H106" s="25"/>
    </row>
    <row r="107" spans="1:8" ht="45">
      <c r="A107" s="25" t="s">
        <v>194</v>
      </c>
      <c r="B107" s="25" t="s">
        <v>195</v>
      </c>
      <c r="C107" s="25" t="s">
        <v>110</v>
      </c>
      <c r="D107" s="35">
        <f>D82-D92</f>
        <v>13.312584000000014</v>
      </c>
      <c r="E107" s="35">
        <f>E82-E92</f>
        <v>20.060888348863003</v>
      </c>
      <c r="F107" s="27">
        <f t="shared" si="3"/>
        <v>6.748304348862989</v>
      </c>
      <c r="G107" s="26">
        <f t="shared" si="4"/>
        <v>150.69116821244458</v>
      </c>
      <c r="H107" s="25"/>
    </row>
    <row r="108" spans="1:8" ht="45" hidden="1">
      <c r="A108" s="25">
        <v>7.1</v>
      </c>
      <c r="B108" s="25" t="s">
        <v>111</v>
      </c>
      <c r="C108" s="25" t="s">
        <v>110</v>
      </c>
      <c r="D108" s="35">
        <f>D109+D110+D111</f>
        <v>0</v>
      </c>
      <c r="E108" s="35">
        <f>E109+E110+E111</f>
        <v>0</v>
      </c>
      <c r="F108" s="27">
        <f t="shared" si="3"/>
        <v>0</v>
      </c>
      <c r="G108" s="26" t="e">
        <f t="shared" si="4"/>
        <v>#DIV/0!</v>
      </c>
      <c r="H108" s="25"/>
    </row>
    <row r="109" spans="1:8" ht="60" hidden="1">
      <c r="A109" s="25" t="s">
        <v>739</v>
      </c>
      <c r="B109" s="25" t="s">
        <v>112</v>
      </c>
      <c r="C109" s="25" t="s">
        <v>110</v>
      </c>
      <c r="D109" s="35"/>
      <c r="E109" s="35"/>
      <c r="F109" s="27">
        <f t="shared" si="3"/>
        <v>0</v>
      </c>
      <c r="G109" s="26" t="e">
        <f t="shared" si="4"/>
        <v>#DIV/0!</v>
      </c>
      <c r="H109" s="25"/>
    </row>
    <row r="110" spans="1:8" ht="60" hidden="1">
      <c r="A110" s="25" t="s">
        <v>740</v>
      </c>
      <c r="B110" s="25" t="s">
        <v>113</v>
      </c>
      <c r="C110" s="25" t="s">
        <v>110</v>
      </c>
      <c r="D110" s="35"/>
      <c r="E110" s="35"/>
      <c r="F110" s="27">
        <f t="shared" si="3"/>
        <v>0</v>
      </c>
      <c r="G110" s="26" t="e">
        <f t="shared" si="4"/>
        <v>#DIV/0!</v>
      </c>
      <c r="H110" s="25"/>
    </row>
    <row r="111" spans="1:8" ht="60" hidden="1">
      <c r="A111" s="25" t="s">
        <v>741</v>
      </c>
      <c r="B111" s="25" t="s">
        <v>114</v>
      </c>
      <c r="C111" s="25" t="s">
        <v>110</v>
      </c>
      <c r="D111" s="35"/>
      <c r="E111" s="35"/>
      <c r="F111" s="27">
        <f t="shared" si="3"/>
        <v>0</v>
      </c>
      <c r="G111" s="26" t="e">
        <f t="shared" si="4"/>
        <v>#DIV/0!</v>
      </c>
      <c r="H111" s="25"/>
    </row>
    <row r="112" spans="1:8" ht="45" hidden="1">
      <c r="A112" s="25">
        <v>7.2</v>
      </c>
      <c r="B112" s="25" t="s">
        <v>115</v>
      </c>
      <c r="C112" s="25" t="s">
        <v>110</v>
      </c>
      <c r="D112" s="35"/>
      <c r="E112" s="35"/>
      <c r="F112" s="27">
        <f t="shared" si="3"/>
        <v>0</v>
      </c>
      <c r="G112" s="26" t="e">
        <f t="shared" si="4"/>
        <v>#DIV/0!</v>
      </c>
      <c r="H112" s="25"/>
    </row>
    <row r="113" spans="1:8" ht="45">
      <c r="A113" s="26">
        <v>7.3</v>
      </c>
      <c r="B113" s="25" t="s">
        <v>116</v>
      </c>
      <c r="C113" s="25" t="s">
        <v>110</v>
      </c>
      <c r="D113" s="35">
        <f>D88-D98</f>
        <v>13.312584000000014</v>
      </c>
      <c r="E113" s="35">
        <f>E88-E98</f>
        <v>21.518124652678562</v>
      </c>
      <c r="F113" s="27">
        <f t="shared" si="3"/>
        <v>8.205540652678549</v>
      </c>
      <c r="G113" s="26">
        <f t="shared" si="4"/>
        <v>161.63747513389242</v>
      </c>
      <c r="H113" s="25"/>
    </row>
    <row r="114" spans="1:8" ht="45">
      <c r="A114" s="26">
        <v>7.4</v>
      </c>
      <c r="B114" s="25" t="s">
        <v>117</v>
      </c>
      <c r="C114" s="25" t="s">
        <v>110</v>
      </c>
      <c r="D114" s="35"/>
      <c r="E114" s="35"/>
      <c r="F114" s="27">
        <f t="shared" si="3"/>
        <v>0</v>
      </c>
      <c r="G114" s="26"/>
      <c r="H114" s="25"/>
    </row>
    <row r="115" spans="1:8" ht="45">
      <c r="A115" s="26">
        <v>7.5</v>
      </c>
      <c r="B115" s="25" t="s">
        <v>118</v>
      </c>
      <c r="C115" s="25" t="s">
        <v>110</v>
      </c>
      <c r="D115" s="35">
        <f>D89-D100</f>
        <v>0</v>
      </c>
      <c r="E115" s="35">
        <f>E89-E100</f>
        <v>-0.3154926699999999</v>
      </c>
      <c r="F115" s="27">
        <f t="shared" si="3"/>
        <v>-0.3154926699999999</v>
      </c>
      <c r="G115" s="26"/>
      <c r="H115" s="25"/>
    </row>
    <row r="116" spans="1:8" ht="45" hidden="1">
      <c r="A116" s="26">
        <v>7.6</v>
      </c>
      <c r="B116" s="25" t="s">
        <v>119</v>
      </c>
      <c r="C116" s="25" t="s">
        <v>110</v>
      </c>
      <c r="D116" s="35"/>
      <c r="E116" s="35"/>
      <c r="F116" s="27">
        <f t="shared" si="3"/>
        <v>0</v>
      </c>
      <c r="G116" s="26"/>
      <c r="H116" s="25"/>
    </row>
    <row r="117" spans="1:8" ht="45" hidden="1">
      <c r="A117" s="26">
        <v>7.7</v>
      </c>
      <c r="B117" s="25" t="s">
        <v>120</v>
      </c>
      <c r="C117" s="25" t="s">
        <v>110</v>
      </c>
      <c r="D117" s="35"/>
      <c r="E117" s="35"/>
      <c r="F117" s="27">
        <f t="shared" si="3"/>
        <v>0</v>
      </c>
      <c r="G117" s="26"/>
      <c r="H117" s="25"/>
    </row>
    <row r="118" spans="1:8" ht="60" hidden="1">
      <c r="A118" s="26">
        <v>7.8</v>
      </c>
      <c r="B118" s="25" t="s">
        <v>121</v>
      </c>
      <c r="C118" s="25" t="s">
        <v>110</v>
      </c>
      <c r="D118" s="35"/>
      <c r="E118" s="35"/>
      <c r="F118" s="27">
        <f t="shared" si="3"/>
        <v>0</v>
      </c>
      <c r="G118" s="26"/>
      <c r="H118" s="25"/>
    </row>
    <row r="119" spans="1:8" ht="45" hidden="1">
      <c r="A119" s="26" t="s">
        <v>742</v>
      </c>
      <c r="B119" s="25" t="s">
        <v>122</v>
      </c>
      <c r="C119" s="25" t="s">
        <v>110</v>
      </c>
      <c r="D119" s="35"/>
      <c r="E119" s="35"/>
      <c r="F119" s="27">
        <f t="shared" si="3"/>
        <v>0</v>
      </c>
      <c r="G119" s="26"/>
      <c r="H119" s="25"/>
    </row>
    <row r="120" spans="1:8" ht="45" hidden="1">
      <c r="A120" s="26" t="s">
        <v>743</v>
      </c>
      <c r="B120" s="25" t="s">
        <v>123</v>
      </c>
      <c r="C120" s="25" t="s">
        <v>110</v>
      </c>
      <c r="D120" s="35"/>
      <c r="E120" s="35"/>
      <c r="F120" s="27">
        <f t="shared" si="3"/>
        <v>0</v>
      </c>
      <c r="G120" s="26"/>
      <c r="H120" s="25"/>
    </row>
    <row r="121" spans="1:8" ht="45">
      <c r="A121" s="26">
        <v>7.9</v>
      </c>
      <c r="B121" s="25" t="s">
        <v>124</v>
      </c>
      <c r="C121" s="25" t="s">
        <v>110</v>
      </c>
      <c r="D121" s="35">
        <f>D91-D106</f>
        <v>0</v>
      </c>
      <c r="E121" s="35">
        <f>E91-E106</f>
        <v>5.828945215262239</v>
      </c>
      <c r="F121" s="27">
        <f t="shared" si="3"/>
        <v>5.828945215262239</v>
      </c>
      <c r="G121" s="26"/>
      <c r="H121" s="25"/>
    </row>
    <row r="122" spans="1:8" ht="45" hidden="1">
      <c r="A122" s="25" t="s">
        <v>196</v>
      </c>
      <c r="B122" s="25" t="s">
        <v>197</v>
      </c>
      <c r="C122" s="25" t="s">
        <v>110</v>
      </c>
      <c r="D122" s="35"/>
      <c r="E122" s="35"/>
      <c r="F122" s="27"/>
      <c r="G122" s="26"/>
      <c r="H122" s="25"/>
    </row>
    <row r="123" spans="1:8" ht="45" hidden="1">
      <c r="A123" s="26">
        <v>8.1</v>
      </c>
      <c r="B123" s="25" t="s">
        <v>198</v>
      </c>
      <c r="C123" s="25" t="s">
        <v>110</v>
      </c>
      <c r="D123" s="35"/>
      <c r="E123" s="35"/>
      <c r="F123" s="27">
        <f>E123-D123</f>
        <v>0</v>
      </c>
      <c r="G123" s="26" t="e">
        <f>E123/D123*100</f>
        <v>#DIV/0!</v>
      </c>
      <c r="H123" s="25"/>
    </row>
    <row r="124" spans="1:8" ht="45" hidden="1">
      <c r="A124" s="26">
        <v>8.2</v>
      </c>
      <c r="B124" s="25" t="s">
        <v>199</v>
      </c>
      <c r="C124" s="25" t="s">
        <v>110</v>
      </c>
      <c r="D124" s="35"/>
      <c r="E124" s="35"/>
      <c r="F124" s="27">
        <f>E124-D124</f>
        <v>0</v>
      </c>
      <c r="G124" s="26" t="e">
        <f>E124/D124*100</f>
        <v>#DIV/0!</v>
      </c>
      <c r="H124" s="25"/>
    </row>
    <row r="125" spans="1:8" ht="45">
      <c r="A125" s="26">
        <v>8.3</v>
      </c>
      <c r="B125" s="25" t="s">
        <v>200</v>
      </c>
      <c r="C125" s="25" t="s">
        <v>110</v>
      </c>
      <c r="D125" s="35">
        <f>D126+D127</f>
        <v>13.312584000000014</v>
      </c>
      <c r="E125" s="35">
        <f>E126+E127</f>
        <v>20.060888348863003</v>
      </c>
      <c r="F125" s="27">
        <f>E125-D125</f>
        <v>6.748304348862989</v>
      </c>
      <c r="G125" s="26">
        <f>E125/D125*100</f>
        <v>150.69116821244458</v>
      </c>
      <c r="H125" s="25"/>
    </row>
    <row r="126" spans="1:8" ht="45">
      <c r="A126" s="26" t="s">
        <v>754</v>
      </c>
      <c r="B126" s="25" t="s">
        <v>745</v>
      </c>
      <c r="C126" s="25" t="s">
        <v>110</v>
      </c>
      <c r="D126" s="35">
        <f>D107-D127</f>
        <v>12.799774000000014</v>
      </c>
      <c r="E126" s="35">
        <f>E107-E127</f>
        <v>18.875628348863003</v>
      </c>
      <c r="F126" s="27">
        <f>E126-D126</f>
        <v>6.07585434886299</v>
      </c>
      <c r="G126" s="26">
        <f>E126/D126*100</f>
        <v>147.46845021531615</v>
      </c>
      <c r="H126" s="25"/>
    </row>
    <row r="127" spans="1:8" ht="45">
      <c r="A127" s="26" t="s">
        <v>755</v>
      </c>
      <c r="B127" s="25" t="s">
        <v>744</v>
      </c>
      <c r="C127" s="25" t="s">
        <v>110</v>
      </c>
      <c r="D127" s="35">
        <v>0.51281</v>
      </c>
      <c r="E127" s="35">
        <v>1.18526</v>
      </c>
      <c r="F127" s="27">
        <f>E127-D127</f>
        <v>0.67245</v>
      </c>
      <c r="G127" s="26">
        <f>E127/D127*100</f>
        <v>231.13043817398258</v>
      </c>
      <c r="H127" s="25"/>
    </row>
    <row r="128" spans="1:8" ht="60" hidden="1">
      <c r="A128" s="25" t="s">
        <v>201</v>
      </c>
      <c r="B128" s="25" t="s">
        <v>202</v>
      </c>
      <c r="C128" s="25" t="s">
        <v>110</v>
      </c>
      <c r="D128" s="35"/>
      <c r="E128" s="74"/>
      <c r="F128" s="25"/>
      <c r="G128" s="25"/>
      <c r="H128" s="25"/>
    </row>
    <row r="129" spans="1:8" ht="60" hidden="1">
      <c r="A129" s="25" t="s">
        <v>203</v>
      </c>
      <c r="B129" s="25" t="s">
        <v>204</v>
      </c>
      <c r="C129" s="25" t="s">
        <v>110</v>
      </c>
      <c r="D129" s="35"/>
      <c r="E129" s="74"/>
      <c r="F129" s="25"/>
      <c r="G129" s="25"/>
      <c r="H129" s="25"/>
    </row>
    <row r="130" spans="1:8" ht="45" hidden="1">
      <c r="A130" s="26">
        <v>17.1</v>
      </c>
      <c r="B130" s="25" t="s">
        <v>205</v>
      </c>
      <c r="C130" s="25" t="s">
        <v>110</v>
      </c>
      <c r="D130" s="35"/>
      <c r="E130" s="74"/>
      <c r="F130" s="25"/>
      <c r="G130" s="25"/>
      <c r="H130" s="25"/>
    </row>
    <row r="131" spans="1:8" ht="45" hidden="1">
      <c r="A131" s="26">
        <v>17.2</v>
      </c>
      <c r="B131" s="25" t="s">
        <v>206</v>
      </c>
      <c r="C131" s="25" t="s">
        <v>110</v>
      </c>
      <c r="D131" s="35"/>
      <c r="E131" s="74"/>
      <c r="F131" s="25"/>
      <c r="G131" s="25"/>
      <c r="H131" s="25"/>
    </row>
    <row r="132" spans="1:8" ht="45" hidden="1">
      <c r="A132" s="26" t="s">
        <v>207</v>
      </c>
      <c r="B132" s="25" t="s">
        <v>208</v>
      </c>
      <c r="C132" s="25" t="s">
        <v>110</v>
      </c>
      <c r="D132" s="35"/>
      <c r="E132" s="74"/>
      <c r="F132" s="25"/>
      <c r="G132" s="25"/>
      <c r="H132" s="25"/>
    </row>
    <row r="133" spans="1:8" ht="45" hidden="1">
      <c r="A133" s="26">
        <v>18.1</v>
      </c>
      <c r="B133" s="25" t="s">
        <v>209</v>
      </c>
      <c r="C133" s="25" t="s">
        <v>110</v>
      </c>
      <c r="D133" s="35"/>
      <c r="E133" s="74"/>
      <c r="F133" s="25"/>
      <c r="G133" s="25"/>
      <c r="H133" s="25"/>
    </row>
    <row r="134" spans="1:8" ht="45" hidden="1">
      <c r="A134" s="26">
        <v>18.2</v>
      </c>
      <c r="B134" s="25" t="s">
        <v>210</v>
      </c>
      <c r="C134" s="25" t="s">
        <v>110</v>
      </c>
      <c r="D134" s="35"/>
      <c r="E134" s="74"/>
      <c r="F134" s="25"/>
      <c r="G134" s="25"/>
      <c r="H134" s="25"/>
    </row>
    <row r="135" spans="1:8" ht="45" hidden="1">
      <c r="A135" s="25" t="s">
        <v>211</v>
      </c>
      <c r="B135" s="25" t="s">
        <v>212</v>
      </c>
      <c r="C135" s="25" t="s">
        <v>110</v>
      </c>
      <c r="D135" s="35"/>
      <c r="E135" s="74"/>
      <c r="F135" s="25"/>
      <c r="G135" s="25"/>
      <c r="H135" s="25"/>
    </row>
    <row r="136" spans="1:8" ht="45" hidden="1">
      <c r="A136" s="25" t="s">
        <v>213</v>
      </c>
      <c r="B136" s="25" t="s">
        <v>214</v>
      </c>
      <c r="C136" s="25" t="s">
        <v>110</v>
      </c>
      <c r="D136" s="35"/>
      <c r="E136" s="74"/>
      <c r="F136" s="25"/>
      <c r="G136" s="25"/>
      <c r="H136" s="25"/>
    </row>
    <row r="137" spans="1:8" ht="45" hidden="1">
      <c r="A137" s="25" t="s">
        <v>215</v>
      </c>
      <c r="B137" s="25" t="s">
        <v>216</v>
      </c>
      <c r="C137" s="25" t="s">
        <v>110</v>
      </c>
      <c r="D137" s="35"/>
      <c r="E137" s="74"/>
      <c r="F137" s="25"/>
      <c r="G137" s="25"/>
      <c r="H137" s="25"/>
    </row>
    <row r="138" spans="1:8" ht="45" hidden="1">
      <c r="A138" s="25" t="s">
        <v>217</v>
      </c>
      <c r="B138" s="25" t="s">
        <v>218</v>
      </c>
      <c r="C138" s="25" t="s">
        <v>110</v>
      </c>
      <c r="D138" s="35"/>
      <c r="E138" s="74"/>
      <c r="F138" s="25"/>
      <c r="G138" s="25"/>
      <c r="H138" s="25"/>
    </row>
    <row r="139" spans="1:8" ht="15" hidden="1">
      <c r="A139" s="25" t="s">
        <v>219</v>
      </c>
      <c r="B139" s="25" t="s">
        <v>162</v>
      </c>
      <c r="C139" s="25" t="s">
        <v>220</v>
      </c>
      <c r="D139" s="35"/>
      <c r="E139" s="74"/>
      <c r="F139" s="25"/>
      <c r="G139" s="25"/>
      <c r="H139" s="25"/>
    </row>
    <row r="140" spans="1:8" ht="45" hidden="1">
      <c r="A140" s="26">
        <v>23.1</v>
      </c>
      <c r="B140" s="25" t="s">
        <v>221</v>
      </c>
      <c r="C140" s="25" t="s">
        <v>110</v>
      </c>
      <c r="D140" s="35"/>
      <c r="E140" s="74"/>
      <c r="F140" s="25"/>
      <c r="G140" s="25"/>
      <c r="H140" s="25"/>
    </row>
    <row r="141" spans="1:8" ht="45" hidden="1">
      <c r="A141" s="26" t="s">
        <v>756</v>
      </c>
      <c r="B141" s="25" t="s">
        <v>222</v>
      </c>
      <c r="C141" s="25" t="s">
        <v>110</v>
      </c>
      <c r="D141" s="35"/>
      <c r="E141" s="74"/>
      <c r="F141" s="25"/>
      <c r="G141" s="25"/>
      <c r="H141" s="25"/>
    </row>
    <row r="142" spans="1:8" ht="45" hidden="1">
      <c r="A142" s="25" t="s">
        <v>223</v>
      </c>
      <c r="B142" s="25" t="s">
        <v>224</v>
      </c>
      <c r="C142" s="25" t="s">
        <v>110</v>
      </c>
      <c r="D142" s="35"/>
      <c r="E142" s="74"/>
      <c r="F142" s="25"/>
      <c r="G142" s="25"/>
      <c r="H142" s="25"/>
    </row>
    <row r="143" spans="1:8" ht="60" hidden="1">
      <c r="A143" s="25" t="s">
        <v>225</v>
      </c>
      <c r="B143" s="25" t="s">
        <v>112</v>
      </c>
      <c r="C143" s="25" t="s">
        <v>110</v>
      </c>
      <c r="D143" s="35"/>
      <c r="E143" s="74"/>
      <c r="F143" s="25"/>
      <c r="G143" s="25"/>
      <c r="H143" s="25"/>
    </row>
    <row r="144" spans="1:8" ht="45" hidden="1">
      <c r="A144" s="25" t="s">
        <v>226</v>
      </c>
      <c r="B144" s="25" t="s">
        <v>224</v>
      </c>
      <c r="C144" s="25" t="s">
        <v>110</v>
      </c>
      <c r="D144" s="35"/>
      <c r="E144" s="74"/>
      <c r="F144" s="25"/>
      <c r="G144" s="25"/>
      <c r="H144" s="25"/>
    </row>
    <row r="145" spans="1:8" ht="60" hidden="1">
      <c r="A145" s="25" t="s">
        <v>227</v>
      </c>
      <c r="B145" s="25" t="s">
        <v>113</v>
      </c>
      <c r="C145" s="25" t="s">
        <v>110</v>
      </c>
      <c r="D145" s="35"/>
      <c r="E145" s="74"/>
      <c r="F145" s="25"/>
      <c r="G145" s="25"/>
      <c r="H145" s="25"/>
    </row>
    <row r="146" spans="1:8" ht="45" hidden="1">
      <c r="A146" s="25" t="s">
        <v>228</v>
      </c>
      <c r="B146" s="25" t="s">
        <v>224</v>
      </c>
      <c r="C146" s="25" t="s">
        <v>110</v>
      </c>
      <c r="D146" s="35"/>
      <c r="E146" s="74"/>
      <c r="F146" s="25"/>
      <c r="G146" s="25"/>
      <c r="H146" s="25"/>
    </row>
    <row r="147" spans="1:8" ht="60" hidden="1">
      <c r="A147" s="25" t="s">
        <v>229</v>
      </c>
      <c r="B147" s="25" t="s">
        <v>114</v>
      </c>
      <c r="C147" s="25" t="s">
        <v>110</v>
      </c>
      <c r="D147" s="35"/>
      <c r="E147" s="74"/>
      <c r="F147" s="25"/>
      <c r="G147" s="25"/>
      <c r="H147" s="25"/>
    </row>
    <row r="148" spans="1:8" ht="45" hidden="1">
      <c r="A148" s="25" t="s">
        <v>230</v>
      </c>
      <c r="B148" s="25" t="s">
        <v>224</v>
      </c>
      <c r="C148" s="25" t="s">
        <v>110</v>
      </c>
      <c r="D148" s="35"/>
      <c r="E148" s="74"/>
      <c r="F148" s="25"/>
      <c r="G148" s="25"/>
      <c r="H148" s="25"/>
    </row>
    <row r="149" spans="1:8" ht="45" hidden="1">
      <c r="A149" s="25" t="s">
        <v>757</v>
      </c>
      <c r="B149" s="25" t="s">
        <v>231</v>
      </c>
      <c r="C149" s="25" t="s">
        <v>110</v>
      </c>
      <c r="D149" s="35"/>
      <c r="E149" s="74"/>
      <c r="F149" s="25"/>
      <c r="G149" s="25"/>
      <c r="H149" s="25"/>
    </row>
    <row r="150" spans="1:8" ht="45" hidden="1">
      <c r="A150" s="25" t="s">
        <v>232</v>
      </c>
      <c r="B150" s="25" t="s">
        <v>224</v>
      </c>
      <c r="C150" s="25" t="s">
        <v>110</v>
      </c>
      <c r="D150" s="35"/>
      <c r="E150" s="74"/>
      <c r="F150" s="25"/>
      <c r="G150" s="25"/>
      <c r="H150" s="25"/>
    </row>
    <row r="151" spans="1:8" ht="45" hidden="1">
      <c r="A151" s="25" t="s">
        <v>758</v>
      </c>
      <c r="B151" s="25" t="s">
        <v>233</v>
      </c>
      <c r="C151" s="25" t="s">
        <v>110</v>
      </c>
      <c r="D151" s="35"/>
      <c r="E151" s="74"/>
      <c r="F151" s="25"/>
      <c r="G151" s="25"/>
      <c r="H151" s="25"/>
    </row>
    <row r="152" spans="1:8" ht="45" hidden="1">
      <c r="A152" s="25" t="s">
        <v>234</v>
      </c>
      <c r="B152" s="25" t="s">
        <v>224</v>
      </c>
      <c r="C152" s="25" t="s">
        <v>110</v>
      </c>
      <c r="D152" s="35"/>
      <c r="E152" s="74"/>
      <c r="F152" s="25"/>
      <c r="G152" s="25"/>
      <c r="H152" s="25"/>
    </row>
    <row r="153" spans="1:8" ht="45" hidden="1">
      <c r="A153" s="25" t="s">
        <v>759</v>
      </c>
      <c r="B153" s="25" t="s">
        <v>235</v>
      </c>
      <c r="C153" s="25" t="s">
        <v>110</v>
      </c>
      <c r="D153" s="35"/>
      <c r="E153" s="74"/>
      <c r="F153" s="25"/>
      <c r="G153" s="25"/>
      <c r="H153" s="25"/>
    </row>
    <row r="154" spans="1:8" ht="45" hidden="1">
      <c r="A154" s="25" t="s">
        <v>236</v>
      </c>
      <c r="B154" s="25" t="s">
        <v>224</v>
      </c>
      <c r="C154" s="25" t="s">
        <v>110</v>
      </c>
      <c r="D154" s="35"/>
      <c r="E154" s="74"/>
      <c r="F154" s="25"/>
      <c r="G154" s="25"/>
      <c r="H154" s="25"/>
    </row>
    <row r="155" spans="1:8" ht="45" hidden="1">
      <c r="A155" s="25" t="s">
        <v>761</v>
      </c>
      <c r="B155" s="25" t="s">
        <v>237</v>
      </c>
      <c r="C155" s="25" t="s">
        <v>110</v>
      </c>
      <c r="D155" s="35"/>
      <c r="E155" s="74"/>
      <c r="F155" s="25"/>
      <c r="G155" s="25"/>
      <c r="H155" s="25"/>
    </row>
    <row r="156" spans="1:8" ht="45" hidden="1">
      <c r="A156" s="25" t="s">
        <v>238</v>
      </c>
      <c r="B156" s="25" t="s">
        <v>224</v>
      </c>
      <c r="C156" s="25" t="s">
        <v>110</v>
      </c>
      <c r="D156" s="35"/>
      <c r="E156" s="74"/>
      <c r="F156" s="25"/>
      <c r="G156" s="25"/>
      <c r="H156" s="25"/>
    </row>
    <row r="157" spans="1:8" ht="45" hidden="1">
      <c r="A157" s="25" t="s">
        <v>760</v>
      </c>
      <c r="B157" s="25" t="s">
        <v>239</v>
      </c>
      <c r="C157" s="25" t="s">
        <v>110</v>
      </c>
      <c r="D157" s="35"/>
      <c r="E157" s="74"/>
      <c r="F157" s="25"/>
      <c r="G157" s="25"/>
      <c r="H157" s="25"/>
    </row>
    <row r="158" spans="1:8" ht="45" hidden="1">
      <c r="A158" s="25" t="s">
        <v>240</v>
      </c>
      <c r="B158" s="25" t="s">
        <v>224</v>
      </c>
      <c r="C158" s="25" t="s">
        <v>110</v>
      </c>
      <c r="D158" s="35"/>
      <c r="E158" s="74"/>
      <c r="F158" s="25"/>
      <c r="G158" s="25"/>
      <c r="H158" s="25"/>
    </row>
    <row r="159" spans="1:8" ht="45" hidden="1">
      <c r="A159" s="25" t="s">
        <v>762</v>
      </c>
      <c r="B159" s="25" t="s">
        <v>241</v>
      </c>
      <c r="C159" s="25" t="s">
        <v>110</v>
      </c>
      <c r="D159" s="35"/>
      <c r="E159" s="74"/>
      <c r="F159" s="25"/>
      <c r="G159" s="25"/>
      <c r="H159" s="25"/>
    </row>
    <row r="160" spans="1:8" ht="45" hidden="1">
      <c r="A160" s="25" t="s">
        <v>242</v>
      </c>
      <c r="B160" s="25" t="s">
        <v>224</v>
      </c>
      <c r="C160" s="25" t="s">
        <v>110</v>
      </c>
      <c r="D160" s="35"/>
      <c r="E160" s="74"/>
      <c r="F160" s="25"/>
      <c r="G160" s="25"/>
      <c r="H160" s="25"/>
    </row>
    <row r="161" spans="1:8" ht="60" hidden="1">
      <c r="A161" s="25" t="s">
        <v>763</v>
      </c>
      <c r="B161" s="25" t="s">
        <v>243</v>
      </c>
      <c r="C161" s="25" t="s">
        <v>110</v>
      </c>
      <c r="D161" s="35"/>
      <c r="E161" s="74"/>
      <c r="F161" s="25"/>
      <c r="G161" s="25"/>
      <c r="H161" s="25"/>
    </row>
    <row r="162" spans="1:8" ht="45" hidden="1">
      <c r="A162" s="25" t="s">
        <v>244</v>
      </c>
      <c r="B162" s="25" t="s">
        <v>224</v>
      </c>
      <c r="C162" s="25" t="s">
        <v>110</v>
      </c>
      <c r="D162" s="35"/>
      <c r="E162" s="74"/>
      <c r="F162" s="25"/>
      <c r="G162" s="25"/>
      <c r="H162" s="25"/>
    </row>
    <row r="163" spans="1:8" ht="45" hidden="1">
      <c r="A163" s="25" t="s">
        <v>245</v>
      </c>
      <c r="B163" s="25" t="s">
        <v>122</v>
      </c>
      <c r="C163" s="25" t="s">
        <v>110</v>
      </c>
      <c r="D163" s="35"/>
      <c r="E163" s="74"/>
      <c r="F163" s="25"/>
      <c r="G163" s="25"/>
      <c r="H163" s="25"/>
    </row>
    <row r="164" spans="1:8" ht="45" hidden="1">
      <c r="A164" s="25" t="s">
        <v>246</v>
      </c>
      <c r="B164" s="25" t="s">
        <v>224</v>
      </c>
      <c r="C164" s="25" t="s">
        <v>110</v>
      </c>
      <c r="D164" s="35"/>
      <c r="E164" s="74"/>
      <c r="F164" s="25"/>
      <c r="G164" s="25"/>
      <c r="H164" s="25"/>
    </row>
    <row r="165" spans="1:8" ht="45" hidden="1">
      <c r="A165" s="25" t="s">
        <v>247</v>
      </c>
      <c r="B165" s="25" t="s">
        <v>123</v>
      </c>
      <c r="C165" s="25" t="s">
        <v>110</v>
      </c>
      <c r="D165" s="35"/>
      <c r="E165" s="74"/>
      <c r="F165" s="25"/>
      <c r="G165" s="25"/>
      <c r="H165" s="25"/>
    </row>
    <row r="166" spans="1:8" ht="45" hidden="1">
      <c r="A166" s="25" t="s">
        <v>248</v>
      </c>
      <c r="B166" s="25" t="s">
        <v>224</v>
      </c>
      <c r="C166" s="25" t="s">
        <v>110</v>
      </c>
      <c r="D166" s="35"/>
      <c r="E166" s="74"/>
      <c r="F166" s="25"/>
      <c r="G166" s="25"/>
      <c r="H166" s="25"/>
    </row>
    <row r="167" spans="1:8" ht="45" hidden="1">
      <c r="A167" s="25" t="s">
        <v>764</v>
      </c>
      <c r="B167" s="25" t="s">
        <v>249</v>
      </c>
      <c r="C167" s="25" t="s">
        <v>110</v>
      </c>
      <c r="D167" s="35"/>
      <c r="E167" s="74"/>
      <c r="F167" s="25"/>
      <c r="G167" s="25"/>
      <c r="H167" s="25"/>
    </row>
    <row r="168" spans="1:8" ht="45" hidden="1">
      <c r="A168" s="25" t="s">
        <v>250</v>
      </c>
      <c r="B168" s="25" t="s">
        <v>224</v>
      </c>
      <c r="C168" s="25" t="s">
        <v>110</v>
      </c>
      <c r="D168" s="35"/>
      <c r="E168" s="74"/>
      <c r="F168" s="25"/>
      <c r="G168" s="25"/>
      <c r="H168" s="25"/>
    </row>
    <row r="169" spans="1:8" ht="45" hidden="1">
      <c r="A169" s="26">
        <v>23.2</v>
      </c>
      <c r="B169" s="25" t="s">
        <v>251</v>
      </c>
      <c r="C169" s="25" t="s">
        <v>110</v>
      </c>
      <c r="D169" s="35"/>
      <c r="E169" s="74"/>
      <c r="F169" s="25"/>
      <c r="G169" s="25"/>
      <c r="H169" s="25"/>
    </row>
    <row r="170" spans="1:8" ht="45" hidden="1">
      <c r="A170" s="26" t="s">
        <v>765</v>
      </c>
      <c r="B170" s="25" t="s">
        <v>252</v>
      </c>
      <c r="C170" s="25" t="s">
        <v>110</v>
      </c>
      <c r="D170" s="35"/>
      <c r="E170" s="74"/>
      <c r="F170" s="25"/>
      <c r="G170" s="25"/>
      <c r="H170" s="25"/>
    </row>
    <row r="171" spans="1:8" ht="45" hidden="1">
      <c r="A171" s="25" t="s">
        <v>253</v>
      </c>
      <c r="B171" s="25" t="s">
        <v>224</v>
      </c>
      <c r="C171" s="25" t="s">
        <v>110</v>
      </c>
      <c r="D171" s="35"/>
      <c r="E171" s="74"/>
      <c r="F171" s="25"/>
      <c r="G171" s="25"/>
      <c r="H171" s="25"/>
    </row>
    <row r="172" spans="1:8" ht="45" hidden="1">
      <c r="A172" s="26" t="s">
        <v>766</v>
      </c>
      <c r="B172" s="25" t="s">
        <v>254</v>
      </c>
      <c r="C172" s="25" t="s">
        <v>110</v>
      </c>
      <c r="D172" s="35"/>
      <c r="E172" s="74"/>
      <c r="F172" s="25"/>
      <c r="G172" s="25"/>
      <c r="H172" s="25"/>
    </row>
    <row r="173" spans="1:8" ht="45" hidden="1">
      <c r="A173" s="25" t="s">
        <v>255</v>
      </c>
      <c r="B173" s="25" t="s">
        <v>256</v>
      </c>
      <c r="C173" s="25" t="s">
        <v>110</v>
      </c>
      <c r="D173" s="35"/>
      <c r="E173" s="74"/>
      <c r="F173" s="25"/>
      <c r="G173" s="25"/>
      <c r="H173" s="25"/>
    </row>
    <row r="174" spans="1:8" ht="45" hidden="1">
      <c r="A174" s="25" t="s">
        <v>257</v>
      </c>
      <c r="B174" s="25" t="s">
        <v>224</v>
      </c>
      <c r="C174" s="25" t="s">
        <v>110</v>
      </c>
      <c r="D174" s="35"/>
      <c r="E174" s="74"/>
      <c r="F174" s="25"/>
      <c r="G174" s="25"/>
      <c r="H174" s="25"/>
    </row>
    <row r="175" spans="1:8" ht="45" hidden="1">
      <c r="A175" s="25" t="s">
        <v>258</v>
      </c>
      <c r="B175" s="25" t="s">
        <v>259</v>
      </c>
      <c r="C175" s="25" t="s">
        <v>110</v>
      </c>
      <c r="D175" s="35"/>
      <c r="E175" s="74"/>
      <c r="F175" s="25"/>
      <c r="G175" s="25"/>
      <c r="H175" s="25"/>
    </row>
    <row r="176" spans="1:8" ht="45" hidden="1">
      <c r="A176" s="25" t="s">
        <v>260</v>
      </c>
      <c r="B176" s="25" t="s">
        <v>224</v>
      </c>
      <c r="C176" s="25" t="s">
        <v>110</v>
      </c>
      <c r="D176" s="35"/>
      <c r="E176" s="74"/>
      <c r="F176" s="25"/>
      <c r="G176" s="25"/>
      <c r="H176" s="25"/>
    </row>
    <row r="177" spans="1:8" ht="60" hidden="1">
      <c r="A177" s="26" t="s">
        <v>767</v>
      </c>
      <c r="B177" s="25" t="s">
        <v>261</v>
      </c>
      <c r="C177" s="25" t="s">
        <v>110</v>
      </c>
      <c r="D177" s="35"/>
      <c r="E177" s="74"/>
      <c r="F177" s="25"/>
      <c r="G177" s="25"/>
      <c r="H177" s="25"/>
    </row>
    <row r="178" spans="1:8" ht="45" hidden="1">
      <c r="A178" s="25" t="s">
        <v>262</v>
      </c>
      <c r="B178" s="25" t="s">
        <v>224</v>
      </c>
      <c r="C178" s="25" t="s">
        <v>110</v>
      </c>
      <c r="D178" s="35"/>
      <c r="E178" s="74"/>
      <c r="F178" s="25"/>
      <c r="G178" s="25"/>
      <c r="H178" s="25"/>
    </row>
    <row r="179" spans="1:8" ht="45" hidden="1">
      <c r="A179" s="26" t="s">
        <v>768</v>
      </c>
      <c r="B179" s="25" t="s">
        <v>263</v>
      </c>
      <c r="C179" s="25" t="s">
        <v>110</v>
      </c>
      <c r="D179" s="35"/>
      <c r="E179" s="74"/>
      <c r="F179" s="25"/>
      <c r="G179" s="25"/>
      <c r="H179" s="25"/>
    </row>
    <row r="180" spans="1:8" ht="45" hidden="1">
      <c r="A180" s="25" t="s">
        <v>264</v>
      </c>
      <c r="B180" s="25" t="s">
        <v>224</v>
      </c>
      <c r="C180" s="25" t="s">
        <v>110</v>
      </c>
      <c r="D180" s="35"/>
      <c r="E180" s="74"/>
      <c r="F180" s="25"/>
      <c r="G180" s="25"/>
      <c r="H180" s="25"/>
    </row>
    <row r="181" spans="1:8" ht="45" hidden="1">
      <c r="A181" s="26" t="s">
        <v>769</v>
      </c>
      <c r="B181" s="25" t="s">
        <v>265</v>
      </c>
      <c r="C181" s="25" t="s">
        <v>110</v>
      </c>
      <c r="D181" s="35"/>
      <c r="E181" s="74"/>
      <c r="F181" s="25"/>
      <c r="G181" s="25"/>
      <c r="H181" s="25"/>
    </row>
    <row r="182" spans="1:8" ht="45" hidden="1">
      <c r="A182" s="25" t="s">
        <v>266</v>
      </c>
      <c r="B182" s="25" t="s">
        <v>224</v>
      </c>
      <c r="C182" s="25" t="s">
        <v>110</v>
      </c>
      <c r="D182" s="35"/>
      <c r="E182" s="74"/>
      <c r="F182" s="25"/>
      <c r="G182" s="25"/>
      <c r="H182" s="25"/>
    </row>
    <row r="183" spans="1:8" ht="45" hidden="1">
      <c r="A183" s="26" t="s">
        <v>770</v>
      </c>
      <c r="B183" s="25" t="s">
        <v>267</v>
      </c>
      <c r="C183" s="25" t="s">
        <v>110</v>
      </c>
      <c r="D183" s="35"/>
      <c r="E183" s="74"/>
      <c r="F183" s="25"/>
      <c r="G183" s="25"/>
      <c r="H183" s="25"/>
    </row>
    <row r="184" spans="1:8" ht="45" hidden="1">
      <c r="A184" s="25" t="s">
        <v>268</v>
      </c>
      <c r="B184" s="25" t="s">
        <v>224</v>
      </c>
      <c r="C184" s="25" t="s">
        <v>110</v>
      </c>
      <c r="D184" s="35"/>
      <c r="E184" s="74"/>
      <c r="F184" s="25"/>
      <c r="G184" s="25"/>
      <c r="H184" s="25"/>
    </row>
    <row r="185" spans="1:8" ht="45" hidden="1">
      <c r="A185" s="26" t="s">
        <v>771</v>
      </c>
      <c r="B185" s="25" t="s">
        <v>269</v>
      </c>
      <c r="C185" s="25" t="s">
        <v>110</v>
      </c>
      <c r="D185" s="35"/>
      <c r="E185" s="74"/>
      <c r="F185" s="25"/>
      <c r="G185" s="25"/>
      <c r="H185" s="25"/>
    </row>
    <row r="186" spans="1:8" ht="45" hidden="1">
      <c r="A186" s="25" t="s">
        <v>270</v>
      </c>
      <c r="B186" s="25" t="s">
        <v>224</v>
      </c>
      <c r="C186" s="25" t="s">
        <v>110</v>
      </c>
      <c r="D186" s="35"/>
      <c r="E186" s="74"/>
      <c r="F186" s="25"/>
      <c r="G186" s="25"/>
      <c r="H186" s="25"/>
    </row>
    <row r="187" spans="1:8" ht="60" hidden="1">
      <c r="A187" s="26" t="s">
        <v>772</v>
      </c>
      <c r="B187" s="25" t="s">
        <v>271</v>
      </c>
      <c r="C187" s="25" t="s">
        <v>110</v>
      </c>
      <c r="D187" s="35"/>
      <c r="E187" s="74"/>
      <c r="F187" s="25"/>
      <c r="G187" s="25"/>
      <c r="H187" s="25"/>
    </row>
    <row r="188" spans="1:8" ht="45" hidden="1">
      <c r="A188" s="25" t="s">
        <v>272</v>
      </c>
      <c r="B188" s="25" t="s">
        <v>224</v>
      </c>
      <c r="C188" s="25" t="s">
        <v>110</v>
      </c>
      <c r="D188" s="35"/>
      <c r="E188" s="74"/>
      <c r="F188" s="25"/>
      <c r="G188" s="25"/>
      <c r="H188" s="25"/>
    </row>
    <row r="189" spans="1:8" ht="45" hidden="1">
      <c r="A189" s="26" t="s">
        <v>773</v>
      </c>
      <c r="B189" s="25" t="s">
        <v>273</v>
      </c>
      <c r="C189" s="25" t="s">
        <v>110</v>
      </c>
      <c r="D189" s="35"/>
      <c r="E189" s="74"/>
      <c r="F189" s="25"/>
      <c r="G189" s="25"/>
      <c r="H189" s="25"/>
    </row>
    <row r="190" spans="1:8" ht="45" hidden="1">
      <c r="A190" s="25" t="s">
        <v>274</v>
      </c>
      <c r="B190" s="25" t="s">
        <v>224</v>
      </c>
      <c r="C190" s="25" t="s">
        <v>110</v>
      </c>
      <c r="D190" s="35"/>
      <c r="E190" s="74"/>
      <c r="F190" s="25"/>
      <c r="G190" s="25"/>
      <c r="H190" s="25"/>
    </row>
    <row r="191" spans="1:8" ht="75" hidden="1">
      <c r="A191" s="26">
        <v>23.3</v>
      </c>
      <c r="B191" s="25" t="s">
        <v>275</v>
      </c>
      <c r="C191" s="25" t="s">
        <v>28</v>
      </c>
      <c r="D191" s="35"/>
      <c r="E191" s="74"/>
      <c r="F191" s="25"/>
      <c r="G191" s="25"/>
      <c r="H191" s="25"/>
    </row>
    <row r="192" spans="1:8" ht="30" hidden="1">
      <c r="A192" s="26" t="s">
        <v>774</v>
      </c>
      <c r="B192" s="25" t="s">
        <v>276</v>
      </c>
      <c r="C192" s="25" t="s">
        <v>28</v>
      </c>
      <c r="D192" s="35"/>
      <c r="E192" s="74"/>
      <c r="F192" s="25"/>
      <c r="G192" s="25"/>
      <c r="H192" s="25"/>
    </row>
    <row r="193" spans="1:8" ht="60" hidden="1">
      <c r="A193" s="26" t="s">
        <v>775</v>
      </c>
      <c r="B193" s="25" t="s">
        <v>278</v>
      </c>
      <c r="C193" s="25" t="s">
        <v>28</v>
      </c>
      <c r="D193" s="35"/>
      <c r="E193" s="74"/>
      <c r="F193" s="25"/>
      <c r="G193" s="25"/>
      <c r="H193" s="25"/>
    </row>
    <row r="194" spans="1:8" ht="60" hidden="1">
      <c r="A194" s="26" t="s">
        <v>776</v>
      </c>
      <c r="B194" s="25" t="s">
        <v>280</v>
      </c>
      <c r="C194" s="25" t="s">
        <v>28</v>
      </c>
      <c r="D194" s="35"/>
      <c r="E194" s="74"/>
      <c r="F194" s="25"/>
      <c r="G194" s="25"/>
      <c r="H194" s="25"/>
    </row>
    <row r="195" spans="1:8" ht="60" hidden="1">
      <c r="A195" s="26" t="s">
        <v>777</v>
      </c>
      <c r="B195" s="25" t="s">
        <v>282</v>
      </c>
      <c r="C195" s="25" t="s">
        <v>28</v>
      </c>
      <c r="D195" s="35"/>
      <c r="E195" s="74"/>
      <c r="F195" s="25"/>
      <c r="G195" s="25"/>
      <c r="H195" s="25"/>
    </row>
    <row r="196" spans="1:8" ht="30" hidden="1">
      <c r="A196" s="26" t="s">
        <v>778</v>
      </c>
      <c r="B196" s="25" t="s">
        <v>283</v>
      </c>
      <c r="C196" s="25" t="s">
        <v>28</v>
      </c>
      <c r="D196" s="35"/>
      <c r="E196" s="74"/>
      <c r="F196" s="25"/>
      <c r="G196" s="25"/>
      <c r="H196" s="25"/>
    </row>
    <row r="197" spans="1:8" ht="30" hidden="1">
      <c r="A197" s="26" t="s">
        <v>779</v>
      </c>
      <c r="B197" s="25" t="s">
        <v>284</v>
      </c>
      <c r="C197" s="25" t="s">
        <v>28</v>
      </c>
      <c r="D197" s="35"/>
      <c r="E197" s="74"/>
      <c r="F197" s="25"/>
      <c r="G197" s="25"/>
      <c r="H197" s="25"/>
    </row>
    <row r="198" spans="1:8" ht="30" hidden="1">
      <c r="A198" s="26" t="s">
        <v>780</v>
      </c>
      <c r="B198" s="25" t="s">
        <v>285</v>
      </c>
      <c r="C198" s="25" t="s">
        <v>28</v>
      </c>
      <c r="D198" s="35"/>
      <c r="E198" s="74"/>
      <c r="F198" s="25"/>
      <c r="G198" s="25"/>
      <c r="H198" s="25"/>
    </row>
    <row r="199" spans="1:8" ht="30" hidden="1">
      <c r="A199" s="26" t="s">
        <v>781</v>
      </c>
      <c r="B199" s="25" t="s">
        <v>286</v>
      </c>
      <c r="C199" s="25" t="s">
        <v>28</v>
      </c>
      <c r="D199" s="35"/>
      <c r="E199" s="74"/>
      <c r="F199" s="25"/>
      <c r="G199" s="25"/>
      <c r="H199" s="25"/>
    </row>
    <row r="200" spans="1:8" ht="30" hidden="1">
      <c r="A200" s="26" t="s">
        <v>782</v>
      </c>
      <c r="B200" s="25" t="s">
        <v>287</v>
      </c>
      <c r="C200" s="25" t="s">
        <v>28</v>
      </c>
      <c r="D200" s="35"/>
      <c r="E200" s="74"/>
      <c r="F200" s="25"/>
      <c r="G200" s="25"/>
      <c r="H200" s="25"/>
    </row>
    <row r="201" spans="1:8" ht="60" hidden="1">
      <c r="A201" s="26" t="s">
        <v>783</v>
      </c>
      <c r="B201" s="25" t="s">
        <v>288</v>
      </c>
      <c r="C201" s="25" t="s">
        <v>28</v>
      </c>
      <c r="D201" s="35"/>
      <c r="E201" s="74"/>
      <c r="F201" s="25"/>
      <c r="G201" s="25"/>
      <c r="H201" s="25"/>
    </row>
    <row r="202" spans="1:8" ht="30" hidden="1">
      <c r="A202" s="26" t="s">
        <v>784</v>
      </c>
      <c r="B202" s="25" t="s">
        <v>122</v>
      </c>
      <c r="C202" s="25" t="s">
        <v>28</v>
      </c>
      <c r="D202" s="35"/>
      <c r="E202" s="74"/>
      <c r="F202" s="25"/>
      <c r="G202" s="25"/>
      <c r="H202" s="25"/>
    </row>
    <row r="203" spans="1:8" ht="15" hidden="1">
      <c r="A203" s="26" t="s">
        <v>785</v>
      </c>
      <c r="B203" s="25" t="s">
        <v>123</v>
      </c>
      <c r="C203" s="25" t="s">
        <v>28</v>
      </c>
      <c r="D203" s="35"/>
      <c r="E203" s="74"/>
      <c r="F203" s="25"/>
      <c r="G203" s="25"/>
      <c r="H203" s="25"/>
    </row>
    <row r="204" spans="1:8" ht="15">
      <c r="A204" s="132" t="s">
        <v>291</v>
      </c>
      <c r="B204" s="132"/>
      <c r="C204" s="132"/>
      <c r="D204" s="132"/>
      <c r="E204" s="132"/>
      <c r="F204" s="132"/>
      <c r="G204" s="132"/>
      <c r="H204" s="132"/>
    </row>
    <row r="205" spans="1:8" ht="45">
      <c r="A205" s="25" t="s">
        <v>292</v>
      </c>
      <c r="B205" s="25" t="s">
        <v>293</v>
      </c>
      <c r="C205" s="25" t="s">
        <v>220</v>
      </c>
      <c r="D205" s="39" t="s">
        <v>294</v>
      </c>
      <c r="E205" s="39" t="s">
        <v>294</v>
      </c>
      <c r="F205" s="25"/>
      <c r="G205" s="25" t="s">
        <v>294</v>
      </c>
      <c r="H205" s="25" t="s">
        <v>294</v>
      </c>
    </row>
    <row r="206" spans="1:8" ht="30">
      <c r="A206" s="26">
        <v>24.1</v>
      </c>
      <c r="B206" s="25" t="s">
        <v>295</v>
      </c>
      <c r="C206" s="25" t="s">
        <v>47</v>
      </c>
      <c r="D206" s="39">
        <v>27.215</v>
      </c>
      <c r="E206" s="39">
        <v>27.215</v>
      </c>
      <c r="F206" s="25"/>
      <c r="G206" s="25"/>
      <c r="H206" s="25"/>
    </row>
    <row r="207" spans="1:8" ht="30" hidden="1">
      <c r="A207" s="26">
        <v>24.4</v>
      </c>
      <c r="B207" s="25" t="s">
        <v>299</v>
      </c>
      <c r="C207" s="25" t="s">
        <v>297</v>
      </c>
      <c r="D207" s="39"/>
      <c r="E207" s="75"/>
      <c r="F207" s="25"/>
      <c r="G207" s="25"/>
      <c r="H207" s="25"/>
    </row>
    <row r="208" spans="1:8" ht="30" hidden="1">
      <c r="A208" s="26">
        <v>24.5</v>
      </c>
      <c r="B208" s="25" t="s">
        <v>300</v>
      </c>
      <c r="C208" s="25" t="s">
        <v>301</v>
      </c>
      <c r="D208" s="39"/>
      <c r="E208" s="75"/>
      <c r="F208" s="25"/>
      <c r="G208" s="25"/>
      <c r="H208" s="25"/>
    </row>
    <row r="209" spans="1:8" ht="30" hidden="1">
      <c r="A209" s="26">
        <v>24.6</v>
      </c>
      <c r="B209" s="25" t="s">
        <v>302</v>
      </c>
      <c r="C209" s="25" t="s">
        <v>220</v>
      </c>
      <c r="D209" s="39" t="s">
        <v>294</v>
      </c>
      <c r="E209" s="75" t="s">
        <v>294</v>
      </c>
      <c r="F209" s="25"/>
      <c r="G209" s="25" t="s">
        <v>294</v>
      </c>
      <c r="H209" s="25" t="s">
        <v>294</v>
      </c>
    </row>
    <row r="210" spans="1:8" ht="30" hidden="1">
      <c r="A210" s="26">
        <v>37066</v>
      </c>
      <c r="B210" s="25" t="s">
        <v>303</v>
      </c>
      <c r="C210" s="25" t="s">
        <v>301</v>
      </c>
      <c r="D210" s="39"/>
      <c r="E210" s="75"/>
      <c r="F210" s="25"/>
      <c r="G210" s="25"/>
      <c r="H210" s="25"/>
    </row>
    <row r="211" spans="1:8" ht="30" hidden="1">
      <c r="A211" s="25">
        <v>24.7</v>
      </c>
      <c r="B211" s="25" t="s">
        <v>306</v>
      </c>
      <c r="C211" s="25" t="s">
        <v>220</v>
      </c>
      <c r="D211" s="39" t="s">
        <v>294</v>
      </c>
      <c r="E211" s="75" t="s">
        <v>294</v>
      </c>
      <c r="F211" s="25"/>
      <c r="G211" s="25" t="s">
        <v>294</v>
      </c>
      <c r="H211" s="25" t="s">
        <v>294</v>
      </c>
    </row>
    <row r="212" spans="1:8" ht="30" hidden="1">
      <c r="A212" s="25">
        <v>37096</v>
      </c>
      <c r="B212" s="25" t="s">
        <v>303</v>
      </c>
      <c r="C212" s="25" t="s">
        <v>301</v>
      </c>
      <c r="D212" s="39"/>
      <c r="E212" s="75"/>
      <c r="F212" s="25"/>
      <c r="G212" s="25"/>
      <c r="H212" s="25"/>
    </row>
    <row r="213" spans="1:8" ht="15" hidden="1">
      <c r="A213" s="25">
        <v>37461</v>
      </c>
      <c r="B213" s="25" t="s">
        <v>307</v>
      </c>
      <c r="C213" s="25" t="s">
        <v>47</v>
      </c>
      <c r="D213" s="39"/>
      <c r="E213" s="75"/>
      <c r="F213" s="25"/>
      <c r="G213" s="25"/>
      <c r="H213" s="25"/>
    </row>
    <row r="214" spans="1:8" ht="30" hidden="1">
      <c r="A214" s="25">
        <v>37826</v>
      </c>
      <c r="B214" s="25" t="s">
        <v>304</v>
      </c>
      <c r="C214" s="25" t="s">
        <v>305</v>
      </c>
      <c r="D214" s="39"/>
      <c r="E214" s="75"/>
      <c r="F214" s="25"/>
      <c r="G214" s="25"/>
      <c r="H214" s="25"/>
    </row>
    <row r="215" spans="1:8" ht="30" hidden="1">
      <c r="A215" s="25">
        <v>24.8</v>
      </c>
      <c r="B215" s="25" t="s">
        <v>308</v>
      </c>
      <c r="C215" s="25" t="s">
        <v>220</v>
      </c>
      <c r="D215" s="39" t="s">
        <v>294</v>
      </c>
      <c r="E215" s="75" t="s">
        <v>294</v>
      </c>
      <c r="F215" s="25"/>
      <c r="G215" s="25" t="s">
        <v>294</v>
      </c>
      <c r="H215" s="25" t="s">
        <v>294</v>
      </c>
    </row>
    <row r="216" spans="1:8" ht="30" hidden="1">
      <c r="A216" s="25">
        <v>37127</v>
      </c>
      <c r="B216" s="25" t="s">
        <v>303</v>
      </c>
      <c r="C216" s="25" t="s">
        <v>301</v>
      </c>
      <c r="D216" s="39"/>
      <c r="E216" s="75"/>
      <c r="F216" s="25"/>
      <c r="G216" s="25"/>
      <c r="H216" s="25"/>
    </row>
    <row r="217" spans="1:8" ht="30" hidden="1">
      <c r="A217" s="25">
        <v>37492</v>
      </c>
      <c r="B217" s="25" t="s">
        <v>304</v>
      </c>
      <c r="C217" s="25" t="s">
        <v>305</v>
      </c>
      <c r="D217" s="39"/>
      <c r="E217" s="75"/>
      <c r="F217" s="25"/>
      <c r="G217" s="25"/>
      <c r="H217" s="25"/>
    </row>
    <row r="218" spans="1:8" ht="30" hidden="1">
      <c r="A218" s="25">
        <v>24.9</v>
      </c>
      <c r="B218" s="25" t="s">
        <v>309</v>
      </c>
      <c r="C218" s="25" t="s">
        <v>220</v>
      </c>
      <c r="D218" s="39" t="s">
        <v>294</v>
      </c>
      <c r="E218" s="75" t="s">
        <v>294</v>
      </c>
      <c r="F218" s="25"/>
      <c r="G218" s="25" t="s">
        <v>294</v>
      </c>
      <c r="H218" s="25" t="s">
        <v>294</v>
      </c>
    </row>
    <row r="219" spans="1:8" ht="30" hidden="1">
      <c r="A219" s="25">
        <v>37158</v>
      </c>
      <c r="B219" s="25" t="s">
        <v>303</v>
      </c>
      <c r="C219" s="25" t="s">
        <v>301</v>
      </c>
      <c r="D219" s="39"/>
      <c r="E219" s="75"/>
      <c r="F219" s="25"/>
      <c r="G219" s="25"/>
      <c r="H219" s="25"/>
    </row>
    <row r="220" spans="1:8" ht="15" hidden="1">
      <c r="A220" s="25">
        <v>37523</v>
      </c>
      <c r="B220" s="25" t="s">
        <v>307</v>
      </c>
      <c r="C220" s="25" t="s">
        <v>47</v>
      </c>
      <c r="D220" s="39"/>
      <c r="E220" s="75"/>
      <c r="F220" s="25"/>
      <c r="G220" s="25"/>
      <c r="H220" s="25"/>
    </row>
    <row r="221" spans="1:8" ht="30" hidden="1">
      <c r="A221" s="25">
        <v>37888</v>
      </c>
      <c r="B221" s="25" t="s">
        <v>304</v>
      </c>
      <c r="C221" s="25" t="s">
        <v>305</v>
      </c>
      <c r="D221" s="39"/>
      <c r="E221" s="75"/>
      <c r="F221" s="25"/>
      <c r="G221" s="25"/>
      <c r="H221" s="25"/>
    </row>
    <row r="222" spans="1:8" ht="30" hidden="1">
      <c r="A222" s="25" t="s">
        <v>310</v>
      </c>
      <c r="B222" s="25" t="s">
        <v>311</v>
      </c>
      <c r="C222" s="25" t="s">
        <v>220</v>
      </c>
      <c r="D222" s="39" t="s">
        <v>294</v>
      </c>
      <c r="E222" s="75" t="s">
        <v>294</v>
      </c>
      <c r="F222" s="25"/>
      <c r="G222" s="25" t="s">
        <v>294</v>
      </c>
      <c r="H222" s="25" t="s">
        <v>294</v>
      </c>
    </row>
    <row r="223" spans="1:8" ht="45">
      <c r="A223" s="25">
        <v>25.1</v>
      </c>
      <c r="B223" s="25" t="s">
        <v>312</v>
      </c>
      <c r="C223" s="25" t="s">
        <v>301</v>
      </c>
      <c r="D223" s="39">
        <v>143.114</v>
      </c>
      <c r="E223" s="39">
        <v>146.91846900000002</v>
      </c>
      <c r="F223" s="25">
        <f>E223-D223</f>
        <v>3.8044690000000116</v>
      </c>
      <c r="G223" s="26">
        <f>E223/D223*100</f>
        <v>102.65834858923657</v>
      </c>
      <c r="H223" s="25"/>
    </row>
    <row r="224" spans="1:8" ht="60" hidden="1">
      <c r="A224" s="25">
        <v>36916</v>
      </c>
      <c r="B224" s="25" t="s">
        <v>313</v>
      </c>
      <c r="C224" s="25" t="s">
        <v>301</v>
      </c>
      <c r="D224" s="39"/>
      <c r="E224" s="75"/>
      <c r="F224" s="25"/>
      <c r="G224" s="25"/>
      <c r="H224" s="25"/>
    </row>
    <row r="225" spans="1:8" ht="30" hidden="1">
      <c r="A225" s="25" t="s">
        <v>314</v>
      </c>
      <c r="B225" s="25" t="s">
        <v>315</v>
      </c>
      <c r="C225" s="25" t="s">
        <v>301</v>
      </c>
      <c r="D225" s="39"/>
      <c r="E225" s="75"/>
      <c r="F225" s="25"/>
      <c r="G225" s="25"/>
      <c r="H225" s="25"/>
    </row>
    <row r="226" spans="1:8" ht="45" hidden="1">
      <c r="A226" s="25" t="s">
        <v>316</v>
      </c>
      <c r="B226" s="25" t="s">
        <v>317</v>
      </c>
      <c r="C226" s="25" t="s">
        <v>301</v>
      </c>
      <c r="D226" s="39"/>
      <c r="E226" s="75"/>
      <c r="F226" s="25"/>
      <c r="G226" s="25"/>
      <c r="H226" s="25"/>
    </row>
    <row r="227" spans="1:8" ht="45">
      <c r="A227" s="25">
        <v>25.2</v>
      </c>
      <c r="B227" s="25" t="s">
        <v>318</v>
      </c>
      <c r="C227" s="25" t="s">
        <v>301</v>
      </c>
      <c r="D227" s="39">
        <v>20.886</v>
      </c>
      <c r="E227" s="39">
        <v>15.653</v>
      </c>
      <c r="F227" s="27">
        <f>E227-D227</f>
        <v>-5.232999999999999</v>
      </c>
      <c r="G227" s="26">
        <f>E227/D227*100</f>
        <v>74.94493919371828</v>
      </c>
      <c r="H227" s="25"/>
    </row>
    <row r="228" spans="1:8" ht="45">
      <c r="A228" s="25">
        <v>25.3</v>
      </c>
      <c r="B228" s="25" t="s">
        <v>319</v>
      </c>
      <c r="C228" s="25" t="s">
        <v>47</v>
      </c>
      <c r="D228" s="35">
        <v>27.215</v>
      </c>
      <c r="E228" s="35">
        <v>27.215</v>
      </c>
      <c r="F228" s="27">
        <f>E228-D228</f>
        <v>0</v>
      </c>
      <c r="G228" s="26">
        <f>E228/D228*100</f>
        <v>100</v>
      </c>
      <c r="H228" s="25"/>
    </row>
    <row r="229" spans="1:8" ht="60" hidden="1">
      <c r="A229" s="25"/>
      <c r="B229" s="25" t="s">
        <v>320</v>
      </c>
      <c r="C229" s="25" t="s">
        <v>47</v>
      </c>
      <c r="D229" s="39"/>
      <c r="E229" s="75"/>
      <c r="F229" s="27">
        <f aca="true" t="shared" si="5" ref="F229:F234">E229-D229</f>
        <v>0</v>
      </c>
      <c r="G229" s="26" t="e">
        <f aca="true" t="shared" si="6" ref="G229:G234">E229/D229*100</f>
        <v>#DIV/0!</v>
      </c>
      <c r="H229" s="25"/>
    </row>
    <row r="230" spans="1:8" ht="30" hidden="1">
      <c r="A230" s="25" t="s">
        <v>321</v>
      </c>
      <c r="B230" s="25" t="s">
        <v>315</v>
      </c>
      <c r="C230" s="25" t="s">
        <v>47</v>
      </c>
      <c r="D230" s="39"/>
      <c r="E230" s="75"/>
      <c r="F230" s="27">
        <f t="shared" si="5"/>
        <v>0</v>
      </c>
      <c r="G230" s="26" t="e">
        <f t="shared" si="6"/>
        <v>#DIV/0!</v>
      </c>
      <c r="H230" s="25"/>
    </row>
    <row r="231" spans="1:8" ht="45" hidden="1">
      <c r="A231" s="25" t="s">
        <v>322</v>
      </c>
      <c r="B231" s="25" t="s">
        <v>317</v>
      </c>
      <c r="C231" s="25" t="s">
        <v>47</v>
      </c>
      <c r="D231" s="39"/>
      <c r="E231" s="75"/>
      <c r="F231" s="27">
        <f t="shared" si="5"/>
        <v>0</v>
      </c>
      <c r="G231" s="26" t="e">
        <f t="shared" si="6"/>
        <v>#DIV/0!</v>
      </c>
      <c r="H231" s="25"/>
    </row>
    <row r="232" spans="1:8" ht="45">
      <c r="A232" s="25">
        <v>25.4</v>
      </c>
      <c r="B232" s="25" t="s">
        <v>323</v>
      </c>
      <c r="C232" s="25" t="s">
        <v>324</v>
      </c>
      <c r="D232" s="39">
        <v>2918.46</v>
      </c>
      <c r="E232" s="39">
        <v>2937.6</v>
      </c>
      <c r="F232" s="27">
        <f t="shared" si="5"/>
        <v>19.139999999999873</v>
      </c>
      <c r="G232" s="26">
        <f t="shared" si="6"/>
        <v>100.65582533253838</v>
      </c>
      <c r="H232" s="25"/>
    </row>
    <row r="233" spans="1:8" ht="60">
      <c r="A233" s="25">
        <v>25.5</v>
      </c>
      <c r="B233" s="25" t="s">
        <v>325</v>
      </c>
      <c r="C233" s="25" t="s">
        <v>110</v>
      </c>
      <c r="D233" s="39">
        <f>D22-D39-D40-D33</f>
        <v>130.222064</v>
      </c>
      <c r="E233" s="39">
        <f>E22-E39-E40-E33</f>
        <v>139.361836453601</v>
      </c>
      <c r="F233" s="27">
        <f t="shared" si="5"/>
        <v>9.139772453601012</v>
      </c>
      <c r="G233" s="26">
        <f t="shared" si="6"/>
        <v>107.0186051217872</v>
      </c>
      <c r="H233" s="25"/>
    </row>
    <row r="234" spans="1:8" ht="30">
      <c r="A234" s="6" t="s">
        <v>341</v>
      </c>
      <c r="B234" s="6" t="s">
        <v>342</v>
      </c>
      <c r="C234" s="6" t="s">
        <v>343</v>
      </c>
      <c r="D234" s="38">
        <v>112</v>
      </c>
      <c r="E234" s="85">
        <v>107</v>
      </c>
      <c r="F234" s="27">
        <f t="shared" si="5"/>
        <v>-5</v>
      </c>
      <c r="G234" s="26">
        <f t="shared" si="6"/>
        <v>95.53571428571429</v>
      </c>
      <c r="H234" s="6"/>
    </row>
    <row r="235" spans="1:8" ht="15">
      <c r="A235" s="115" t="s">
        <v>344</v>
      </c>
      <c r="B235" s="115"/>
      <c r="C235" s="115"/>
      <c r="D235" s="115"/>
      <c r="E235" s="115"/>
      <c r="F235" s="115"/>
      <c r="G235" s="115"/>
      <c r="H235" s="115"/>
    </row>
    <row r="236" spans="1:8" ht="15">
      <c r="A236" s="115" t="s">
        <v>100</v>
      </c>
      <c r="B236" s="115" t="s">
        <v>101</v>
      </c>
      <c r="C236" s="115" t="s">
        <v>102</v>
      </c>
      <c r="D236" s="98" t="s">
        <v>103</v>
      </c>
      <c r="E236" s="98"/>
      <c r="F236" s="115" t="s">
        <v>345</v>
      </c>
      <c r="G236" s="115"/>
      <c r="H236" s="115" t="s">
        <v>18</v>
      </c>
    </row>
    <row r="237" spans="1:8" ht="45">
      <c r="A237" s="115"/>
      <c r="B237" s="115"/>
      <c r="C237" s="115"/>
      <c r="D237" s="38" t="s">
        <v>19</v>
      </c>
      <c r="E237" s="88" t="s">
        <v>20</v>
      </c>
      <c r="F237" s="6" t="s">
        <v>105</v>
      </c>
      <c r="G237" s="6" t="s">
        <v>106</v>
      </c>
      <c r="H237" s="115"/>
    </row>
    <row r="238" spans="1:8" ht="15">
      <c r="A238" s="6">
        <v>1</v>
      </c>
      <c r="B238" s="6">
        <v>2</v>
      </c>
      <c r="C238" s="6">
        <v>3</v>
      </c>
      <c r="D238" s="38">
        <v>4</v>
      </c>
      <c r="E238" s="88">
        <v>5</v>
      </c>
      <c r="F238" s="6">
        <v>6</v>
      </c>
      <c r="G238" s="6">
        <v>7</v>
      </c>
      <c r="H238" s="6">
        <v>8</v>
      </c>
    </row>
    <row r="239" spans="1:8" ht="45">
      <c r="A239" s="115" t="s">
        <v>346</v>
      </c>
      <c r="B239" s="115"/>
      <c r="C239" s="6" t="s">
        <v>110</v>
      </c>
      <c r="D239" s="35">
        <f>D240+D297</f>
        <v>19.27259</v>
      </c>
      <c r="E239" s="35">
        <f>E240+E297</f>
        <v>22.94589183</v>
      </c>
      <c r="F239" s="138">
        <f>E239-D239</f>
        <v>3.6733018299999998</v>
      </c>
      <c r="G239" s="95">
        <f>E239/D239*100</f>
        <v>119.0597207225391</v>
      </c>
      <c r="H239" s="6"/>
    </row>
    <row r="240" spans="1:8" ht="45">
      <c r="A240" s="6" t="s">
        <v>108</v>
      </c>
      <c r="B240" s="6" t="s">
        <v>347</v>
      </c>
      <c r="C240" s="6" t="s">
        <v>110</v>
      </c>
      <c r="D240" s="35">
        <f>D241+D265+D293+D294</f>
        <v>19.27259</v>
      </c>
      <c r="E240" s="35">
        <f>E241+E265+E293+E294</f>
        <v>22.94589183</v>
      </c>
      <c r="F240" s="138">
        <f aca="true" t="shared" si="7" ref="F240:F303">E240-D240</f>
        <v>3.6733018299999998</v>
      </c>
      <c r="G240" s="95">
        <f aca="true" t="shared" si="8" ref="G240:G303">E240/D240*100</f>
        <v>119.0597207225391</v>
      </c>
      <c r="H240" s="6"/>
    </row>
    <row r="241" spans="1:8" ht="45">
      <c r="A241" s="6">
        <v>1.1</v>
      </c>
      <c r="B241" s="6" t="s">
        <v>348</v>
      </c>
      <c r="C241" s="6" t="s">
        <v>110</v>
      </c>
      <c r="D241" s="35">
        <f>D248+D250</f>
        <v>12.8</v>
      </c>
      <c r="E241" s="35">
        <f>E248+E250</f>
        <v>14.40564668</v>
      </c>
      <c r="F241" s="138">
        <f t="shared" si="7"/>
        <v>1.6056466799999995</v>
      </c>
      <c r="G241" s="95">
        <f t="shared" si="8"/>
        <v>112.54411468749998</v>
      </c>
      <c r="H241" s="6"/>
    </row>
    <row r="242" spans="1:8" s="34" customFormat="1" ht="45">
      <c r="A242" s="33" t="s">
        <v>696</v>
      </c>
      <c r="B242" s="31" t="s">
        <v>349</v>
      </c>
      <c r="C242" s="31" t="s">
        <v>110</v>
      </c>
      <c r="D242" s="35">
        <f>D248</f>
        <v>12.8</v>
      </c>
      <c r="E242" s="35">
        <f>E248</f>
        <v>13.36213935</v>
      </c>
      <c r="F242" s="138">
        <f t="shared" si="7"/>
        <v>0.5621393499999989</v>
      </c>
      <c r="G242" s="95">
        <f t="shared" si="8"/>
        <v>104.39171367187498</v>
      </c>
      <c r="H242" s="31"/>
    </row>
    <row r="243" spans="1:8" ht="45" hidden="1">
      <c r="A243" s="6" t="s">
        <v>350</v>
      </c>
      <c r="B243" s="6" t="s">
        <v>351</v>
      </c>
      <c r="C243" s="6" t="s">
        <v>110</v>
      </c>
      <c r="D243" s="35">
        <f>D244+D245+D246</f>
        <v>0</v>
      </c>
      <c r="E243" s="35"/>
      <c r="F243" s="138">
        <f t="shared" si="7"/>
        <v>0</v>
      </c>
      <c r="G243" s="95" t="e">
        <f t="shared" si="8"/>
        <v>#DIV/0!</v>
      </c>
      <c r="H243" s="6"/>
    </row>
    <row r="244" spans="1:8" ht="60" hidden="1">
      <c r="A244" s="6" t="s">
        <v>352</v>
      </c>
      <c r="B244" s="6" t="s">
        <v>112</v>
      </c>
      <c r="C244" s="6" t="s">
        <v>110</v>
      </c>
      <c r="D244" s="35"/>
      <c r="E244" s="35"/>
      <c r="F244" s="138">
        <f t="shared" si="7"/>
        <v>0</v>
      </c>
      <c r="G244" s="95" t="e">
        <f t="shared" si="8"/>
        <v>#DIV/0!</v>
      </c>
      <c r="H244" s="6"/>
    </row>
    <row r="245" spans="1:8" ht="60" hidden="1">
      <c r="A245" s="6" t="s">
        <v>353</v>
      </c>
      <c r="B245" s="6" t="s">
        <v>113</v>
      </c>
      <c r="C245" s="6" t="s">
        <v>110</v>
      </c>
      <c r="D245" s="35"/>
      <c r="E245" s="35"/>
      <c r="F245" s="138">
        <f t="shared" si="7"/>
        <v>0</v>
      </c>
      <c r="G245" s="95" t="e">
        <f t="shared" si="8"/>
        <v>#DIV/0!</v>
      </c>
      <c r="H245" s="6"/>
    </row>
    <row r="246" spans="1:8" ht="60" hidden="1">
      <c r="A246" s="6" t="s">
        <v>354</v>
      </c>
      <c r="B246" s="6" t="s">
        <v>114</v>
      </c>
      <c r="C246" s="6" t="s">
        <v>110</v>
      </c>
      <c r="D246" s="35"/>
      <c r="E246" s="35"/>
      <c r="F246" s="138">
        <f t="shared" si="7"/>
        <v>0</v>
      </c>
      <c r="G246" s="95" t="e">
        <f t="shared" si="8"/>
        <v>#DIV/0!</v>
      </c>
      <c r="H246" s="6"/>
    </row>
    <row r="247" spans="1:8" ht="45" hidden="1">
      <c r="A247" s="6" t="s">
        <v>355</v>
      </c>
      <c r="B247" s="6" t="s">
        <v>356</v>
      </c>
      <c r="C247" s="6" t="s">
        <v>110</v>
      </c>
      <c r="D247" s="35"/>
      <c r="E247" s="35"/>
      <c r="F247" s="138">
        <f t="shared" si="7"/>
        <v>0</v>
      </c>
      <c r="G247" s="95" t="e">
        <f t="shared" si="8"/>
        <v>#DIV/0!</v>
      </c>
      <c r="H247" s="6"/>
    </row>
    <row r="248" spans="1:8" ht="45">
      <c r="A248" s="6" t="s">
        <v>357</v>
      </c>
      <c r="B248" s="6" t="s">
        <v>358</v>
      </c>
      <c r="C248" s="6" t="s">
        <v>110</v>
      </c>
      <c r="D248" s="35">
        <v>12.8</v>
      </c>
      <c r="E248" s="35">
        <v>13.36213935</v>
      </c>
      <c r="F248" s="138">
        <f t="shared" si="7"/>
        <v>0.5621393499999989</v>
      </c>
      <c r="G248" s="95">
        <f t="shared" si="8"/>
        <v>104.39171367187498</v>
      </c>
      <c r="H248" s="6"/>
    </row>
    <row r="249" spans="1:8" ht="45" hidden="1">
      <c r="A249" s="6" t="s">
        <v>359</v>
      </c>
      <c r="B249" s="6" t="s">
        <v>360</v>
      </c>
      <c r="C249" s="6" t="s">
        <v>110</v>
      </c>
      <c r="D249" s="35"/>
      <c r="E249" s="35"/>
      <c r="F249" s="138">
        <f t="shared" si="7"/>
        <v>0</v>
      </c>
      <c r="G249" s="95" t="e">
        <f t="shared" si="8"/>
        <v>#DIV/0!</v>
      </c>
      <c r="H249" s="6"/>
    </row>
    <row r="250" spans="1:8" ht="45">
      <c r="A250" s="6" t="s">
        <v>361</v>
      </c>
      <c r="B250" s="6" t="s">
        <v>362</v>
      </c>
      <c r="C250" s="6" t="s">
        <v>110</v>
      </c>
      <c r="D250" s="35">
        <f>D251+D253</f>
        <v>0</v>
      </c>
      <c r="E250" s="35">
        <f>1043.50733/1000</f>
        <v>1.04350733</v>
      </c>
      <c r="F250" s="138">
        <f t="shared" si="7"/>
        <v>1.04350733</v>
      </c>
      <c r="G250" s="95"/>
      <c r="H250" s="6"/>
    </row>
    <row r="251" spans="1:8" ht="60" hidden="1">
      <c r="A251" s="6" t="s">
        <v>363</v>
      </c>
      <c r="B251" s="6" t="s">
        <v>364</v>
      </c>
      <c r="C251" s="6" t="s">
        <v>110</v>
      </c>
      <c r="D251" s="35"/>
      <c r="E251" s="35"/>
      <c r="F251" s="138">
        <f t="shared" si="7"/>
        <v>0</v>
      </c>
      <c r="G251" s="95"/>
      <c r="H251" s="6"/>
    </row>
    <row r="252" spans="1:8" ht="45" hidden="1">
      <c r="A252" s="6" t="s">
        <v>365</v>
      </c>
      <c r="B252" s="6" t="s">
        <v>366</v>
      </c>
      <c r="C252" s="6" t="s">
        <v>110</v>
      </c>
      <c r="D252" s="35"/>
      <c r="E252" s="35"/>
      <c r="F252" s="138">
        <f t="shared" si="7"/>
        <v>0</v>
      </c>
      <c r="G252" s="95"/>
      <c r="H252" s="6"/>
    </row>
    <row r="253" spans="1:8" ht="45" hidden="1">
      <c r="A253" s="6" t="s">
        <v>367</v>
      </c>
      <c r="B253" s="6" t="s">
        <v>368</v>
      </c>
      <c r="C253" s="6" t="s">
        <v>110</v>
      </c>
      <c r="D253" s="35"/>
      <c r="E253" s="35"/>
      <c r="F253" s="138">
        <f t="shared" si="7"/>
        <v>0</v>
      </c>
      <c r="G253" s="95"/>
      <c r="H253" s="6"/>
    </row>
    <row r="254" spans="1:8" ht="45" hidden="1">
      <c r="A254" s="6" t="s">
        <v>369</v>
      </c>
      <c r="B254" s="6" t="s">
        <v>366</v>
      </c>
      <c r="C254" s="6" t="s">
        <v>110</v>
      </c>
      <c r="D254" s="35"/>
      <c r="E254" s="35"/>
      <c r="F254" s="138">
        <f t="shared" si="7"/>
        <v>0</v>
      </c>
      <c r="G254" s="95"/>
      <c r="H254" s="6"/>
    </row>
    <row r="255" spans="1:8" ht="45" hidden="1">
      <c r="A255" s="6" t="s">
        <v>370</v>
      </c>
      <c r="B255" s="6" t="s">
        <v>371</v>
      </c>
      <c r="C255" s="6" t="s">
        <v>110</v>
      </c>
      <c r="D255" s="35"/>
      <c r="E255" s="35"/>
      <c r="F255" s="138">
        <f t="shared" si="7"/>
        <v>0</v>
      </c>
      <c r="G255" s="95"/>
      <c r="H255" s="6"/>
    </row>
    <row r="256" spans="1:8" ht="45" hidden="1">
      <c r="A256" s="6" t="s">
        <v>372</v>
      </c>
      <c r="B256" s="6" t="s">
        <v>241</v>
      </c>
      <c r="C256" s="6" t="s">
        <v>110</v>
      </c>
      <c r="D256" s="35"/>
      <c r="E256" s="35"/>
      <c r="F256" s="138">
        <f t="shared" si="7"/>
        <v>0</v>
      </c>
      <c r="G256" s="95"/>
      <c r="H256" s="6"/>
    </row>
    <row r="257" spans="1:8" ht="60" hidden="1">
      <c r="A257" s="6" t="s">
        <v>373</v>
      </c>
      <c r="B257" s="6" t="s">
        <v>374</v>
      </c>
      <c r="C257" s="6" t="s">
        <v>110</v>
      </c>
      <c r="D257" s="35">
        <f>D258+D259</f>
        <v>0</v>
      </c>
      <c r="E257" s="35"/>
      <c r="F257" s="138">
        <f t="shared" si="7"/>
        <v>0</v>
      </c>
      <c r="G257" s="95"/>
      <c r="H257" s="6"/>
    </row>
    <row r="258" spans="1:8" ht="45" hidden="1">
      <c r="A258" s="6" t="s">
        <v>375</v>
      </c>
      <c r="B258" s="6" t="s">
        <v>122</v>
      </c>
      <c r="C258" s="6" t="s">
        <v>110</v>
      </c>
      <c r="D258" s="35"/>
      <c r="E258" s="35"/>
      <c r="F258" s="138">
        <f t="shared" si="7"/>
        <v>0</v>
      </c>
      <c r="G258" s="95"/>
      <c r="H258" s="6"/>
    </row>
    <row r="259" spans="1:8" ht="45" hidden="1">
      <c r="A259" s="6" t="s">
        <v>376</v>
      </c>
      <c r="B259" s="6" t="s">
        <v>123</v>
      </c>
      <c r="C259" s="6" t="s">
        <v>110</v>
      </c>
      <c r="D259" s="35"/>
      <c r="E259" s="35"/>
      <c r="F259" s="138">
        <f t="shared" si="7"/>
        <v>0</v>
      </c>
      <c r="G259" s="95"/>
      <c r="H259" s="6"/>
    </row>
    <row r="260" spans="1:8" ht="60" hidden="1">
      <c r="A260" s="19" t="s">
        <v>695</v>
      </c>
      <c r="B260" s="8" t="s">
        <v>377</v>
      </c>
      <c r="C260" s="8" t="s">
        <v>110</v>
      </c>
      <c r="D260" s="35"/>
      <c r="E260" s="35"/>
      <c r="F260" s="138">
        <f t="shared" si="7"/>
        <v>0</v>
      </c>
      <c r="G260" s="95"/>
      <c r="H260" s="6"/>
    </row>
    <row r="261" spans="1:8" ht="60" hidden="1">
      <c r="A261" s="6" t="s">
        <v>378</v>
      </c>
      <c r="B261" s="6" t="s">
        <v>112</v>
      </c>
      <c r="C261" s="6" t="s">
        <v>110</v>
      </c>
      <c r="D261" s="35"/>
      <c r="E261" s="35"/>
      <c r="F261" s="138">
        <f t="shared" si="7"/>
        <v>0</v>
      </c>
      <c r="G261" s="95"/>
      <c r="H261" s="6"/>
    </row>
    <row r="262" spans="1:8" ht="60" hidden="1">
      <c r="A262" s="6" t="s">
        <v>379</v>
      </c>
      <c r="B262" s="6" t="s">
        <v>113</v>
      </c>
      <c r="C262" s="6" t="s">
        <v>110</v>
      </c>
      <c r="D262" s="35"/>
      <c r="E262" s="35"/>
      <c r="F262" s="138">
        <f t="shared" si="7"/>
        <v>0</v>
      </c>
      <c r="G262" s="95"/>
      <c r="H262" s="6"/>
    </row>
    <row r="263" spans="1:8" ht="60" hidden="1">
      <c r="A263" s="6" t="s">
        <v>380</v>
      </c>
      <c r="B263" s="6" t="s">
        <v>114</v>
      </c>
      <c r="C263" s="6" t="s">
        <v>110</v>
      </c>
      <c r="D263" s="35"/>
      <c r="E263" s="35"/>
      <c r="F263" s="138">
        <f t="shared" si="7"/>
        <v>0</v>
      </c>
      <c r="G263" s="95"/>
      <c r="H263" s="6"/>
    </row>
    <row r="264" spans="1:8" ht="45">
      <c r="A264" s="30" t="s">
        <v>697</v>
      </c>
      <c r="B264" s="30" t="s">
        <v>381</v>
      </c>
      <c r="C264" s="30" t="s">
        <v>110</v>
      </c>
      <c r="D264" s="35">
        <f>D126-D242-D250</f>
        <v>-0.0002259999999871809</v>
      </c>
      <c r="E264" s="35">
        <f>E126-E242-E250</f>
        <v>4.469981668863004</v>
      </c>
      <c r="F264" s="138">
        <f t="shared" si="7"/>
        <v>4.470207668862991</v>
      </c>
      <c r="G264" s="95"/>
      <c r="H264" s="6"/>
    </row>
    <row r="265" spans="1:8" ht="45">
      <c r="A265" s="20">
        <v>1.2</v>
      </c>
      <c r="B265" s="20" t="s">
        <v>382</v>
      </c>
      <c r="C265" s="20" t="s">
        <v>110</v>
      </c>
      <c r="D265" s="35">
        <f>D266</f>
        <v>6.47259</v>
      </c>
      <c r="E265" s="35">
        <f>E266</f>
        <v>8.54024515</v>
      </c>
      <c r="F265" s="138">
        <f t="shared" si="7"/>
        <v>2.06765515</v>
      </c>
      <c r="G265" s="95">
        <f t="shared" si="8"/>
        <v>131.94478794423873</v>
      </c>
      <c r="H265" s="6"/>
    </row>
    <row r="266" spans="1:8" ht="45">
      <c r="A266" s="21" t="s">
        <v>698</v>
      </c>
      <c r="B266" s="20" t="s">
        <v>383</v>
      </c>
      <c r="C266" s="20" t="s">
        <v>110</v>
      </c>
      <c r="D266" s="35">
        <f>D272</f>
        <v>6.47259</v>
      </c>
      <c r="E266" s="35">
        <f>E272</f>
        <v>8.54024515</v>
      </c>
      <c r="F266" s="138">
        <f t="shared" si="7"/>
        <v>2.06765515</v>
      </c>
      <c r="G266" s="95">
        <f t="shared" si="8"/>
        <v>131.94478794423873</v>
      </c>
      <c r="H266" s="6"/>
    </row>
    <row r="267" spans="1:8" ht="45" hidden="1">
      <c r="A267" s="6" t="s">
        <v>384</v>
      </c>
      <c r="B267" s="6" t="s">
        <v>385</v>
      </c>
      <c r="C267" s="6" t="s">
        <v>110</v>
      </c>
      <c r="D267" s="35"/>
      <c r="E267" s="35"/>
      <c r="F267" s="138">
        <f t="shared" si="7"/>
        <v>0</v>
      </c>
      <c r="G267" s="95" t="e">
        <f t="shared" si="8"/>
        <v>#DIV/0!</v>
      </c>
      <c r="H267" s="6"/>
    </row>
    <row r="268" spans="1:8" ht="60" hidden="1">
      <c r="A268" s="6" t="s">
        <v>386</v>
      </c>
      <c r="B268" s="6" t="s">
        <v>112</v>
      </c>
      <c r="C268" s="6" t="s">
        <v>110</v>
      </c>
      <c r="D268" s="35"/>
      <c r="E268" s="35"/>
      <c r="F268" s="138">
        <f t="shared" si="7"/>
        <v>0</v>
      </c>
      <c r="G268" s="95" t="e">
        <f t="shared" si="8"/>
        <v>#DIV/0!</v>
      </c>
      <c r="H268" s="6"/>
    </row>
    <row r="269" spans="1:8" ht="60" hidden="1">
      <c r="A269" s="6" t="s">
        <v>387</v>
      </c>
      <c r="B269" s="6" t="s">
        <v>113</v>
      </c>
      <c r="C269" s="6" t="s">
        <v>110</v>
      </c>
      <c r="D269" s="35"/>
      <c r="E269" s="35"/>
      <c r="F269" s="138">
        <f t="shared" si="7"/>
        <v>0</v>
      </c>
      <c r="G269" s="95" t="e">
        <f t="shared" si="8"/>
        <v>#DIV/0!</v>
      </c>
      <c r="H269" s="6"/>
    </row>
    <row r="270" spans="1:8" ht="60" hidden="1">
      <c r="A270" s="6" t="s">
        <v>388</v>
      </c>
      <c r="B270" s="6" t="s">
        <v>114</v>
      </c>
      <c r="C270" s="6" t="s">
        <v>110</v>
      </c>
      <c r="D270" s="35"/>
      <c r="E270" s="35"/>
      <c r="F270" s="138">
        <f t="shared" si="7"/>
        <v>0</v>
      </c>
      <c r="G270" s="95" t="e">
        <f t="shared" si="8"/>
        <v>#DIV/0!</v>
      </c>
      <c r="H270" s="6"/>
    </row>
    <row r="271" spans="1:8" ht="45" hidden="1">
      <c r="A271" s="6" t="s">
        <v>389</v>
      </c>
      <c r="B271" s="6" t="s">
        <v>231</v>
      </c>
      <c r="C271" s="6" t="s">
        <v>110</v>
      </c>
      <c r="D271" s="35"/>
      <c r="E271" s="35"/>
      <c r="F271" s="138">
        <f t="shared" si="7"/>
        <v>0</v>
      </c>
      <c r="G271" s="95" t="e">
        <f t="shared" si="8"/>
        <v>#DIV/0!</v>
      </c>
      <c r="H271" s="6"/>
    </row>
    <row r="272" spans="1:8" ht="45">
      <c r="A272" s="6" t="s">
        <v>390</v>
      </c>
      <c r="B272" s="6" t="s">
        <v>233</v>
      </c>
      <c r="C272" s="6" t="s">
        <v>110</v>
      </c>
      <c r="D272" s="35">
        <f>D45-D279</f>
        <v>6.47259</v>
      </c>
      <c r="E272" s="35">
        <f>E45-E279</f>
        <v>8.54024515</v>
      </c>
      <c r="F272" s="138">
        <f t="shared" si="7"/>
        <v>2.06765515</v>
      </c>
      <c r="G272" s="95">
        <f t="shared" si="8"/>
        <v>131.94478794423873</v>
      </c>
      <c r="H272" s="6"/>
    </row>
    <row r="273" spans="1:8" ht="45" hidden="1">
      <c r="A273" s="6" t="s">
        <v>391</v>
      </c>
      <c r="B273" s="6" t="s">
        <v>235</v>
      </c>
      <c r="C273" s="6" t="s">
        <v>110</v>
      </c>
      <c r="D273" s="38"/>
      <c r="E273" s="59"/>
      <c r="F273" s="138">
        <f t="shared" si="7"/>
        <v>0</v>
      </c>
      <c r="G273" s="95" t="e">
        <f t="shared" si="8"/>
        <v>#DIV/0!</v>
      </c>
      <c r="H273" s="6"/>
    </row>
    <row r="274" spans="1:8" ht="45" hidden="1">
      <c r="A274" s="6" t="s">
        <v>392</v>
      </c>
      <c r="B274" s="6" t="s">
        <v>239</v>
      </c>
      <c r="C274" s="6" t="s">
        <v>110</v>
      </c>
      <c r="D274" s="38"/>
      <c r="E274" s="59"/>
      <c r="F274" s="138">
        <f t="shared" si="7"/>
        <v>0</v>
      </c>
      <c r="G274" s="95" t="e">
        <f t="shared" si="8"/>
        <v>#DIV/0!</v>
      </c>
      <c r="H274" s="6"/>
    </row>
    <row r="275" spans="1:8" ht="45" hidden="1">
      <c r="A275" s="6" t="s">
        <v>393</v>
      </c>
      <c r="B275" s="6" t="s">
        <v>241</v>
      </c>
      <c r="C275" s="6" t="s">
        <v>110</v>
      </c>
      <c r="D275" s="38"/>
      <c r="E275" s="59"/>
      <c r="F275" s="138">
        <f t="shared" si="7"/>
        <v>0</v>
      </c>
      <c r="G275" s="95" t="e">
        <f t="shared" si="8"/>
        <v>#DIV/0!</v>
      </c>
      <c r="H275" s="6"/>
    </row>
    <row r="276" spans="1:8" ht="60" hidden="1">
      <c r="A276" s="6" t="s">
        <v>394</v>
      </c>
      <c r="B276" s="6" t="s">
        <v>243</v>
      </c>
      <c r="C276" s="6" t="s">
        <v>110</v>
      </c>
      <c r="D276" s="38"/>
      <c r="E276" s="59"/>
      <c r="F276" s="138">
        <f t="shared" si="7"/>
        <v>0</v>
      </c>
      <c r="G276" s="95" t="e">
        <f t="shared" si="8"/>
        <v>#DIV/0!</v>
      </c>
      <c r="H276" s="6"/>
    </row>
    <row r="277" spans="1:8" ht="45" hidden="1">
      <c r="A277" s="6" t="s">
        <v>395</v>
      </c>
      <c r="B277" s="6" t="s">
        <v>122</v>
      </c>
      <c r="C277" s="6" t="s">
        <v>110</v>
      </c>
      <c r="D277" s="38"/>
      <c r="E277" s="59"/>
      <c r="F277" s="138">
        <f t="shared" si="7"/>
        <v>0</v>
      </c>
      <c r="G277" s="95" t="e">
        <f t="shared" si="8"/>
        <v>#DIV/0!</v>
      </c>
      <c r="H277" s="6"/>
    </row>
    <row r="278" spans="1:8" ht="45" hidden="1">
      <c r="A278" s="6" t="s">
        <v>396</v>
      </c>
      <c r="B278" s="6" t="s">
        <v>123</v>
      </c>
      <c r="C278" s="6" t="s">
        <v>110</v>
      </c>
      <c r="D278" s="38"/>
      <c r="E278" s="59"/>
      <c r="F278" s="138">
        <f t="shared" si="7"/>
        <v>0</v>
      </c>
      <c r="G278" s="95" t="e">
        <f t="shared" si="8"/>
        <v>#DIV/0!</v>
      </c>
      <c r="H278" s="6"/>
    </row>
    <row r="279" spans="1:8" ht="45" hidden="1">
      <c r="A279" s="21" t="s">
        <v>699</v>
      </c>
      <c r="B279" s="20" t="s">
        <v>397</v>
      </c>
      <c r="C279" s="20" t="s">
        <v>110</v>
      </c>
      <c r="D279" s="38"/>
      <c r="E279" s="59"/>
      <c r="F279" s="138">
        <f t="shared" si="7"/>
        <v>0</v>
      </c>
      <c r="G279" s="95" t="e">
        <f t="shared" si="8"/>
        <v>#DIV/0!</v>
      </c>
      <c r="H279" s="6"/>
    </row>
    <row r="280" spans="1:8" ht="45" hidden="1">
      <c r="A280" s="21" t="s">
        <v>700</v>
      </c>
      <c r="B280" s="20" t="s">
        <v>398</v>
      </c>
      <c r="C280" s="20" t="s">
        <v>110</v>
      </c>
      <c r="D280" s="38"/>
      <c r="E280" s="59"/>
      <c r="F280" s="138">
        <f t="shared" si="7"/>
        <v>0</v>
      </c>
      <c r="G280" s="95" t="e">
        <f t="shared" si="8"/>
        <v>#DIV/0!</v>
      </c>
      <c r="H280" s="6"/>
    </row>
    <row r="281" spans="1:8" ht="45" hidden="1">
      <c r="A281" s="6" t="s">
        <v>399</v>
      </c>
      <c r="B281" s="6" t="s">
        <v>385</v>
      </c>
      <c r="C281" s="6" t="s">
        <v>110</v>
      </c>
      <c r="D281" s="38"/>
      <c r="E281" s="59"/>
      <c r="F281" s="138">
        <f t="shared" si="7"/>
        <v>0</v>
      </c>
      <c r="G281" s="95" t="e">
        <f t="shared" si="8"/>
        <v>#DIV/0!</v>
      </c>
      <c r="H281" s="6"/>
    </row>
    <row r="282" spans="1:8" ht="60" hidden="1">
      <c r="A282" s="6" t="s">
        <v>400</v>
      </c>
      <c r="B282" s="6" t="s">
        <v>112</v>
      </c>
      <c r="C282" s="6" t="s">
        <v>110</v>
      </c>
      <c r="D282" s="38"/>
      <c r="E282" s="59"/>
      <c r="F282" s="138">
        <f t="shared" si="7"/>
        <v>0</v>
      </c>
      <c r="G282" s="95" t="e">
        <f t="shared" si="8"/>
        <v>#DIV/0!</v>
      </c>
      <c r="H282" s="6"/>
    </row>
    <row r="283" spans="1:8" ht="60" hidden="1">
      <c r="A283" s="6" t="s">
        <v>401</v>
      </c>
      <c r="B283" s="6" t="s">
        <v>113</v>
      </c>
      <c r="C283" s="6" t="s">
        <v>110</v>
      </c>
      <c r="D283" s="38"/>
      <c r="E283" s="59"/>
      <c r="F283" s="138">
        <f t="shared" si="7"/>
        <v>0</v>
      </c>
      <c r="G283" s="95" t="e">
        <f t="shared" si="8"/>
        <v>#DIV/0!</v>
      </c>
      <c r="H283" s="6"/>
    </row>
    <row r="284" spans="1:8" ht="60" hidden="1">
      <c r="A284" s="6" t="s">
        <v>401</v>
      </c>
      <c r="B284" s="6" t="s">
        <v>114</v>
      </c>
      <c r="C284" s="6" t="s">
        <v>110</v>
      </c>
      <c r="D284" s="38"/>
      <c r="E284" s="59"/>
      <c r="F284" s="138">
        <f t="shared" si="7"/>
        <v>0</v>
      </c>
      <c r="G284" s="95" t="e">
        <f t="shared" si="8"/>
        <v>#DIV/0!</v>
      </c>
      <c r="H284" s="6"/>
    </row>
    <row r="285" spans="1:8" ht="45" hidden="1">
      <c r="A285" s="6" t="s">
        <v>402</v>
      </c>
      <c r="B285" s="6" t="s">
        <v>231</v>
      </c>
      <c r="C285" s="6" t="s">
        <v>110</v>
      </c>
      <c r="D285" s="38"/>
      <c r="E285" s="59"/>
      <c r="F285" s="138">
        <f t="shared" si="7"/>
        <v>0</v>
      </c>
      <c r="G285" s="95" t="e">
        <f t="shared" si="8"/>
        <v>#DIV/0!</v>
      </c>
      <c r="H285" s="6"/>
    </row>
    <row r="286" spans="1:8" ht="45" hidden="1">
      <c r="A286" s="6" t="s">
        <v>403</v>
      </c>
      <c r="B286" s="6" t="s">
        <v>233</v>
      </c>
      <c r="C286" s="6" t="s">
        <v>110</v>
      </c>
      <c r="D286" s="38"/>
      <c r="E286" s="59"/>
      <c r="F286" s="138">
        <f t="shared" si="7"/>
        <v>0</v>
      </c>
      <c r="G286" s="95" t="e">
        <f t="shared" si="8"/>
        <v>#DIV/0!</v>
      </c>
      <c r="H286" s="6"/>
    </row>
    <row r="287" spans="1:8" ht="45" hidden="1">
      <c r="A287" s="6" t="s">
        <v>404</v>
      </c>
      <c r="B287" s="6" t="s">
        <v>235</v>
      </c>
      <c r="C287" s="6" t="s">
        <v>110</v>
      </c>
      <c r="D287" s="38"/>
      <c r="E287" s="59"/>
      <c r="F287" s="138">
        <f t="shared" si="7"/>
        <v>0</v>
      </c>
      <c r="G287" s="95" t="e">
        <f t="shared" si="8"/>
        <v>#DIV/0!</v>
      </c>
      <c r="H287" s="6"/>
    </row>
    <row r="288" spans="1:8" ht="45" hidden="1">
      <c r="A288" s="6" t="s">
        <v>405</v>
      </c>
      <c r="B288" s="6" t="s">
        <v>239</v>
      </c>
      <c r="C288" s="6" t="s">
        <v>110</v>
      </c>
      <c r="D288" s="38"/>
      <c r="E288" s="59"/>
      <c r="F288" s="138">
        <f t="shared" si="7"/>
        <v>0</v>
      </c>
      <c r="G288" s="95" t="e">
        <f t="shared" si="8"/>
        <v>#DIV/0!</v>
      </c>
      <c r="H288" s="6"/>
    </row>
    <row r="289" spans="1:8" ht="45" hidden="1">
      <c r="A289" s="6" t="s">
        <v>406</v>
      </c>
      <c r="B289" s="6" t="s">
        <v>241</v>
      </c>
      <c r="C289" s="6" t="s">
        <v>110</v>
      </c>
      <c r="D289" s="38"/>
      <c r="E289" s="59"/>
      <c r="F289" s="138">
        <f t="shared" si="7"/>
        <v>0</v>
      </c>
      <c r="G289" s="95" t="e">
        <f t="shared" si="8"/>
        <v>#DIV/0!</v>
      </c>
      <c r="H289" s="6"/>
    </row>
    <row r="290" spans="1:8" ht="60" hidden="1">
      <c r="A290" s="6" t="s">
        <v>407</v>
      </c>
      <c r="B290" s="6" t="s">
        <v>243</v>
      </c>
      <c r="C290" s="6" t="s">
        <v>110</v>
      </c>
      <c r="D290" s="38"/>
      <c r="E290" s="59"/>
      <c r="F290" s="138">
        <f t="shared" si="7"/>
        <v>0</v>
      </c>
      <c r="G290" s="95" t="e">
        <f t="shared" si="8"/>
        <v>#DIV/0!</v>
      </c>
      <c r="H290" s="6"/>
    </row>
    <row r="291" spans="1:8" ht="45" hidden="1">
      <c r="A291" s="6" t="s">
        <v>408</v>
      </c>
      <c r="B291" s="6" t="s">
        <v>122</v>
      </c>
      <c r="C291" s="6" t="s">
        <v>110</v>
      </c>
      <c r="D291" s="38"/>
      <c r="E291" s="59"/>
      <c r="F291" s="138">
        <f t="shared" si="7"/>
        <v>0</v>
      </c>
      <c r="G291" s="95" t="e">
        <f t="shared" si="8"/>
        <v>#DIV/0!</v>
      </c>
      <c r="H291" s="6"/>
    </row>
    <row r="292" spans="1:8" ht="45" hidden="1">
      <c r="A292" s="6" t="s">
        <v>409</v>
      </c>
      <c r="B292" s="6" t="s">
        <v>123</v>
      </c>
      <c r="C292" s="6" t="s">
        <v>110</v>
      </c>
      <c r="D292" s="38"/>
      <c r="E292" s="59"/>
      <c r="F292" s="138">
        <f t="shared" si="7"/>
        <v>0</v>
      </c>
      <c r="G292" s="95" t="e">
        <f t="shared" si="8"/>
        <v>#DIV/0!</v>
      </c>
      <c r="H292" s="6"/>
    </row>
    <row r="293" spans="1:8" ht="45" hidden="1">
      <c r="A293" s="6">
        <v>1.3</v>
      </c>
      <c r="B293" s="6" t="s">
        <v>410</v>
      </c>
      <c r="C293" s="6" t="s">
        <v>110</v>
      </c>
      <c r="D293" s="38"/>
      <c r="E293" s="59"/>
      <c r="F293" s="138">
        <f t="shared" si="7"/>
        <v>0</v>
      </c>
      <c r="G293" s="95" t="e">
        <f t="shared" si="8"/>
        <v>#DIV/0!</v>
      </c>
      <c r="H293" s="6"/>
    </row>
    <row r="294" spans="1:8" ht="45" hidden="1">
      <c r="A294" s="6">
        <v>1.4</v>
      </c>
      <c r="B294" s="6" t="s">
        <v>411</v>
      </c>
      <c r="C294" s="6" t="s">
        <v>110</v>
      </c>
      <c r="D294" s="38"/>
      <c r="E294" s="59"/>
      <c r="F294" s="138">
        <f t="shared" si="7"/>
        <v>0</v>
      </c>
      <c r="G294" s="95" t="e">
        <f t="shared" si="8"/>
        <v>#DIV/0!</v>
      </c>
      <c r="H294" s="6"/>
    </row>
    <row r="295" spans="1:8" ht="45" hidden="1">
      <c r="A295" s="18" t="s">
        <v>701</v>
      </c>
      <c r="B295" s="6" t="s">
        <v>412</v>
      </c>
      <c r="C295" s="6" t="s">
        <v>110</v>
      </c>
      <c r="D295" s="38"/>
      <c r="E295" s="59"/>
      <c r="F295" s="138">
        <f t="shared" si="7"/>
        <v>0</v>
      </c>
      <c r="G295" s="95" t="e">
        <f t="shared" si="8"/>
        <v>#DIV/0!</v>
      </c>
      <c r="H295" s="6"/>
    </row>
    <row r="296" spans="1:8" ht="45" hidden="1">
      <c r="A296" s="18" t="s">
        <v>702</v>
      </c>
      <c r="B296" s="6" t="s">
        <v>413</v>
      </c>
      <c r="C296" s="6" t="s">
        <v>110</v>
      </c>
      <c r="D296" s="38"/>
      <c r="E296" s="59"/>
      <c r="F296" s="138">
        <f t="shared" si="7"/>
        <v>0</v>
      </c>
      <c r="G296" s="95" t="e">
        <f t="shared" si="8"/>
        <v>#DIV/0!</v>
      </c>
      <c r="H296" s="6"/>
    </row>
    <row r="297" spans="1:8" ht="45" hidden="1">
      <c r="A297" s="8" t="s">
        <v>125</v>
      </c>
      <c r="B297" s="8" t="s">
        <v>414</v>
      </c>
      <c r="C297" s="8" t="s">
        <v>110</v>
      </c>
      <c r="D297" s="38"/>
      <c r="E297" s="59"/>
      <c r="F297" s="138">
        <f t="shared" si="7"/>
        <v>0</v>
      </c>
      <c r="G297" s="95" t="e">
        <f t="shared" si="8"/>
        <v>#DIV/0!</v>
      </c>
      <c r="H297" s="8"/>
    </row>
    <row r="298" spans="1:8" ht="45" hidden="1">
      <c r="A298" s="6">
        <v>2.1</v>
      </c>
      <c r="B298" s="6" t="s">
        <v>415</v>
      </c>
      <c r="C298" s="6" t="s">
        <v>110</v>
      </c>
      <c r="D298" s="38"/>
      <c r="E298" s="59"/>
      <c r="F298" s="138">
        <f t="shared" si="7"/>
        <v>0</v>
      </c>
      <c r="G298" s="95" t="e">
        <f t="shared" si="8"/>
        <v>#DIV/0!</v>
      </c>
      <c r="H298" s="6"/>
    </row>
    <row r="299" spans="1:8" ht="45" hidden="1">
      <c r="A299" s="6">
        <v>2.2</v>
      </c>
      <c r="B299" s="6" t="s">
        <v>416</v>
      </c>
      <c r="C299" s="6" t="s">
        <v>110</v>
      </c>
      <c r="D299" s="38"/>
      <c r="E299" s="59"/>
      <c r="F299" s="138">
        <f t="shared" si="7"/>
        <v>0</v>
      </c>
      <c r="G299" s="95" t="e">
        <f t="shared" si="8"/>
        <v>#DIV/0!</v>
      </c>
      <c r="H299" s="6"/>
    </row>
    <row r="300" spans="1:8" ht="45" hidden="1">
      <c r="A300" s="6">
        <v>2.3</v>
      </c>
      <c r="B300" s="6" t="s">
        <v>417</v>
      </c>
      <c r="C300" s="6" t="s">
        <v>110</v>
      </c>
      <c r="D300" s="38"/>
      <c r="E300" s="59"/>
      <c r="F300" s="138">
        <f t="shared" si="7"/>
        <v>0</v>
      </c>
      <c r="G300" s="95" t="e">
        <f t="shared" si="8"/>
        <v>#DIV/0!</v>
      </c>
      <c r="H300" s="6"/>
    </row>
    <row r="301" spans="1:8" ht="45" hidden="1">
      <c r="A301" s="6">
        <v>2.4</v>
      </c>
      <c r="B301" s="6" t="s">
        <v>418</v>
      </c>
      <c r="C301" s="6" t="s">
        <v>110</v>
      </c>
      <c r="D301" s="38"/>
      <c r="E301" s="59"/>
      <c r="F301" s="138">
        <f t="shared" si="7"/>
        <v>0</v>
      </c>
      <c r="G301" s="95" t="e">
        <f t="shared" si="8"/>
        <v>#DIV/0!</v>
      </c>
      <c r="H301" s="6"/>
    </row>
    <row r="302" spans="1:8" ht="45" hidden="1">
      <c r="A302" s="6">
        <v>2.5</v>
      </c>
      <c r="B302" s="6" t="s">
        <v>419</v>
      </c>
      <c r="C302" s="6" t="s">
        <v>110</v>
      </c>
      <c r="D302" s="38"/>
      <c r="E302" s="59"/>
      <c r="F302" s="138">
        <f t="shared" si="7"/>
        <v>0</v>
      </c>
      <c r="G302" s="95" t="e">
        <f t="shared" si="8"/>
        <v>#DIV/0!</v>
      </c>
      <c r="H302" s="6"/>
    </row>
    <row r="303" spans="1:8" ht="45" hidden="1">
      <c r="A303" s="18" t="s">
        <v>703</v>
      </c>
      <c r="B303" s="6" t="s">
        <v>420</v>
      </c>
      <c r="C303" s="6" t="s">
        <v>110</v>
      </c>
      <c r="D303" s="38"/>
      <c r="E303" s="59"/>
      <c r="F303" s="138">
        <f t="shared" si="7"/>
        <v>0</v>
      </c>
      <c r="G303" s="95" t="e">
        <f t="shared" si="8"/>
        <v>#DIV/0!</v>
      </c>
      <c r="H303" s="6"/>
    </row>
    <row r="304" spans="1:8" ht="45" hidden="1">
      <c r="A304" s="6" t="s">
        <v>421</v>
      </c>
      <c r="B304" s="6" t="s">
        <v>422</v>
      </c>
      <c r="C304" s="6" t="s">
        <v>110</v>
      </c>
      <c r="D304" s="38"/>
      <c r="E304" s="59"/>
      <c r="F304" s="138">
        <f aca="true" t="shared" si="9" ref="F304:F313">E304-D304</f>
        <v>0</v>
      </c>
      <c r="G304" s="95" t="e">
        <f aca="true" t="shared" si="10" ref="G304:G313">E304/D304*100</f>
        <v>#DIV/0!</v>
      </c>
      <c r="H304" s="6"/>
    </row>
    <row r="305" spans="1:8" ht="45" hidden="1">
      <c r="A305" s="18" t="s">
        <v>704</v>
      </c>
      <c r="B305" s="6" t="s">
        <v>423</v>
      </c>
      <c r="C305" s="6" t="s">
        <v>110</v>
      </c>
      <c r="D305" s="38"/>
      <c r="E305" s="59"/>
      <c r="F305" s="138">
        <f t="shared" si="9"/>
        <v>0</v>
      </c>
      <c r="G305" s="95" t="e">
        <f t="shared" si="10"/>
        <v>#DIV/0!</v>
      </c>
      <c r="H305" s="6"/>
    </row>
    <row r="306" spans="1:8" ht="75" hidden="1">
      <c r="A306" s="6" t="s">
        <v>424</v>
      </c>
      <c r="B306" s="6" t="s">
        <v>425</v>
      </c>
      <c r="C306" s="6" t="s">
        <v>110</v>
      </c>
      <c r="D306" s="38"/>
      <c r="E306" s="59"/>
      <c r="F306" s="138">
        <f t="shared" si="9"/>
        <v>0</v>
      </c>
      <c r="G306" s="95" t="e">
        <f t="shared" si="10"/>
        <v>#DIV/0!</v>
      </c>
      <c r="H306" s="6"/>
    </row>
    <row r="307" spans="1:8" ht="45" hidden="1">
      <c r="A307" s="6">
        <v>2.6</v>
      </c>
      <c r="B307" s="6" t="s">
        <v>426</v>
      </c>
      <c r="C307" s="6" t="s">
        <v>110</v>
      </c>
      <c r="D307" s="38"/>
      <c r="E307" s="59"/>
      <c r="F307" s="138">
        <f t="shared" si="9"/>
        <v>0</v>
      </c>
      <c r="G307" s="95" t="e">
        <f t="shared" si="10"/>
        <v>#DIV/0!</v>
      </c>
      <c r="H307" s="6"/>
    </row>
    <row r="308" spans="1:8" ht="45" hidden="1">
      <c r="A308" s="6">
        <v>2.7</v>
      </c>
      <c r="B308" s="6" t="s">
        <v>427</v>
      </c>
      <c r="C308" s="6" t="s">
        <v>110</v>
      </c>
      <c r="D308" s="38"/>
      <c r="E308" s="59"/>
      <c r="F308" s="138">
        <f t="shared" si="9"/>
        <v>0</v>
      </c>
      <c r="G308" s="95" t="e">
        <f t="shared" si="10"/>
        <v>#DIV/0!</v>
      </c>
      <c r="H308" s="6"/>
    </row>
    <row r="309" spans="1:8" ht="15" hidden="1">
      <c r="A309" s="6" t="s">
        <v>166</v>
      </c>
      <c r="B309" s="6" t="s">
        <v>162</v>
      </c>
      <c r="C309" s="6" t="s">
        <v>220</v>
      </c>
      <c r="D309" s="38"/>
      <c r="E309" s="59"/>
      <c r="F309" s="138">
        <f t="shared" si="9"/>
        <v>0</v>
      </c>
      <c r="G309" s="95" t="e">
        <f t="shared" si="10"/>
        <v>#DIV/0!</v>
      </c>
      <c r="H309" s="6"/>
    </row>
    <row r="310" spans="1:8" ht="105" hidden="1">
      <c r="A310" s="6">
        <v>3.1</v>
      </c>
      <c r="B310" s="6" t="s">
        <v>428</v>
      </c>
      <c r="C310" s="6" t="s">
        <v>110</v>
      </c>
      <c r="D310" s="38"/>
      <c r="E310" s="59"/>
      <c r="F310" s="138">
        <f t="shared" si="9"/>
        <v>0</v>
      </c>
      <c r="G310" s="95" t="e">
        <f t="shared" si="10"/>
        <v>#DIV/0!</v>
      </c>
      <c r="H310" s="6"/>
    </row>
    <row r="311" spans="1:8" ht="45" hidden="1">
      <c r="A311" s="18" t="s">
        <v>705</v>
      </c>
      <c r="B311" s="6" t="s">
        <v>429</v>
      </c>
      <c r="C311" s="6" t="s">
        <v>110</v>
      </c>
      <c r="D311" s="38">
        <v>1.5095915</v>
      </c>
      <c r="E311" s="59">
        <v>1.5095915</v>
      </c>
      <c r="F311" s="138">
        <f t="shared" si="9"/>
        <v>0</v>
      </c>
      <c r="G311" s="95">
        <f t="shared" si="10"/>
        <v>100</v>
      </c>
      <c r="H311" s="6"/>
    </row>
    <row r="312" spans="1:8" ht="45" hidden="1">
      <c r="A312" s="18" t="s">
        <v>706</v>
      </c>
      <c r="B312" s="6" t="s">
        <v>430</v>
      </c>
      <c r="C312" s="6" t="s">
        <v>110</v>
      </c>
      <c r="D312" s="38"/>
      <c r="E312" s="59"/>
      <c r="F312" s="138">
        <f t="shared" si="9"/>
        <v>0</v>
      </c>
      <c r="G312" s="95" t="e">
        <f t="shared" si="10"/>
        <v>#DIV/0!</v>
      </c>
      <c r="H312" s="6"/>
    </row>
    <row r="313" spans="1:8" ht="45" hidden="1">
      <c r="A313" s="18" t="s">
        <v>707</v>
      </c>
      <c r="B313" s="6" t="s">
        <v>431</v>
      </c>
      <c r="C313" s="6" t="s">
        <v>110</v>
      </c>
      <c r="D313" s="38"/>
      <c r="E313" s="59"/>
      <c r="F313" s="138">
        <f t="shared" si="9"/>
        <v>0</v>
      </c>
      <c r="G313" s="95" t="e">
        <f t="shared" si="10"/>
        <v>#DIV/0!</v>
      </c>
      <c r="H313" s="6"/>
    </row>
    <row r="315" ht="15" hidden="1">
      <c r="A315" t="s">
        <v>64</v>
      </c>
    </row>
    <row r="316" ht="15" hidden="1"/>
    <row r="317" ht="15" hidden="1">
      <c r="A317" t="s">
        <v>436</v>
      </c>
    </row>
    <row r="318" ht="15" hidden="1"/>
    <row r="319" ht="15" hidden="1">
      <c r="A319" t="s">
        <v>437</v>
      </c>
    </row>
    <row r="320" ht="15" hidden="1"/>
    <row r="321" ht="15" hidden="1">
      <c r="A321" t="s">
        <v>438</v>
      </c>
    </row>
    <row r="322" ht="15" hidden="1"/>
    <row r="323" ht="15" hidden="1">
      <c r="A323" t="s">
        <v>439</v>
      </c>
    </row>
    <row r="324" ht="15" hidden="1"/>
    <row r="325" ht="15" hidden="1">
      <c r="A325" t="s">
        <v>440</v>
      </c>
    </row>
    <row r="326" ht="15" hidden="1"/>
    <row r="327" ht="15" hidden="1">
      <c r="A327" t="s">
        <v>441</v>
      </c>
    </row>
    <row r="328" ht="15" hidden="1"/>
    <row r="329" ht="15" hidden="1"/>
  </sheetData>
  <sheetProtection/>
  <mergeCells count="19">
    <mergeCell ref="D236:E236"/>
    <mergeCell ref="F236:G236"/>
    <mergeCell ref="H236:H237"/>
    <mergeCell ref="H17:H18"/>
    <mergeCell ref="A17:A18"/>
    <mergeCell ref="B17:B18"/>
    <mergeCell ref="C17:C18"/>
    <mergeCell ref="D17:E17"/>
    <mergeCell ref="F17:G17"/>
    <mergeCell ref="A11:H11"/>
    <mergeCell ref="A4:H4"/>
    <mergeCell ref="A10:H10"/>
    <mergeCell ref="A239:B239"/>
    <mergeCell ref="A20:H20"/>
    <mergeCell ref="A204:H204"/>
    <mergeCell ref="A235:H235"/>
    <mergeCell ref="A236:A237"/>
    <mergeCell ref="B236:B237"/>
    <mergeCell ref="C236:C237"/>
  </mergeCells>
  <printOptions/>
  <pageMargins left="0.48" right="0.18" top="0.19" bottom="0.2" header="0.17" footer="0.1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Economist</dc:creator>
  <cp:keywords/>
  <dc:description/>
  <cp:lastModifiedBy>Экономист</cp:lastModifiedBy>
  <cp:lastPrinted>2021-03-23T06:16:32Z</cp:lastPrinted>
  <dcterms:created xsi:type="dcterms:W3CDTF">2018-08-07T23:01:03Z</dcterms:created>
  <dcterms:modified xsi:type="dcterms:W3CDTF">2021-11-30T23:10:17Z</dcterms:modified>
  <cp:category/>
  <cp:version/>
  <cp:contentType/>
  <cp:contentStatus/>
</cp:coreProperties>
</file>