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DATA\Public\Е.А\2022 год\Запросы РЭК в 2022 году\Инвесты\"/>
    </mc:Choice>
  </mc:AlternateContent>
  <xr:revisionPtr revIDLastSave="0" documentId="13_ncr:1_{B9E750DF-6C8D-48E6-8515-E3462E4EE3EF}" xr6:coauthVersionLast="36" xr6:coauthVersionMax="36" xr10:uidLastSave="{00000000-0000-0000-0000-000000000000}"/>
  <bookViews>
    <workbookView xWindow="285" yWindow="30" windowWidth="14160" windowHeight="8250" xr2:uid="{00000000-000D-0000-FFFF-FFFF00000000}"/>
  </bookViews>
  <sheets>
    <sheet name="1" sheetId="1" r:id="rId1"/>
    <sheet name="2" sheetId="2" r:id="rId2"/>
    <sheet name="3" sheetId="3" r:id="rId3"/>
    <sheet name="4" sheetId="4" state="hidden" r:id="rId4"/>
    <sheet name="5" sheetId="5" r:id="rId5"/>
    <sheet name="6" sheetId="6" r:id="rId6"/>
    <sheet name="7" sheetId="7" r:id="rId7"/>
    <sheet name="8" sheetId="8" state="hidden" r:id="rId8"/>
    <sheet name="9" sheetId="9" r:id="rId9"/>
    <sheet name="10" sheetId="10" state="hidden" r:id="rId10"/>
    <sheet name="11" sheetId="11" r:id="rId11"/>
    <sheet name="12" sheetId="12" state="hidden" r:id="rId12"/>
    <sheet name="13" sheetId="13" state="hidden" r:id="rId13"/>
    <sheet name="14" sheetId="14" state="hidden" r:id="rId14"/>
    <sheet name="15" sheetId="15" state="hidden" r:id="rId15"/>
    <sheet name="16" sheetId="16" state="hidden" r:id="rId16"/>
    <sheet name="17" sheetId="17" state="hidden" r:id="rId17"/>
    <sheet name="18" sheetId="18" state="hidden" r:id="rId18"/>
    <sheet name="19" sheetId="19" state="hidden" r:id="rId19"/>
    <sheet name="Лист20" sheetId="20" state="hidden" r:id="rId20"/>
  </sheets>
  <externalReferences>
    <externalReference r:id="rId21"/>
    <externalReference r:id="rId22"/>
    <externalReference r:id="rId23"/>
    <externalReference r:id="rId24"/>
    <externalReference r:id="rId25"/>
  </externalReferences>
  <calcPr calcId="191029"/>
</workbook>
</file>

<file path=xl/calcChain.xml><?xml version="1.0" encoding="utf-8"?>
<calcChain xmlns="http://schemas.openxmlformats.org/spreadsheetml/2006/main">
  <c r="P47" i="1" l="1"/>
  <c r="E103" i="9"/>
  <c r="E98" i="9" s="1"/>
  <c r="E91" i="9" s="1"/>
  <c r="E148" i="9"/>
  <c r="E92" i="9"/>
  <c r="E90" i="9"/>
  <c r="E84" i="9"/>
  <c r="E142" i="9" s="1"/>
  <c r="E17" i="9"/>
  <c r="E263" i="9" l="1"/>
  <c r="O20" i="5"/>
  <c r="O35" i="5"/>
  <c r="O16" i="5"/>
  <c r="P36" i="3"/>
  <c r="D71" i="9" l="1"/>
  <c r="D98" i="9"/>
  <c r="D91" i="9" s="1"/>
  <c r="D58" i="9"/>
  <c r="D23" i="9"/>
  <c r="D17" i="9" s="1"/>
  <c r="D62" i="9"/>
  <c r="D54" i="9"/>
  <c r="D51" i="9"/>
  <c r="D263" i="9" l="1"/>
  <c r="X17" i="5"/>
  <c r="X19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Q16" i="5"/>
  <c r="I18" i="5"/>
  <c r="I20" i="5" s="1"/>
  <c r="I16" i="5"/>
  <c r="P35" i="3"/>
  <c r="O34" i="5" l="1"/>
  <c r="P18" i="3"/>
  <c r="X16" i="5"/>
  <c r="Q20" i="5"/>
  <c r="X20" i="5" s="1"/>
  <c r="X18" i="5"/>
  <c r="K46" i="3"/>
  <c r="R35" i="3"/>
  <c r="K45" i="3"/>
  <c r="K18" i="3"/>
  <c r="K19" i="3"/>
  <c r="K20" i="3"/>
  <c r="K21" i="3"/>
  <c r="K22" i="3"/>
  <c r="K23" i="3"/>
  <c r="K17" i="3"/>
  <c r="I55" i="3"/>
  <c r="I36" i="3"/>
  <c r="G35" i="5" s="1"/>
  <c r="I18" i="3"/>
  <c r="G17" i="5" s="1"/>
  <c r="G20" i="5" s="1"/>
  <c r="I19" i="3"/>
  <c r="I20" i="3"/>
  <c r="I21" i="3"/>
  <c r="I22" i="3"/>
  <c r="G21" i="5" s="1"/>
  <c r="V21" i="5" s="1"/>
  <c r="I23" i="3"/>
  <c r="I17" i="3"/>
  <c r="G16" i="5" s="1"/>
  <c r="V16" i="5" s="1"/>
  <c r="G18" i="3"/>
  <c r="G19" i="3"/>
  <c r="G20" i="3"/>
  <c r="G21" i="3"/>
  <c r="G22" i="3"/>
  <c r="G23" i="3"/>
  <c r="G24" i="3"/>
  <c r="G25" i="3"/>
  <c r="G26" i="3"/>
  <c r="G27" i="3"/>
  <c r="G28" i="3"/>
  <c r="G29" i="3"/>
  <c r="G17" i="3"/>
  <c r="F74" i="1"/>
  <c r="F69" i="1"/>
  <c r="F67" i="1"/>
  <c r="F65" i="1"/>
  <c r="F64" i="1"/>
  <c r="F47" i="1"/>
  <c r="F44" i="1"/>
  <c r="F43" i="1"/>
  <c r="F42" i="1"/>
  <c r="F39" i="1"/>
  <c r="F41" i="1"/>
  <c r="F40" i="1"/>
  <c r="F37" i="1"/>
  <c r="F34" i="1"/>
  <c r="F29" i="1"/>
  <c r="F28" i="1"/>
  <c r="F27" i="1"/>
  <c r="F26" i="1"/>
  <c r="F24" i="1"/>
  <c r="O17" i="5" l="1"/>
  <c r="P22" i="3"/>
  <c r="I35" i="3"/>
  <c r="G34" i="5" s="1"/>
  <c r="P55" i="1"/>
  <c r="Q59" i="1"/>
  <c r="Q47" i="1"/>
  <c r="P36" i="1"/>
  <c r="P29" i="1"/>
  <c r="P28" i="1"/>
  <c r="P27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L59" i="1"/>
  <c r="K59" i="1"/>
  <c r="K54" i="1"/>
  <c r="L54" i="1"/>
  <c r="K55" i="1"/>
  <c r="L55" i="1"/>
  <c r="K56" i="1"/>
  <c r="L56" i="1"/>
  <c r="K57" i="1"/>
  <c r="L57" i="1"/>
  <c r="L53" i="1"/>
  <c r="K53" i="1"/>
  <c r="L51" i="1"/>
  <c r="K51" i="1"/>
  <c r="K48" i="1"/>
  <c r="L48" i="1"/>
  <c r="K49" i="1"/>
  <c r="L49" i="1"/>
  <c r="L47" i="1"/>
  <c r="K47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L36" i="1"/>
  <c r="K36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L24" i="1"/>
  <c r="K24" i="1"/>
  <c r="Z74" i="1" l="1"/>
  <c r="F75" i="1"/>
  <c r="F73" i="1"/>
  <c r="F72" i="1"/>
  <c r="F71" i="1"/>
  <c r="F70" i="1"/>
  <c r="F68" i="1"/>
  <c r="F66" i="1"/>
  <c r="F63" i="1"/>
  <c r="F62" i="1"/>
  <c r="F61" i="1"/>
  <c r="F60" i="1"/>
  <c r="F59" i="1"/>
  <c r="F57" i="1"/>
  <c r="F56" i="1"/>
  <c r="F55" i="1"/>
  <c r="F54" i="1"/>
  <c r="F53" i="1"/>
  <c r="F51" i="1"/>
  <c r="F48" i="1"/>
  <c r="F49" i="1"/>
  <c r="F38" i="1"/>
  <c r="F36" i="1"/>
  <c r="F30" i="1"/>
  <c r="F31" i="1"/>
  <c r="F32" i="1"/>
  <c r="F33" i="1"/>
  <c r="F25" i="1"/>
  <c r="E56" i="9" l="1"/>
  <c r="E50" i="9"/>
  <c r="E49" i="9" s="1"/>
  <c r="E47" i="9" l="1"/>
  <c r="G265" i="9" l="1"/>
  <c r="F265" i="9"/>
  <c r="G262" i="9"/>
  <c r="F262" i="9"/>
  <c r="G233" i="9"/>
  <c r="F233" i="9"/>
  <c r="E47" i="1" l="1"/>
  <c r="R23" i="3" l="1"/>
  <c r="R20" i="3"/>
  <c r="R22" i="3" l="1"/>
  <c r="S21" i="5" s="1"/>
  <c r="O19" i="3"/>
  <c r="O20" i="3"/>
  <c r="O23" i="3"/>
  <c r="O22" i="3" s="1"/>
  <c r="P23" i="3"/>
  <c r="Q23" i="3"/>
  <c r="Q22" i="3" s="1"/>
  <c r="N19" i="3"/>
  <c r="N20" i="3"/>
  <c r="N23" i="3"/>
  <c r="N22" i="3" s="1"/>
  <c r="K60" i="3"/>
  <c r="K61" i="3"/>
  <c r="K62" i="3"/>
  <c r="K63" i="3"/>
  <c r="K66" i="3"/>
  <c r="K68" i="3"/>
  <c r="K71" i="3"/>
  <c r="K72" i="3"/>
  <c r="K73" i="3"/>
  <c r="K75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I24" i="3"/>
  <c r="J24" i="3"/>
  <c r="K24" i="3"/>
  <c r="H25" i="3"/>
  <c r="I25" i="3"/>
  <c r="J25" i="3"/>
  <c r="K25" i="3"/>
  <c r="H26" i="3"/>
  <c r="I26" i="3"/>
  <c r="J26" i="3"/>
  <c r="K26" i="3"/>
  <c r="H27" i="3"/>
  <c r="I27" i="3"/>
  <c r="J27" i="3"/>
  <c r="K27" i="3"/>
  <c r="H28" i="3"/>
  <c r="I28" i="3"/>
  <c r="J28" i="3"/>
  <c r="K28" i="3"/>
  <c r="H29" i="3"/>
  <c r="I29" i="3"/>
  <c r="J29" i="3"/>
  <c r="K29" i="3"/>
  <c r="G30" i="3"/>
  <c r="H30" i="3"/>
  <c r="I30" i="3"/>
  <c r="J30" i="3"/>
  <c r="K30" i="3"/>
  <c r="G31" i="3"/>
  <c r="H31" i="3"/>
  <c r="I31" i="3"/>
  <c r="J31" i="3"/>
  <c r="K31" i="3"/>
  <c r="G32" i="3"/>
  <c r="H32" i="3"/>
  <c r="I32" i="3"/>
  <c r="J32" i="3"/>
  <c r="K32" i="3"/>
  <c r="G33" i="3"/>
  <c r="H33" i="3"/>
  <c r="I33" i="3"/>
  <c r="J33" i="3"/>
  <c r="K33" i="3"/>
  <c r="G34" i="3"/>
  <c r="H34" i="3"/>
  <c r="I34" i="3"/>
  <c r="J34" i="3"/>
  <c r="G35" i="3"/>
  <c r="H35" i="3"/>
  <c r="J35" i="3"/>
  <c r="G36" i="3"/>
  <c r="H36" i="3"/>
  <c r="J36" i="3"/>
  <c r="K36" i="3"/>
  <c r="G37" i="3"/>
  <c r="H37" i="3"/>
  <c r="J37" i="3"/>
  <c r="K37" i="3"/>
  <c r="G38" i="3"/>
  <c r="H38" i="3"/>
  <c r="I38" i="3"/>
  <c r="J38" i="3"/>
  <c r="K38" i="3"/>
  <c r="G39" i="3"/>
  <c r="H39" i="3"/>
  <c r="I39" i="3"/>
  <c r="J39" i="3"/>
  <c r="G40" i="3"/>
  <c r="H40" i="3"/>
  <c r="I40" i="3"/>
  <c r="J40" i="3"/>
  <c r="G41" i="3"/>
  <c r="H41" i="3"/>
  <c r="I41" i="3"/>
  <c r="J41" i="3"/>
  <c r="G42" i="3"/>
  <c r="H42" i="3"/>
  <c r="I42" i="3"/>
  <c r="J42" i="3"/>
  <c r="G43" i="3"/>
  <c r="H43" i="3"/>
  <c r="I43" i="3"/>
  <c r="J43" i="3"/>
  <c r="G44" i="3"/>
  <c r="H44" i="3"/>
  <c r="I44" i="3"/>
  <c r="J44" i="3"/>
  <c r="G45" i="3"/>
  <c r="H45" i="3"/>
  <c r="I45" i="3"/>
  <c r="J45" i="3"/>
  <c r="G46" i="3"/>
  <c r="H46" i="3"/>
  <c r="I46" i="3"/>
  <c r="J46" i="3"/>
  <c r="G47" i="3"/>
  <c r="H47" i="3"/>
  <c r="I47" i="3"/>
  <c r="J47" i="3"/>
  <c r="G48" i="3"/>
  <c r="H48" i="3"/>
  <c r="I48" i="3"/>
  <c r="J48" i="3"/>
  <c r="G49" i="3"/>
  <c r="H49" i="3"/>
  <c r="I49" i="3"/>
  <c r="J49" i="3"/>
  <c r="K49" i="3"/>
  <c r="G50" i="3"/>
  <c r="H50" i="3"/>
  <c r="I50" i="3"/>
  <c r="J50" i="3"/>
  <c r="K50" i="3"/>
  <c r="G51" i="3"/>
  <c r="H51" i="3"/>
  <c r="I51" i="3"/>
  <c r="J51" i="3"/>
  <c r="K51" i="3"/>
  <c r="G52" i="3"/>
  <c r="H52" i="3"/>
  <c r="J52" i="3"/>
  <c r="K52" i="3"/>
  <c r="G53" i="3"/>
  <c r="H53" i="3"/>
  <c r="I53" i="3"/>
  <c r="J53" i="3"/>
  <c r="K53" i="3"/>
  <c r="G54" i="3"/>
  <c r="H54" i="3"/>
  <c r="I54" i="3"/>
  <c r="J54" i="3"/>
  <c r="K54" i="3"/>
  <c r="G55" i="3"/>
  <c r="H55" i="3"/>
  <c r="J55" i="3"/>
  <c r="K55" i="3"/>
  <c r="G56" i="3"/>
  <c r="H56" i="3"/>
  <c r="I56" i="3"/>
  <c r="J56" i="3"/>
  <c r="K56" i="3"/>
  <c r="G57" i="3"/>
  <c r="H57" i="3"/>
  <c r="I57" i="3"/>
  <c r="J57" i="3"/>
  <c r="G58" i="3"/>
  <c r="H58" i="3"/>
  <c r="I58" i="3"/>
  <c r="J58" i="3"/>
  <c r="G59" i="3"/>
  <c r="H59" i="3"/>
  <c r="I59" i="3"/>
  <c r="J59" i="3"/>
  <c r="G60" i="3"/>
  <c r="H60" i="3"/>
  <c r="I60" i="3"/>
  <c r="J60" i="3"/>
  <c r="G61" i="3"/>
  <c r="H61" i="3"/>
  <c r="I61" i="3"/>
  <c r="J61" i="3"/>
  <c r="G62" i="3"/>
  <c r="H62" i="3"/>
  <c r="I62" i="3"/>
  <c r="J62" i="3"/>
  <c r="G63" i="3"/>
  <c r="H63" i="3"/>
  <c r="I63" i="3"/>
  <c r="J63" i="3"/>
  <c r="G64" i="3"/>
  <c r="H64" i="3"/>
  <c r="I64" i="3"/>
  <c r="J64" i="3"/>
  <c r="G65" i="3"/>
  <c r="H65" i="3"/>
  <c r="I65" i="3"/>
  <c r="J65" i="3"/>
  <c r="G66" i="3"/>
  <c r="H66" i="3"/>
  <c r="I66" i="3"/>
  <c r="J66" i="3"/>
  <c r="G67" i="3"/>
  <c r="H67" i="3"/>
  <c r="I67" i="3"/>
  <c r="J67" i="3"/>
  <c r="G68" i="3"/>
  <c r="H68" i="3"/>
  <c r="I68" i="3"/>
  <c r="J68" i="3"/>
  <c r="G69" i="3"/>
  <c r="H69" i="3"/>
  <c r="I69" i="3"/>
  <c r="J69" i="3"/>
  <c r="G70" i="3"/>
  <c r="H70" i="3"/>
  <c r="I70" i="3"/>
  <c r="J70" i="3"/>
  <c r="G71" i="3"/>
  <c r="H71" i="3"/>
  <c r="I71" i="3"/>
  <c r="J71" i="3"/>
  <c r="G72" i="3"/>
  <c r="H72" i="3"/>
  <c r="I72" i="3"/>
  <c r="J72" i="3"/>
  <c r="G73" i="3"/>
  <c r="H73" i="3"/>
  <c r="I73" i="3"/>
  <c r="J73" i="3"/>
  <c r="G74" i="3"/>
  <c r="H74" i="3"/>
  <c r="I74" i="3"/>
  <c r="J74" i="3"/>
  <c r="G75" i="3"/>
  <c r="H75" i="3"/>
  <c r="I75" i="3"/>
  <c r="J75" i="3"/>
  <c r="F47" i="2"/>
  <c r="F48" i="2"/>
  <c r="F53" i="2"/>
  <c r="F56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58" i="2"/>
  <c r="F54" i="2"/>
  <c r="F55" i="2"/>
  <c r="F50" i="1"/>
  <c r="F49" i="2" s="1"/>
  <c r="F46" i="2"/>
  <c r="F52" i="1" l="1"/>
  <c r="F51" i="2" s="1"/>
  <c r="F52" i="2"/>
  <c r="F50" i="2"/>
  <c r="Q18" i="3"/>
  <c r="R18" i="3"/>
  <c r="O18" i="3"/>
  <c r="O21" i="3"/>
  <c r="O17" i="3" s="1"/>
  <c r="N21" i="3"/>
  <c r="N17" i="3" s="1"/>
  <c r="N18" i="3"/>
  <c r="F58" i="1"/>
  <c r="F57" i="2" s="1"/>
  <c r="F46" i="1"/>
  <c r="F36" i="2"/>
  <c r="F37" i="2"/>
  <c r="F38" i="2"/>
  <c r="F39" i="2"/>
  <c r="F40" i="2"/>
  <c r="F41" i="2"/>
  <c r="F42" i="2"/>
  <c r="F43" i="2"/>
  <c r="F35" i="2"/>
  <c r="F24" i="2"/>
  <c r="F25" i="2"/>
  <c r="F26" i="2"/>
  <c r="F27" i="2"/>
  <c r="F28" i="2"/>
  <c r="F29" i="2"/>
  <c r="F30" i="2"/>
  <c r="F31" i="2"/>
  <c r="F32" i="2"/>
  <c r="F33" i="2"/>
  <c r="F23" i="2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59" i="1"/>
  <c r="E54" i="1"/>
  <c r="E55" i="1"/>
  <c r="E56" i="1"/>
  <c r="E57" i="1"/>
  <c r="E53" i="1"/>
  <c r="E51" i="1"/>
  <c r="E50" i="1" s="1"/>
  <c r="E49" i="1"/>
  <c r="E46" i="1" s="1"/>
  <c r="E39" i="1"/>
  <c r="E40" i="1"/>
  <c r="E41" i="1"/>
  <c r="E42" i="1"/>
  <c r="E43" i="1"/>
  <c r="E44" i="1"/>
  <c r="E37" i="1"/>
  <c r="E38" i="1"/>
  <c r="E36" i="1"/>
  <c r="E25" i="1"/>
  <c r="E26" i="1"/>
  <c r="E27" i="1"/>
  <c r="E28" i="1"/>
  <c r="E29" i="1"/>
  <c r="E30" i="1"/>
  <c r="E31" i="1"/>
  <c r="E32" i="1"/>
  <c r="E33" i="1"/>
  <c r="E34" i="1"/>
  <c r="E24" i="1"/>
  <c r="E23" i="1" l="1"/>
  <c r="F45" i="1"/>
  <c r="F44" i="2" s="1"/>
  <c r="F45" i="2"/>
  <c r="F35" i="1"/>
  <c r="F34" i="2" s="1"/>
  <c r="E58" i="1"/>
  <c r="E20" i="1" s="1"/>
  <c r="E52" i="1"/>
  <c r="E19" i="1" s="1"/>
  <c r="E45" i="1"/>
  <c r="E35" i="1"/>
  <c r="E22" i="1" l="1"/>
  <c r="E18" i="1" s="1"/>
  <c r="E17" i="1" s="1"/>
  <c r="E21" i="1" s="1"/>
  <c r="P58" i="1"/>
  <c r="P20" i="1" s="1"/>
  <c r="M41" i="1"/>
  <c r="M39" i="1"/>
  <c r="M43" i="1"/>
  <c r="M26" i="1"/>
  <c r="M24" i="1"/>
  <c r="N58" i="1"/>
  <c r="N20" i="1" s="1"/>
  <c r="O58" i="1"/>
  <c r="O20" i="1" s="1"/>
  <c r="Q58" i="1"/>
  <c r="Q20" i="1" s="1"/>
  <c r="M53" i="1"/>
  <c r="M51" i="1"/>
  <c r="N52" i="1"/>
  <c r="N19" i="1" s="1"/>
  <c r="O52" i="1"/>
  <c r="O19" i="1" s="1"/>
  <c r="P52" i="1"/>
  <c r="P19" i="1" s="1"/>
  <c r="Q52" i="1"/>
  <c r="Q19" i="1" s="1"/>
  <c r="N50" i="1"/>
  <c r="O50" i="1"/>
  <c r="P50" i="1"/>
  <c r="Q50" i="1"/>
  <c r="M48" i="1"/>
  <c r="M49" i="1"/>
  <c r="M47" i="1"/>
  <c r="Q46" i="1"/>
  <c r="Q45" i="1" s="1"/>
  <c r="N46" i="1"/>
  <c r="O46" i="1"/>
  <c r="O45" i="1" s="1"/>
  <c r="P46" i="1"/>
  <c r="M37" i="1"/>
  <c r="M38" i="1"/>
  <c r="M40" i="1"/>
  <c r="M42" i="1"/>
  <c r="M44" i="1"/>
  <c r="M36" i="1"/>
  <c r="M34" i="1"/>
  <c r="M25" i="1"/>
  <c r="M27" i="1"/>
  <c r="M28" i="1"/>
  <c r="M29" i="1"/>
  <c r="M30" i="1"/>
  <c r="M31" i="1"/>
  <c r="M32" i="1"/>
  <c r="M33" i="1"/>
  <c r="N35" i="1"/>
  <c r="O35" i="1"/>
  <c r="P35" i="1"/>
  <c r="N23" i="1"/>
  <c r="O23" i="1"/>
  <c r="P23" i="1"/>
  <c r="Q23" i="1"/>
  <c r="L50" i="1"/>
  <c r="K52" i="1"/>
  <c r="K19" i="1" s="1"/>
  <c r="K50" i="1"/>
  <c r="H27" i="1"/>
  <c r="M50" i="1" l="1"/>
  <c r="H25" i="1"/>
  <c r="K58" i="1"/>
  <c r="K20" i="1" s="1"/>
  <c r="K35" i="1"/>
  <c r="K46" i="1"/>
  <c r="K45" i="1" s="1"/>
  <c r="L46" i="1"/>
  <c r="L45" i="1" s="1"/>
  <c r="M46" i="1"/>
  <c r="M35" i="1"/>
  <c r="N45" i="1"/>
  <c r="N22" i="1" s="1"/>
  <c r="N18" i="1" s="1"/>
  <c r="N17" i="1" s="1"/>
  <c r="N21" i="1" s="1"/>
  <c r="P45" i="1"/>
  <c r="P22" i="1" s="1"/>
  <c r="P18" i="1" s="1"/>
  <c r="Q22" i="1"/>
  <c r="Q18" i="1" s="1"/>
  <c r="Q17" i="1" s="1"/>
  <c r="E313" i="9" s="1"/>
  <c r="O22" i="1"/>
  <c r="O18" i="1" s="1"/>
  <c r="O17" i="1" s="1"/>
  <c r="O21" i="1" s="1"/>
  <c r="L58" i="1"/>
  <c r="L20" i="1" s="1"/>
  <c r="L52" i="1"/>
  <c r="L19" i="1" s="1"/>
  <c r="L35" i="1"/>
  <c r="L23" i="1"/>
  <c r="D312" i="9"/>
  <c r="D287" i="9"/>
  <c r="F141" i="9"/>
  <c r="F142" i="9"/>
  <c r="F143" i="9"/>
  <c r="F144" i="9"/>
  <c r="F145" i="9"/>
  <c r="F146" i="9"/>
  <c r="F147" i="9"/>
  <c r="F148" i="9"/>
  <c r="F149" i="9"/>
  <c r="G119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72" i="9"/>
  <c r="F73" i="9"/>
  <c r="F74" i="9"/>
  <c r="F75" i="9"/>
  <c r="F77" i="9"/>
  <c r="F78" i="9"/>
  <c r="F79" i="9"/>
  <c r="F80" i="9"/>
  <c r="F81" i="9"/>
  <c r="G71" i="9"/>
  <c r="F71" i="9"/>
  <c r="D64" i="9"/>
  <c r="D50" i="9"/>
  <c r="D49" i="9" s="1"/>
  <c r="E67" i="9"/>
  <c r="E38" i="9" s="1"/>
  <c r="D67" i="9"/>
  <c r="E64" i="9"/>
  <c r="D286" i="9" l="1"/>
  <c r="D285" i="9" s="1"/>
  <c r="E32" i="9"/>
  <c r="E76" i="9" s="1"/>
  <c r="E104" i="9" s="1"/>
  <c r="E140" i="9" s="1"/>
  <c r="E134" i="9" s="1"/>
  <c r="M45" i="1"/>
  <c r="Q21" i="1"/>
  <c r="F263" i="9"/>
  <c r="G263" i="9"/>
  <c r="P17" i="1"/>
  <c r="E294" i="9" s="1"/>
  <c r="L22" i="1"/>
  <c r="L18" i="1" s="1"/>
  <c r="L17" i="1" s="1"/>
  <c r="F119" i="9"/>
  <c r="D56" i="9"/>
  <c r="F56" i="9" s="1"/>
  <c r="D47" i="9"/>
  <c r="U24" i="1"/>
  <c r="W24" i="1"/>
  <c r="U25" i="1"/>
  <c r="W25" i="1"/>
  <c r="U26" i="1"/>
  <c r="W26" i="1"/>
  <c r="U27" i="1"/>
  <c r="W27" i="1"/>
  <c r="U28" i="1"/>
  <c r="W28" i="1"/>
  <c r="U29" i="1"/>
  <c r="W29" i="1"/>
  <c r="U30" i="1"/>
  <c r="W30" i="1"/>
  <c r="U31" i="1"/>
  <c r="W31" i="1"/>
  <c r="U32" i="1"/>
  <c r="W32" i="1"/>
  <c r="U33" i="1"/>
  <c r="W33" i="1"/>
  <c r="U34" i="1"/>
  <c r="W34" i="1"/>
  <c r="U35" i="1"/>
  <c r="W35" i="1"/>
  <c r="U36" i="1"/>
  <c r="W36" i="1"/>
  <c r="U37" i="1"/>
  <c r="W37" i="1"/>
  <c r="U38" i="1"/>
  <c r="W38" i="1"/>
  <c r="U39" i="1"/>
  <c r="W39" i="1"/>
  <c r="U40" i="1"/>
  <c r="W40" i="1"/>
  <c r="U41" i="1"/>
  <c r="W41" i="1"/>
  <c r="U42" i="1"/>
  <c r="W42" i="1"/>
  <c r="U43" i="1"/>
  <c r="W43" i="1"/>
  <c r="U44" i="1"/>
  <c r="W44" i="1"/>
  <c r="U47" i="1"/>
  <c r="W47" i="1"/>
  <c r="U48" i="1"/>
  <c r="W48" i="1"/>
  <c r="U49" i="1"/>
  <c r="W49" i="1"/>
  <c r="U50" i="1"/>
  <c r="W50" i="1"/>
  <c r="U51" i="1"/>
  <c r="W51" i="1"/>
  <c r="U52" i="1"/>
  <c r="W52" i="1"/>
  <c r="U53" i="1"/>
  <c r="W53" i="1"/>
  <c r="U54" i="1"/>
  <c r="W54" i="1"/>
  <c r="U55" i="1"/>
  <c r="W55" i="1"/>
  <c r="U56" i="1"/>
  <c r="W56" i="1"/>
  <c r="U57" i="1"/>
  <c r="W57" i="1"/>
  <c r="U58" i="1"/>
  <c r="W58" i="1"/>
  <c r="U59" i="1"/>
  <c r="W59" i="1"/>
  <c r="U60" i="1"/>
  <c r="W60" i="1"/>
  <c r="U61" i="1"/>
  <c r="W61" i="1"/>
  <c r="U62" i="1"/>
  <c r="W62" i="1"/>
  <c r="U63" i="1"/>
  <c r="W63" i="1"/>
  <c r="U64" i="1"/>
  <c r="W64" i="1"/>
  <c r="U65" i="1"/>
  <c r="W65" i="1"/>
  <c r="U66" i="1"/>
  <c r="W66" i="1"/>
  <c r="U67" i="1"/>
  <c r="W67" i="1"/>
  <c r="U68" i="1"/>
  <c r="W68" i="1"/>
  <c r="U69" i="1"/>
  <c r="W69" i="1"/>
  <c r="U70" i="1"/>
  <c r="W70" i="1"/>
  <c r="U71" i="1"/>
  <c r="W71" i="1"/>
  <c r="U72" i="1"/>
  <c r="W72" i="1"/>
  <c r="U73" i="1"/>
  <c r="W73" i="1"/>
  <c r="U74" i="1"/>
  <c r="W74" i="1"/>
  <c r="U75" i="1"/>
  <c r="W75" i="1"/>
  <c r="A19" i="11"/>
  <c r="B19" i="11"/>
  <c r="C19" i="11"/>
  <c r="A20" i="11"/>
  <c r="B20" i="11"/>
  <c r="C20" i="11"/>
  <c r="A21" i="11"/>
  <c r="B21" i="11"/>
  <c r="C21" i="11"/>
  <c r="A22" i="11"/>
  <c r="B22" i="11"/>
  <c r="C22" i="11"/>
  <c r="A23" i="11"/>
  <c r="B23" i="11"/>
  <c r="C23" i="11"/>
  <c r="A24" i="11"/>
  <c r="B24" i="11"/>
  <c r="C24" i="11"/>
  <c r="A25" i="11"/>
  <c r="B25" i="11"/>
  <c r="C25" i="11"/>
  <c r="E25" i="11"/>
  <c r="F25" i="11"/>
  <c r="J25" i="11"/>
  <c r="K25" i="11"/>
  <c r="L25" i="11"/>
  <c r="M25" i="11"/>
  <c r="A26" i="11"/>
  <c r="B26" i="11"/>
  <c r="C26" i="11"/>
  <c r="E26" i="11"/>
  <c r="F26" i="11"/>
  <c r="J26" i="11"/>
  <c r="K26" i="11"/>
  <c r="M26" i="11"/>
  <c r="A27" i="11"/>
  <c r="B27" i="11"/>
  <c r="C27" i="11"/>
  <c r="E27" i="11"/>
  <c r="F27" i="11"/>
  <c r="J27" i="11"/>
  <c r="K27" i="11"/>
  <c r="R27" i="11" s="1"/>
  <c r="M27" i="11"/>
  <c r="A28" i="11"/>
  <c r="B28" i="11"/>
  <c r="C28" i="11"/>
  <c r="E28" i="11"/>
  <c r="F28" i="11"/>
  <c r="J28" i="11"/>
  <c r="K28" i="11"/>
  <c r="R28" i="11" s="1"/>
  <c r="M28" i="11"/>
  <c r="A29" i="11"/>
  <c r="B29" i="11"/>
  <c r="C29" i="11"/>
  <c r="E29" i="11"/>
  <c r="F29" i="11"/>
  <c r="J29" i="11"/>
  <c r="K29" i="11"/>
  <c r="P29" i="11" s="1"/>
  <c r="M29" i="11"/>
  <c r="A30" i="11"/>
  <c r="B30" i="11"/>
  <c r="C30" i="11"/>
  <c r="E30" i="11"/>
  <c r="F30" i="11"/>
  <c r="J30" i="11"/>
  <c r="K30" i="11"/>
  <c r="M30" i="11"/>
  <c r="A31" i="11"/>
  <c r="B31" i="11"/>
  <c r="C31" i="11"/>
  <c r="E31" i="11"/>
  <c r="F31" i="11"/>
  <c r="J31" i="11"/>
  <c r="K31" i="11"/>
  <c r="M31" i="11"/>
  <c r="A32" i="11"/>
  <c r="B32" i="11"/>
  <c r="C32" i="11"/>
  <c r="E32" i="11"/>
  <c r="F32" i="11"/>
  <c r="J32" i="11"/>
  <c r="K32" i="11"/>
  <c r="R32" i="11" s="1"/>
  <c r="L32" i="11"/>
  <c r="M32" i="11"/>
  <c r="A33" i="11"/>
  <c r="B33" i="11"/>
  <c r="C33" i="11"/>
  <c r="E33" i="11"/>
  <c r="F33" i="11"/>
  <c r="J33" i="11"/>
  <c r="K33" i="11"/>
  <c r="L33" i="11"/>
  <c r="M33" i="11"/>
  <c r="A34" i="11"/>
  <c r="B34" i="11"/>
  <c r="C34" i="11"/>
  <c r="E34" i="11"/>
  <c r="F34" i="11"/>
  <c r="J34" i="11"/>
  <c r="K34" i="11"/>
  <c r="L34" i="11"/>
  <c r="M34" i="11"/>
  <c r="A35" i="11"/>
  <c r="B35" i="11"/>
  <c r="C35" i="11"/>
  <c r="E35" i="11"/>
  <c r="F35" i="11"/>
  <c r="J35" i="11"/>
  <c r="K35" i="11"/>
  <c r="R35" i="11" s="1"/>
  <c r="L35" i="11"/>
  <c r="M35" i="11"/>
  <c r="A36" i="11"/>
  <c r="B36" i="11"/>
  <c r="C36" i="11"/>
  <c r="E36" i="11"/>
  <c r="F36" i="11"/>
  <c r="J36" i="11"/>
  <c r="K36" i="11"/>
  <c r="L36" i="11"/>
  <c r="M36" i="11"/>
  <c r="A37" i="11"/>
  <c r="B37" i="11"/>
  <c r="C37" i="11"/>
  <c r="E37" i="11"/>
  <c r="F37" i="11"/>
  <c r="J37" i="11"/>
  <c r="K37" i="11"/>
  <c r="L37" i="11"/>
  <c r="M37" i="11"/>
  <c r="A38" i="11"/>
  <c r="B38" i="11"/>
  <c r="C38" i="11"/>
  <c r="E38" i="11"/>
  <c r="F38" i="11"/>
  <c r="J38" i="11"/>
  <c r="K38" i="11"/>
  <c r="L38" i="11"/>
  <c r="M38" i="11"/>
  <c r="A39" i="11"/>
  <c r="B39" i="11"/>
  <c r="C39" i="11"/>
  <c r="E39" i="11"/>
  <c r="F39" i="11"/>
  <c r="J39" i="11"/>
  <c r="K39" i="11"/>
  <c r="R39" i="11" s="1"/>
  <c r="L39" i="11"/>
  <c r="M39" i="11"/>
  <c r="A40" i="11"/>
  <c r="B40" i="11"/>
  <c r="C40" i="11"/>
  <c r="E40" i="11"/>
  <c r="F40" i="11"/>
  <c r="J40" i="11"/>
  <c r="K40" i="11"/>
  <c r="L40" i="11"/>
  <c r="M40" i="11"/>
  <c r="A41" i="11"/>
  <c r="B41" i="11"/>
  <c r="C41" i="11"/>
  <c r="E41" i="11"/>
  <c r="F41" i="11"/>
  <c r="R41" i="11" s="1"/>
  <c r="J41" i="11"/>
  <c r="K41" i="11"/>
  <c r="L41" i="11"/>
  <c r="M41" i="11"/>
  <c r="A42" i="11"/>
  <c r="B42" i="11"/>
  <c r="C42" i="11"/>
  <c r="E42" i="11"/>
  <c r="F42" i="11"/>
  <c r="J42" i="11"/>
  <c r="K42" i="11"/>
  <c r="R42" i="11" s="1"/>
  <c r="L42" i="11"/>
  <c r="M42" i="11"/>
  <c r="A43" i="11"/>
  <c r="B43" i="11"/>
  <c r="C43" i="11"/>
  <c r="E43" i="11"/>
  <c r="F43" i="11"/>
  <c r="J43" i="11"/>
  <c r="K43" i="11"/>
  <c r="L43" i="11"/>
  <c r="M43" i="11"/>
  <c r="A44" i="11"/>
  <c r="B44" i="11"/>
  <c r="C44" i="11"/>
  <c r="E44" i="11"/>
  <c r="F44" i="11"/>
  <c r="J44" i="11"/>
  <c r="K44" i="11"/>
  <c r="L44" i="11"/>
  <c r="M44" i="11"/>
  <c r="A45" i="11"/>
  <c r="B45" i="11"/>
  <c r="C45" i="11"/>
  <c r="E45" i="11"/>
  <c r="F45" i="11"/>
  <c r="J45" i="11"/>
  <c r="K45" i="11"/>
  <c r="L45" i="11"/>
  <c r="M45" i="11"/>
  <c r="A46" i="11"/>
  <c r="B46" i="11"/>
  <c r="C46" i="11"/>
  <c r="E46" i="11"/>
  <c r="F46" i="11"/>
  <c r="A47" i="11"/>
  <c r="B47" i="11"/>
  <c r="C47" i="11"/>
  <c r="E47" i="11"/>
  <c r="F47" i="11"/>
  <c r="A48" i="11"/>
  <c r="B48" i="11"/>
  <c r="C48" i="11"/>
  <c r="E48" i="11"/>
  <c r="F48" i="11"/>
  <c r="R48" i="11" s="1"/>
  <c r="J48" i="11"/>
  <c r="K48" i="11"/>
  <c r="A49" i="11"/>
  <c r="B49" i="11"/>
  <c r="C49" i="11"/>
  <c r="E49" i="11"/>
  <c r="F49" i="11"/>
  <c r="J49" i="11"/>
  <c r="K49" i="11"/>
  <c r="M49" i="11"/>
  <c r="A50" i="11"/>
  <c r="B50" i="11"/>
  <c r="C50" i="11"/>
  <c r="E50" i="11"/>
  <c r="F50" i="11"/>
  <c r="J50" i="11"/>
  <c r="K50" i="11"/>
  <c r="L50" i="11"/>
  <c r="M50" i="11"/>
  <c r="A51" i="11"/>
  <c r="B51" i="11"/>
  <c r="C51" i="11"/>
  <c r="E51" i="11"/>
  <c r="F51" i="11"/>
  <c r="J51" i="11"/>
  <c r="K51" i="11"/>
  <c r="A52" i="11"/>
  <c r="B52" i="11"/>
  <c r="C52" i="11"/>
  <c r="E52" i="11"/>
  <c r="F52" i="11"/>
  <c r="J52" i="11"/>
  <c r="K52" i="11"/>
  <c r="L52" i="11"/>
  <c r="M52" i="11"/>
  <c r="A53" i="11"/>
  <c r="B53" i="11"/>
  <c r="C53" i="11"/>
  <c r="E53" i="11"/>
  <c r="F53" i="11"/>
  <c r="J53" i="11"/>
  <c r="K53" i="11"/>
  <c r="A54" i="11"/>
  <c r="B54" i="11"/>
  <c r="C54" i="11"/>
  <c r="E54" i="11"/>
  <c r="F54" i="11"/>
  <c r="J54" i="11"/>
  <c r="K54" i="11"/>
  <c r="L54" i="11"/>
  <c r="M54" i="11"/>
  <c r="A55" i="11"/>
  <c r="B55" i="11"/>
  <c r="C55" i="11"/>
  <c r="E55" i="11"/>
  <c r="F55" i="11"/>
  <c r="J55" i="11"/>
  <c r="K55" i="11"/>
  <c r="M55" i="11"/>
  <c r="A56" i="11"/>
  <c r="B56" i="11"/>
  <c r="C56" i="11"/>
  <c r="E56" i="11"/>
  <c r="F56" i="11"/>
  <c r="J56" i="11"/>
  <c r="K56" i="11"/>
  <c r="L56" i="11"/>
  <c r="M56" i="11"/>
  <c r="A57" i="11"/>
  <c r="B57" i="11"/>
  <c r="C57" i="11"/>
  <c r="E57" i="11"/>
  <c r="F57" i="11"/>
  <c r="J57" i="11"/>
  <c r="K57" i="11"/>
  <c r="L57" i="11"/>
  <c r="M57" i="11"/>
  <c r="A58" i="11"/>
  <c r="B58" i="11"/>
  <c r="C58" i="11"/>
  <c r="E58" i="11"/>
  <c r="F58" i="11"/>
  <c r="J58" i="11"/>
  <c r="K58" i="11"/>
  <c r="M58" i="11"/>
  <c r="A59" i="11"/>
  <c r="B59" i="11"/>
  <c r="C59" i="11"/>
  <c r="E59" i="11"/>
  <c r="F59" i="11"/>
  <c r="J59" i="11"/>
  <c r="K59" i="11"/>
  <c r="P59" i="11" s="1"/>
  <c r="A60" i="11"/>
  <c r="B60" i="11"/>
  <c r="C60" i="11"/>
  <c r="E60" i="11"/>
  <c r="F60" i="11"/>
  <c r="J60" i="11"/>
  <c r="K60" i="11"/>
  <c r="L60" i="11"/>
  <c r="M60" i="11"/>
  <c r="A61" i="11"/>
  <c r="B61" i="11"/>
  <c r="C61" i="11"/>
  <c r="E61" i="11"/>
  <c r="F61" i="11"/>
  <c r="J61" i="11"/>
  <c r="K61" i="11"/>
  <c r="L61" i="11"/>
  <c r="M61" i="11"/>
  <c r="A62" i="11"/>
  <c r="B62" i="11"/>
  <c r="C62" i="11"/>
  <c r="E62" i="11"/>
  <c r="F62" i="11"/>
  <c r="J62" i="11"/>
  <c r="K62" i="11"/>
  <c r="L62" i="11"/>
  <c r="A63" i="11"/>
  <c r="B63" i="11"/>
  <c r="C63" i="11"/>
  <c r="E63" i="11"/>
  <c r="F63" i="11"/>
  <c r="J63" i="11"/>
  <c r="K63" i="11"/>
  <c r="R63" i="11" s="1"/>
  <c r="L63" i="11"/>
  <c r="A64" i="11"/>
  <c r="B64" i="11"/>
  <c r="C64" i="11"/>
  <c r="E64" i="11"/>
  <c r="F64" i="11"/>
  <c r="J64" i="11"/>
  <c r="K64" i="11"/>
  <c r="L64" i="11"/>
  <c r="M64" i="11"/>
  <c r="A65" i="11"/>
  <c r="B65" i="11"/>
  <c r="C65" i="11"/>
  <c r="E65" i="11"/>
  <c r="F65" i="11"/>
  <c r="R65" i="11" s="1"/>
  <c r="J65" i="11"/>
  <c r="K65" i="11"/>
  <c r="L65" i="11"/>
  <c r="M65" i="11"/>
  <c r="A66" i="11"/>
  <c r="B66" i="11"/>
  <c r="C66" i="11"/>
  <c r="E66" i="11"/>
  <c r="F66" i="11"/>
  <c r="J66" i="11"/>
  <c r="K66" i="11"/>
  <c r="L66" i="11"/>
  <c r="M66" i="11"/>
  <c r="A67" i="11"/>
  <c r="B67" i="11"/>
  <c r="C67" i="11"/>
  <c r="E67" i="11"/>
  <c r="F67" i="11"/>
  <c r="J67" i="11"/>
  <c r="K67" i="11"/>
  <c r="L67" i="11"/>
  <c r="M67" i="11"/>
  <c r="A68" i="11"/>
  <c r="B68" i="11"/>
  <c r="C68" i="11"/>
  <c r="E68" i="11"/>
  <c r="F68" i="11"/>
  <c r="J68" i="11"/>
  <c r="K68" i="11"/>
  <c r="L68" i="11"/>
  <c r="M68" i="11"/>
  <c r="A69" i="11"/>
  <c r="B69" i="11"/>
  <c r="C69" i="11"/>
  <c r="E69" i="11"/>
  <c r="F69" i="11"/>
  <c r="J69" i="11"/>
  <c r="K69" i="11"/>
  <c r="L69" i="11"/>
  <c r="M69" i="11"/>
  <c r="A70" i="11"/>
  <c r="B70" i="11"/>
  <c r="C70" i="11"/>
  <c r="E70" i="11"/>
  <c r="F70" i="11"/>
  <c r="J70" i="11"/>
  <c r="K70" i="11"/>
  <c r="L70" i="11"/>
  <c r="M70" i="11"/>
  <c r="A71" i="11"/>
  <c r="B71" i="11"/>
  <c r="C71" i="11"/>
  <c r="E71" i="11"/>
  <c r="F71" i="11"/>
  <c r="J71" i="11"/>
  <c r="K71" i="11"/>
  <c r="L71" i="11"/>
  <c r="M71" i="11"/>
  <c r="A72" i="11"/>
  <c r="B72" i="11"/>
  <c r="C72" i="11"/>
  <c r="E72" i="11"/>
  <c r="F72" i="11"/>
  <c r="J72" i="11"/>
  <c r="K72" i="11"/>
  <c r="L72" i="11"/>
  <c r="M72" i="11"/>
  <c r="A73" i="11"/>
  <c r="B73" i="11"/>
  <c r="C73" i="11"/>
  <c r="E73" i="11"/>
  <c r="F73" i="11"/>
  <c r="J73" i="11"/>
  <c r="K73" i="11"/>
  <c r="L73" i="11"/>
  <c r="M73" i="11"/>
  <c r="A74" i="11"/>
  <c r="B74" i="11"/>
  <c r="C74" i="11"/>
  <c r="E74" i="11"/>
  <c r="F74" i="11"/>
  <c r="J74" i="11"/>
  <c r="K74" i="11"/>
  <c r="L74" i="11"/>
  <c r="A75" i="11"/>
  <c r="B75" i="11"/>
  <c r="C75" i="11"/>
  <c r="E75" i="11"/>
  <c r="F75" i="11"/>
  <c r="J75" i="11"/>
  <c r="K75" i="11"/>
  <c r="L75" i="11"/>
  <c r="M75" i="11"/>
  <c r="A76" i="11"/>
  <c r="B76" i="11"/>
  <c r="C76" i="11"/>
  <c r="E76" i="11"/>
  <c r="F76" i="11"/>
  <c r="J76" i="11"/>
  <c r="K76" i="11"/>
  <c r="R76" i="11" s="1"/>
  <c r="L76" i="11"/>
  <c r="M76" i="11"/>
  <c r="B18" i="11"/>
  <c r="C18" i="11"/>
  <c r="A18" i="11"/>
  <c r="F18" i="9"/>
  <c r="F19" i="9"/>
  <c r="F20" i="9"/>
  <c r="F21" i="9"/>
  <c r="F22" i="9"/>
  <c r="F23" i="9"/>
  <c r="G23" i="9"/>
  <c r="F24" i="9"/>
  <c r="F25" i="9"/>
  <c r="F26" i="9"/>
  <c r="F27" i="9"/>
  <c r="F28" i="9"/>
  <c r="F29" i="9"/>
  <c r="F30" i="9"/>
  <c r="F31" i="9"/>
  <c r="F33" i="9"/>
  <c r="F34" i="9"/>
  <c r="F35" i="9"/>
  <c r="F36" i="9"/>
  <c r="F37" i="9"/>
  <c r="F39" i="9"/>
  <c r="F40" i="9"/>
  <c r="F41" i="9"/>
  <c r="F42" i="9"/>
  <c r="F43" i="9"/>
  <c r="F44" i="9"/>
  <c r="F45" i="9"/>
  <c r="F46" i="9"/>
  <c r="F48" i="9"/>
  <c r="F49" i="9"/>
  <c r="F50" i="9"/>
  <c r="G50" i="9"/>
  <c r="F51" i="9"/>
  <c r="G51" i="9"/>
  <c r="F52" i="9"/>
  <c r="F53" i="9"/>
  <c r="F54" i="9"/>
  <c r="G54" i="9"/>
  <c r="F55" i="9"/>
  <c r="F57" i="9"/>
  <c r="F58" i="9"/>
  <c r="G58" i="9"/>
  <c r="F59" i="9"/>
  <c r="F60" i="9"/>
  <c r="F61" i="9"/>
  <c r="G61" i="9"/>
  <c r="F62" i="9"/>
  <c r="G62" i="9"/>
  <c r="F63" i="9"/>
  <c r="G63" i="9"/>
  <c r="F64" i="9"/>
  <c r="G64" i="9"/>
  <c r="F65" i="9"/>
  <c r="G65" i="9"/>
  <c r="F66" i="9"/>
  <c r="G66" i="9"/>
  <c r="F67" i="9"/>
  <c r="G67" i="9"/>
  <c r="F68" i="9"/>
  <c r="F69" i="9"/>
  <c r="G69" i="9"/>
  <c r="G17" i="9"/>
  <c r="F17" i="9"/>
  <c r="A18" i="7"/>
  <c r="B18" i="7"/>
  <c r="C18" i="7"/>
  <c r="A19" i="7"/>
  <c r="B19" i="7"/>
  <c r="C19" i="7"/>
  <c r="A20" i="7"/>
  <c r="B20" i="7"/>
  <c r="C20" i="7"/>
  <c r="A21" i="7"/>
  <c r="B21" i="7"/>
  <c r="C21" i="7"/>
  <c r="A22" i="7"/>
  <c r="B22" i="7"/>
  <c r="C22" i="7"/>
  <c r="A23" i="7"/>
  <c r="B23" i="7"/>
  <c r="C23" i="7"/>
  <c r="A24" i="7"/>
  <c r="B24" i="7"/>
  <c r="C24" i="7"/>
  <c r="A25" i="7"/>
  <c r="B25" i="7"/>
  <c r="C25" i="7"/>
  <c r="A26" i="7"/>
  <c r="B26" i="7"/>
  <c r="C26" i="7"/>
  <c r="A27" i="7"/>
  <c r="B27" i="7"/>
  <c r="C27" i="7"/>
  <c r="A28" i="7"/>
  <c r="B28" i="7"/>
  <c r="C28" i="7"/>
  <c r="A29" i="7"/>
  <c r="B29" i="7"/>
  <c r="C29" i="7"/>
  <c r="A30" i="7"/>
  <c r="B30" i="7"/>
  <c r="C30" i="7"/>
  <c r="A31" i="7"/>
  <c r="B31" i="7"/>
  <c r="C31" i="7"/>
  <c r="A32" i="7"/>
  <c r="B32" i="7"/>
  <c r="C32" i="7"/>
  <c r="A33" i="7"/>
  <c r="B33" i="7"/>
  <c r="C33" i="7"/>
  <c r="A34" i="7"/>
  <c r="B34" i="7"/>
  <c r="C34" i="7"/>
  <c r="A35" i="7"/>
  <c r="B35" i="7"/>
  <c r="C35" i="7"/>
  <c r="A36" i="7"/>
  <c r="B36" i="7"/>
  <c r="C36" i="7"/>
  <c r="A37" i="7"/>
  <c r="B37" i="7"/>
  <c r="C37" i="7"/>
  <c r="A38" i="7"/>
  <c r="B38" i="7"/>
  <c r="C38" i="7"/>
  <c r="A39" i="7"/>
  <c r="B39" i="7"/>
  <c r="C39" i="7"/>
  <c r="A40" i="7"/>
  <c r="B40" i="7"/>
  <c r="C40" i="7"/>
  <c r="A41" i="7"/>
  <c r="B41" i="7"/>
  <c r="C41" i="7"/>
  <c r="A42" i="7"/>
  <c r="B42" i="7"/>
  <c r="C42" i="7"/>
  <c r="A43" i="7"/>
  <c r="B43" i="7"/>
  <c r="C43" i="7"/>
  <c r="A44" i="7"/>
  <c r="B44" i="7"/>
  <c r="C44" i="7"/>
  <c r="A45" i="7"/>
  <c r="B45" i="7"/>
  <c r="C45" i="7"/>
  <c r="A46" i="7"/>
  <c r="B46" i="7"/>
  <c r="C46" i="7"/>
  <c r="A47" i="7"/>
  <c r="B47" i="7"/>
  <c r="C47" i="7"/>
  <c r="A48" i="7"/>
  <c r="B48" i="7"/>
  <c r="C48" i="7"/>
  <c r="A49" i="7"/>
  <c r="B49" i="7"/>
  <c r="C49" i="7"/>
  <c r="A50" i="7"/>
  <c r="B50" i="7"/>
  <c r="C50" i="7"/>
  <c r="A51" i="7"/>
  <c r="B51" i="7"/>
  <c r="C51" i="7"/>
  <c r="A52" i="7"/>
  <c r="B52" i="7"/>
  <c r="C52" i="7"/>
  <c r="A53" i="7"/>
  <c r="B53" i="7"/>
  <c r="C53" i="7"/>
  <c r="A54" i="7"/>
  <c r="B54" i="7"/>
  <c r="C54" i="7"/>
  <c r="A55" i="7"/>
  <c r="B55" i="7"/>
  <c r="C55" i="7"/>
  <c r="A56" i="7"/>
  <c r="B56" i="7"/>
  <c r="C56" i="7"/>
  <c r="A57" i="7"/>
  <c r="B57" i="7"/>
  <c r="C57" i="7"/>
  <c r="A58" i="7"/>
  <c r="B58" i="7"/>
  <c r="C58" i="7"/>
  <c r="A59" i="7"/>
  <c r="B59" i="7"/>
  <c r="C59" i="7"/>
  <c r="A60" i="7"/>
  <c r="B60" i="7"/>
  <c r="C60" i="7"/>
  <c r="A61" i="7"/>
  <c r="B61" i="7"/>
  <c r="C61" i="7"/>
  <c r="A62" i="7"/>
  <c r="B62" i="7"/>
  <c r="C62" i="7"/>
  <c r="A63" i="7"/>
  <c r="B63" i="7"/>
  <c r="C63" i="7"/>
  <c r="A64" i="7"/>
  <c r="B64" i="7"/>
  <c r="C64" i="7"/>
  <c r="A65" i="7"/>
  <c r="B65" i="7"/>
  <c r="C65" i="7"/>
  <c r="A66" i="7"/>
  <c r="B66" i="7"/>
  <c r="C66" i="7"/>
  <c r="A67" i="7"/>
  <c r="B67" i="7"/>
  <c r="C67" i="7"/>
  <c r="A68" i="7"/>
  <c r="B68" i="7"/>
  <c r="C68" i="7"/>
  <c r="A69" i="7"/>
  <c r="B69" i="7"/>
  <c r="C69" i="7"/>
  <c r="A70" i="7"/>
  <c r="B70" i="7"/>
  <c r="C70" i="7"/>
  <c r="A71" i="7"/>
  <c r="B71" i="7"/>
  <c r="C71" i="7"/>
  <c r="A72" i="7"/>
  <c r="B72" i="7"/>
  <c r="C72" i="7"/>
  <c r="A73" i="7"/>
  <c r="B73" i="7"/>
  <c r="C73" i="7"/>
  <c r="A74" i="7"/>
  <c r="B74" i="7"/>
  <c r="C74" i="7"/>
  <c r="A75" i="7"/>
  <c r="B75" i="7"/>
  <c r="C75" i="7"/>
  <c r="B17" i="7"/>
  <c r="C17" i="7"/>
  <c r="A17" i="7"/>
  <c r="M22" i="5"/>
  <c r="N22" i="5"/>
  <c r="O22" i="5"/>
  <c r="R22" i="5"/>
  <c r="S22" i="5"/>
  <c r="M23" i="5"/>
  <c r="N23" i="5"/>
  <c r="O23" i="5"/>
  <c r="R23" i="5"/>
  <c r="S23" i="5"/>
  <c r="M24" i="5"/>
  <c r="N24" i="5"/>
  <c r="O24" i="5"/>
  <c r="R24" i="5"/>
  <c r="S24" i="5"/>
  <c r="M25" i="5"/>
  <c r="N25" i="5"/>
  <c r="O25" i="5"/>
  <c r="R25" i="5"/>
  <c r="S25" i="5"/>
  <c r="M26" i="5"/>
  <c r="N26" i="5"/>
  <c r="O26" i="5"/>
  <c r="R26" i="5"/>
  <c r="S26" i="5"/>
  <c r="M27" i="5"/>
  <c r="N27" i="5"/>
  <c r="O27" i="5"/>
  <c r="R27" i="5"/>
  <c r="S27" i="5"/>
  <c r="M28" i="5"/>
  <c r="N28" i="5"/>
  <c r="O28" i="5"/>
  <c r="R28" i="5"/>
  <c r="S28" i="5"/>
  <c r="M29" i="5"/>
  <c r="N29" i="5"/>
  <c r="O29" i="5"/>
  <c r="R29" i="5"/>
  <c r="S29" i="5"/>
  <c r="M30" i="5"/>
  <c r="N30" i="5"/>
  <c r="O30" i="5"/>
  <c r="R30" i="5"/>
  <c r="S30" i="5"/>
  <c r="M31" i="5"/>
  <c r="N31" i="5"/>
  <c r="O31" i="5"/>
  <c r="R31" i="5"/>
  <c r="S31" i="5"/>
  <c r="M32" i="5"/>
  <c r="N32" i="5"/>
  <c r="O32" i="5"/>
  <c r="R32" i="5"/>
  <c r="S32" i="5"/>
  <c r="M33" i="5"/>
  <c r="N33" i="5"/>
  <c r="O33" i="5"/>
  <c r="R33" i="5"/>
  <c r="S33" i="5"/>
  <c r="M34" i="5"/>
  <c r="N34" i="5"/>
  <c r="R34" i="5"/>
  <c r="S34" i="5"/>
  <c r="M35" i="5"/>
  <c r="N35" i="5"/>
  <c r="R35" i="5"/>
  <c r="S35" i="5"/>
  <c r="M36" i="5"/>
  <c r="N36" i="5"/>
  <c r="O36" i="5"/>
  <c r="R36" i="5"/>
  <c r="S36" i="5"/>
  <c r="M37" i="5"/>
  <c r="N37" i="5"/>
  <c r="O37" i="5"/>
  <c r="R37" i="5"/>
  <c r="S37" i="5"/>
  <c r="M38" i="5"/>
  <c r="N38" i="5"/>
  <c r="O38" i="5"/>
  <c r="R38" i="5"/>
  <c r="S38" i="5"/>
  <c r="M39" i="5"/>
  <c r="N39" i="5"/>
  <c r="O39" i="5"/>
  <c r="R39" i="5"/>
  <c r="S39" i="5"/>
  <c r="M40" i="5"/>
  <c r="N40" i="5"/>
  <c r="O40" i="5"/>
  <c r="R40" i="5"/>
  <c r="S40" i="5"/>
  <c r="M41" i="5"/>
  <c r="N41" i="5"/>
  <c r="O41" i="5"/>
  <c r="R41" i="5"/>
  <c r="S41" i="5"/>
  <c r="M42" i="5"/>
  <c r="N42" i="5"/>
  <c r="O42" i="5"/>
  <c r="R42" i="5"/>
  <c r="S42" i="5"/>
  <c r="M43" i="5"/>
  <c r="N43" i="5"/>
  <c r="O43" i="5"/>
  <c r="R43" i="5"/>
  <c r="S43" i="5"/>
  <c r="M44" i="5"/>
  <c r="N44" i="5"/>
  <c r="O44" i="5"/>
  <c r="R44" i="5"/>
  <c r="S44" i="5"/>
  <c r="M45" i="5"/>
  <c r="N45" i="5"/>
  <c r="O45" i="5"/>
  <c r="R45" i="5"/>
  <c r="S45" i="5"/>
  <c r="M46" i="5"/>
  <c r="N46" i="5"/>
  <c r="O46" i="5"/>
  <c r="R46" i="5"/>
  <c r="S46" i="5"/>
  <c r="M47" i="5"/>
  <c r="N47" i="5"/>
  <c r="O47" i="5"/>
  <c r="R47" i="5"/>
  <c r="S47" i="5"/>
  <c r="M48" i="5"/>
  <c r="N48" i="5"/>
  <c r="O48" i="5"/>
  <c r="R48" i="5"/>
  <c r="S48" i="5"/>
  <c r="M49" i="5"/>
  <c r="N49" i="5"/>
  <c r="O49" i="5"/>
  <c r="R49" i="5"/>
  <c r="S49" i="5"/>
  <c r="M50" i="5"/>
  <c r="N50" i="5"/>
  <c r="O50" i="5"/>
  <c r="R50" i="5"/>
  <c r="S50" i="5"/>
  <c r="M52" i="5"/>
  <c r="N52" i="5"/>
  <c r="O52" i="5"/>
  <c r="R52" i="5"/>
  <c r="S52" i="5"/>
  <c r="M53" i="5"/>
  <c r="N53" i="5"/>
  <c r="O53" i="5"/>
  <c r="R53" i="5"/>
  <c r="S53" i="5"/>
  <c r="M54" i="5"/>
  <c r="N54" i="5"/>
  <c r="R54" i="5"/>
  <c r="S54" i="5"/>
  <c r="M55" i="5"/>
  <c r="N55" i="5"/>
  <c r="O55" i="5"/>
  <c r="R55" i="5"/>
  <c r="S55" i="5"/>
  <c r="M56" i="5"/>
  <c r="N56" i="5"/>
  <c r="O56" i="5"/>
  <c r="R56" i="5"/>
  <c r="S56" i="5"/>
  <c r="N57" i="5"/>
  <c r="M58" i="5"/>
  <c r="N58" i="5"/>
  <c r="O58" i="5"/>
  <c r="R58" i="5"/>
  <c r="S58" i="5"/>
  <c r="M59" i="5"/>
  <c r="N59" i="5"/>
  <c r="O59" i="5"/>
  <c r="R59" i="5"/>
  <c r="S59" i="5"/>
  <c r="M60" i="5"/>
  <c r="N60" i="5"/>
  <c r="O60" i="5"/>
  <c r="R60" i="5"/>
  <c r="S60" i="5"/>
  <c r="M61" i="5"/>
  <c r="N61" i="5"/>
  <c r="O61" i="5"/>
  <c r="R61" i="5"/>
  <c r="S61" i="5"/>
  <c r="M62" i="5"/>
  <c r="N62" i="5"/>
  <c r="O62" i="5"/>
  <c r="R62" i="5"/>
  <c r="S62" i="5"/>
  <c r="M63" i="5"/>
  <c r="N63" i="5"/>
  <c r="O63" i="5"/>
  <c r="R63" i="5"/>
  <c r="S63" i="5"/>
  <c r="M64" i="5"/>
  <c r="N64" i="5"/>
  <c r="O64" i="5"/>
  <c r="R64" i="5"/>
  <c r="S64" i="5"/>
  <c r="M65" i="5"/>
  <c r="N65" i="5"/>
  <c r="O65" i="5"/>
  <c r="R65" i="5"/>
  <c r="S65" i="5"/>
  <c r="M66" i="5"/>
  <c r="N66" i="5"/>
  <c r="O66" i="5"/>
  <c r="R66" i="5"/>
  <c r="S66" i="5"/>
  <c r="M67" i="5"/>
  <c r="N67" i="5"/>
  <c r="O67" i="5"/>
  <c r="R67" i="5"/>
  <c r="S67" i="5"/>
  <c r="M68" i="5"/>
  <c r="N68" i="5"/>
  <c r="O68" i="5"/>
  <c r="R68" i="5"/>
  <c r="S68" i="5"/>
  <c r="M69" i="5"/>
  <c r="N69" i="5"/>
  <c r="O69" i="5"/>
  <c r="R69" i="5"/>
  <c r="S69" i="5"/>
  <c r="M70" i="5"/>
  <c r="N70" i="5"/>
  <c r="O70" i="5"/>
  <c r="R70" i="5"/>
  <c r="S70" i="5"/>
  <c r="M71" i="5"/>
  <c r="N71" i="5"/>
  <c r="O71" i="5"/>
  <c r="R71" i="5"/>
  <c r="S71" i="5"/>
  <c r="M72" i="5"/>
  <c r="N72" i="5"/>
  <c r="O72" i="5"/>
  <c r="R72" i="5"/>
  <c r="S72" i="5"/>
  <c r="M73" i="5"/>
  <c r="N73" i="5"/>
  <c r="O73" i="5"/>
  <c r="R73" i="5"/>
  <c r="S73" i="5"/>
  <c r="M74" i="5"/>
  <c r="N74" i="5"/>
  <c r="O74" i="5"/>
  <c r="R74" i="5"/>
  <c r="S74" i="5"/>
  <c r="N18" i="5"/>
  <c r="P52" i="3"/>
  <c r="Q52" i="3"/>
  <c r="R52" i="3"/>
  <c r="R21" i="3" s="1"/>
  <c r="N19" i="5"/>
  <c r="P58" i="3"/>
  <c r="Q58" i="3"/>
  <c r="Q20" i="3" s="1"/>
  <c r="S19" i="5"/>
  <c r="N21" i="5"/>
  <c r="S17" i="5"/>
  <c r="M21" i="5"/>
  <c r="E17" i="5"/>
  <c r="F17" i="5"/>
  <c r="J17" i="5"/>
  <c r="K17" i="5"/>
  <c r="E18" i="5"/>
  <c r="F18" i="5"/>
  <c r="J18" i="5"/>
  <c r="K18" i="5"/>
  <c r="E19" i="5"/>
  <c r="F19" i="5"/>
  <c r="G19" i="5"/>
  <c r="J19" i="5"/>
  <c r="K19" i="5"/>
  <c r="E20" i="5"/>
  <c r="F20" i="5"/>
  <c r="J20" i="5"/>
  <c r="K20" i="5"/>
  <c r="E21" i="5"/>
  <c r="F21" i="5"/>
  <c r="J21" i="5"/>
  <c r="K21" i="5"/>
  <c r="E22" i="5"/>
  <c r="F22" i="5"/>
  <c r="G22" i="5"/>
  <c r="J22" i="5"/>
  <c r="K22" i="5"/>
  <c r="E23" i="5"/>
  <c r="F23" i="5"/>
  <c r="G23" i="5"/>
  <c r="J23" i="5"/>
  <c r="K23" i="5"/>
  <c r="E24" i="5"/>
  <c r="F24" i="5"/>
  <c r="G24" i="5"/>
  <c r="J24" i="5"/>
  <c r="K24" i="5"/>
  <c r="E25" i="5"/>
  <c r="F25" i="5"/>
  <c r="G25" i="5"/>
  <c r="J25" i="5"/>
  <c r="K25" i="5"/>
  <c r="E26" i="5"/>
  <c r="F26" i="5"/>
  <c r="G26" i="5"/>
  <c r="J26" i="5"/>
  <c r="K26" i="5"/>
  <c r="E27" i="5"/>
  <c r="F27" i="5"/>
  <c r="G27" i="5"/>
  <c r="J27" i="5"/>
  <c r="K27" i="5"/>
  <c r="Z27" i="5" s="1"/>
  <c r="E28" i="5"/>
  <c r="F28" i="5"/>
  <c r="G28" i="5"/>
  <c r="J28" i="5"/>
  <c r="K28" i="5"/>
  <c r="E29" i="5"/>
  <c r="F29" i="5"/>
  <c r="G29" i="5"/>
  <c r="V29" i="5" s="1"/>
  <c r="J29" i="5"/>
  <c r="K29" i="5"/>
  <c r="E30" i="5"/>
  <c r="F30" i="5"/>
  <c r="G30" i="5"/>
  <c r="J30" i="5"/>
  <c r="K30" i="5"/>
  <c r="E31" i="5"/>
  <c r="T31" i="5" s="1"/>
  <c r="F31" i="5"/>
  <c r="G31" i="5"/>
  <c r="J31" i="5"/>
  <c r="K31" i="5"/>
  <c r="Z31" i="5" s="1"/>
  <c r="E32" i="5"/>
  <c r="F32" i="5"/>
  <c r="G32" i="5"/>
  <c r="J32" i="5"/>
  <c r="K32" i="5"/>
  <c r="E33" i="5"/>
  <c r="F33" i="5"/>
  <c r="G33" i="5"/>
  <c r="J33" i="5"/>
  <c r="K33" i="5"/>
  <c r="E34" i="5"/>
  <c r="F34" i="5"/>
  <c r="J34" i="5"/>
  <c r="K34" i="5"/>
  <c r="E35" i="5"/>
  <c r="F35" i="5"/>
  <c r="J35" i="5"/>
  <c r="K35" i="5"/>
  <c r="E36" i="5"/>
  <c r="F36" i="5"/>
  <c r="G36" i="5"/>
  <c r="J36" i="5"/>
  <c r="K36" i="5"/>
  <c r="E37" i="5"/>
  <c r="F37" i="5"/>
  <c r="G37" i="5"/>
  <c r="J37" i="5"/>
  <c r="K37" i="5"/>
  <c r="E38" i="5"/>
  <c r="F38" i="5"/>
  <c r="G38" i="5"/>
  <c r="J38" i="5"/>
  <c r="K38" i="5"/>
  <c r="E39" i="5"/>
  <c r="F39" i="5"/>
  <c r="G39" i="5"/>
  <c r="J39" i="5"/>
  <c r="K39" i="5"/>
  <c r="E40" i="5"/>
  <c r="F40" i="5"/>
  <c r="G40" i="5"/>
  <c r="J40" i="5"/>
  <c r="K40" i="5"/>
  <c r="E41" i="5"/>
  <c r="F41" i="5"/>
  <c r="G41" i="5"/>
  <c r="J41" i="5"/>
  <c r="K41" i="5"/>
  <c r="E42" i="5"/>
  <c r="F42" i="5"/>
  <c r="G42" i="5"/>
  <c r="J42" i="5"/>
  <c r="K42" i="5"/>
  <c r="E43" i="5"/>
  <c r="F43" i="5"/>
  <c r="G43" i="5"/>
  <c r="J43" i="5"/>
  <c r="K43" i="5"/>
  <c r="E44" i="5"/>
  <c r="F44" i="5"/>
  <c r="G44" i="5"/>
  <c r="J44" i="5"/>
  <c r="K44" i="5"/>
  <c r="E45" i="5"/>
  <c r="F45" i="5"/>
  <c r="G45" i="5"/>
  <c r="J45" i="5"/>
  <c r="K45" i="5"/>
  <c r="E46" i="5"/>
  <c r="F46" i="5"/>
  <c r="G46" i="5"/>
  <c r="J46" i="5"/>
  <c r="K46" i="5"/>
  <c r="E47" i="5"/>
  <c r="F47" i="5"/>
  <c r="G47" i="5"/>
  <c r="J47" i="5"/>
  <c r="K47" i="5"/>
  <c r="E48" i="5"/>
  <c r="F48" i="5"/>
  <c r="G48" i="5"/>
  <c r="J48" i="5"/>
  <c r="K48" i="5"/>
  <c r="E49" i="5"/>
  <c r="F49" i="5"/>
  <c r="G49" i="5"/>
  <c r="J49" i="5"/>
  <c r="K49" i="5"/>
  <c r="E50" i="5"/>
  <c r="F50" i="5"/>
  <c r="G50" i="5"/>
  <c r="J50" i="5"/>
  <c r="K50" i="5"/>
  <c r="E51" i="5"/>
  <c r="F51" i="5"/>
  <c r="G51" i="5"/>
  <c r="J51" i="5"/>
  <c r="K51" i="5"/>
  <c r="E52" i="5"/>
  <c r="F52" i="5"/>
  <c r="G52" i="5"/>
  <c r="J52" i="5"/>
  <c r="K52" i="5"/>
  <c r="E53" i="5"/>
  <c r="F53" i="5"/>
  <c r="G53" i="5"/>
  <c r="J53" i="5"/>
  <c r="K53" i="5"/>
  <c r="E54" i="5"/>
  <c r="F54" i="5"/>
  <c r="J54" i="5"/>
  <c r="K54" i="5"/>
  <c r="E55" i="5"/>
  <c r="F55" i="5"/>
  <c r="G55" i="5"/>
  <c r="J55" i="5"/>
  <c r="K55" i="5"/>
  <c r="Z55" i="5" s="1"/>
  <c r="E56" i="5"/>
  <c r="F56" i="5"/>
  <c r="G56" i="5"/>
  <c r="V56" i="5" s="1"/>
  <c r="J56" i="5"/>
  <c r="K56" i="5"/>
  <c r="E57" i="5"/>
  <c r="F57" i="5"/>
  <c r="G57" i="5"/>
  <c r="J57" i="5"/>
  <c r="K57" i="5"/>
  <c r="E58" i="5"/>
  <c r="F58" i="5"/>
  <c r="G58" i="5"/>
  <c r="J58" i="5"/>
  <c r="K58" i="5"/>
  <c r="E59" i="5"/>
  <c r="T59" i="5" s="1"/>
  <c r="F59" i="5"/>
  <c r="G59" i="5"/>
  <c r="J59" i="5"/>
  <c r="Y59" i="5" s="1"/>
  <c r="K59" i="5"/>
  <c r="E60" i="5"/>
  <c r="F60" i="5"/>
  <c r="G60" i="5"/>
  <c r="J60" i="5"/>
  <c r="K60" i="5"/>
  <c r="E61" i="5"/>
  <c r="F61" i="5"/>
  <c r="G61" i="5"/>
  <c r="J61" i="5"/>
  <c r="K61" i="5"/>
  <c r="E62" i="5"/>
  <c r="F62" i="5"/>
  <c r="G62" i="5"/>
  <c r="J62" i="5"/>
  <c r="K62" i="5"/>
  <c r="E63" i="5"/>
  <c r="F63" i="5"/>
  <c r="G63" i="5"/>
  <c r="J63" i="5"/>
  <c r="K63" i="5"/>
  <c r="E64" i="5"/>
  <c r="F64" i="5"/>
  <c r="G64" i="5"/>
  <c r="J64" i="5"/>
  <c r="K64" i="5"/>
  <c r="E65" i="5"/>
  <c r="F65" i="5"/>
  <c r="G65" i="5"/>
  <c r="J65" i="5"/>
  <c r="K65" i="5"/>
  <c r="E66" i="5"/>
  <c r="T66" i="5" s="1"/>
  <c r="F66" i="5"/>
  <c r="G66" i="5"/>
  <c r="J66" i="5"/>
  <c r="K66" i="5"/>
  <c r="E67" i="5"/>
  <c r="T67" i="5" s="1"/>
  <c r="F67" i="5"/>
  <c r="G67" i="5"/>
  <c r="J67" i="5"/>
  <c r="K67" i="5"/>
  <c r="E68" i="5"/>
  <c r="F68" i="5"/>
  <c r="G68" i="5"/>
  <c r="V68" i="5" s="1"/>
  <c r="J68" i="5"/>
  <c r="K68" i="5"/>
  <c r="E69" i="5"/>
  <c r="F69" i="5"/>
  <c r="G69" i="5"/>
  <c r="J69" i="5"/>
  <c r="K69" i="5"/>
  <c r="E70" i="5"/>
  <c r="F70" i="5"/>
  <c r="G70" i="5"/>
  <c r="J70" i="5"/>
  <c r="K70" i="5"/>
  <c r="E71" i="5"/>
  <c r="F71" i="5"/>
  <c r="G71" i="5"/>
  <c r="J71" i="5"/>
  <c r="K71" i="5"/>
  <c r="E72" i="5"/>
  <c r="F72" i="5"/>
  <c r="G72" i="5"/>
  <c r="J72" i="5"/>
  <c r="K72" i="5"/>
  <c r="E73" i="5"/>
  <c r="F73" i="5"/>
  <c r="G73" i="5"/>
  <c r="V73" i="5" s="1"/>
  <c r="J73" i="5"/>
  <c r="K73" i="5"/>
  <c r="E74" i="5"/>
  <c r="T74" i="5" s="1"/>
  <c r="F74" i="5"/>
  <c r="G74" i="5"/>
  <c r="J74" i="5"/>
  <c r="K74" i="5"/>
  <c r="Z74" i="5" s="1"/>
  <c r="H17" i="3"/>
  <c r="F16" i="5" s="1"/>
  <c r="J17" i="3"/>
  <c r="J16" i="5" s="1"/>
  <c r="K16" i="5"/>
  <c r="E16" i="5"/>
  <c r="A18" i="3"/>
  <c r="A17" i="5" s="1"/>
  <c r="A18" i="6" s="1"/>
  <c r="B18" i="3"/>
  <c r="B17" i="5" s="1"/>
  <c r="B18" i="6" s="1"/>
  <c r="C18" i="3"/>
  <c r="C17" i="5" s="1"/>
  <c r="C18" i="6" s="1"/>
  <c r="A19" i="3"/>
  <c r="A18" i="5" s="1"/>
  <c r="A19" i="6" s="1"/>
  <c r="B19" i="3"/>
  <c r="B18" i="5" s="1"/>
  <c r="B19" i="6" s="1"/>
  <c r="C19" i="3"/>
  <c r="C18" i="5" s="1"/>
  <c r="C19" i="6" s="1"/>
  <c r="A20" i="3"/>
  <c r="A19" i="5" s="1"/>
  <c r="A20" i="6" s="1"/>
  <c r="B20" i="3"/>
  <c r="B19" i="5" s="1"/>
  <c r="B20" i="6" s="1"/>
  <c r="C20" i="3"/>
  <c r="C19" i="5" s="1"/>
  <c r="C20" i="6" s="1"/>
  <c r="A21" i="3"/>
  <c r="A20" i="5" s="1"/>
  <c r="A21" i="6" s="1"/>
  <c r="B21" i="3"/>
  <c r="B20" i="5" s="1"/>
  <c r="B21" i="6" s="1"/>
  <c r="C21" i="3"/>
  <c r="C20" i="5" s="1"/>
  <c r="C21" i="6" s="1"/>
  <c r="A22" i="3"/>
  <c r="A21" i="5" s="1"/>
  <c r="A22" i="6" s="1"/>
  <c r="B22" i="3"/>
  <c r="B21" i="5" s="1"/>
  <c r="B22" i="6" s="1"/>
  <c r="C22" i="3"/>
  <c r="C21" i="5" s="1"/>
  <c r="C22" i="6" s="1"/>
  <c r="A23" i="3"/>
  <c r="A22" i="5" s="1"/>
  <c r="A23" i="6" s="1"/>
  <c r="B23" i="3"/>
  <c r="B22" i="5" s="1"/>
  <c r="B23" i="6" s="1"/>
  <c r="C23" i="3"/>
  <c r="C22" i="5" s="1"/>
  <c r="C23" i="6" s="1"/>
  <c r="A24" i="3"/>
  <c r="A23" i="5" s="1"/>
  <c r="A24" i="6" s="1"/>
  <c r="B24" i="3"/>
  <c r="B23" i="5" s="1"/>
  <c r="B24" i="6" s="1"/>
  <c r="C24" i="3"/>
  <c r="C23" i="5" s="1"/>
  <c r="C24" i="6" s="1"/>
  <c r="V24" i="3"/>
  <c r="A25" i="3"/>
  <c r="A24" i="5" s="1"/>
  <c r="A25" i="6" s="1"/>
  <c r="B25" i="3"/>
  <c r="B24" i="5" s="1"/>
  <c r="B25" i="6" s="1"/>
  <c r="C25" i="3"/>
  <c r="C24" i="5" s="1"/>
  <c r="C25" i="6" s="1"/>
  <c r="A26" i="3"/>
  <c r="A25" i="5" s="1"/>
  <c r="A26" i="6" s="1"/>
  <c r="B26" i="3"/>
  <c r="B25" i="5" s="1"/>
  <c r="B26" i="6" s="1"/>
  <c r="C26" i="3"/>
  <c r="C25" i="5" s="1"/>
  <c r="C26" i="6" s="1"/>
  <c r="A27" i="3"/>
  <c r="A26" i="5" s="1"/>
  <c r="A27" i="6" s="1"/>
  <c r="B27" i="3"/>
  <c r="B26" i="5" s="1"/>
  <c r="B27" i="6" s="1"/>
  <c r="C27" i="3"/>
  <c r="C26" i="5" s="1"/>
  <c r="C27" i="6" s="1"/>
  <c r="A28" i="3"/>
  <c r="A27" i="5" s="1"/>
  <c r="A28" i="6" s="1"/>
  <c r="B28" i="3"/>
  <c r="B27" i="5" s="1"/>
  <c r="B28" i="6" s="1"/>
  <c r="C28" i="3"/>
  <c r="C27" i="5" s="1"/>
  <c r="C28" i="6" s="1"/>
  <c r="A29" i="3"/>
  <c r="A28" i="5" s="1"/>
  <c r="A29" i="6" s="1"/>
  <c r="B29" i="3"/>
  <c r="B28" i="5" s="1"/>
  <c r="B29" i="6" s="1"/>
  <c r="C29" i="3"/>
  <c r="C28" i="5" s="1"/>
  <c r="C29" i="6" s="1"/>
  <c r="A30" i="3"/>
  <c r="A29" i="5" s="1"/>
  <c r="A30" i="6" s="1"/>
  <c r="B30" i="3"/>
  <c r="B29" i="5" s="1"/>
  <c r="B30" i="6" s="1"/>
  <c r="C30" i="3"/>
  <c r="C29" i="5" s="1"/>
  <c r="C30" i="6" s="1"/>
  <c r="A31" i="3"/>
  <c r="A30" i="5" s="1"/>
  <c r="A31" i="6" s="1"/>
  <c r="B31" i="3"/>
  <c r="B30" i="5" s="1"/>
  <c r="B31" i="6" s="1"/>
  <c r="C31" i="3"/>
  <c r="C30" i="5" s="1"/>
  <c r="C31" i="6" s="1"/>
  <c r="V31" i="3"/>
  <c r="A32" i="3"/>
  <c r="A31" i="5" s="1"/>
  <c r="A32" i="6" s="1"/>
  <c r="B32" i="3"/>
  <c r="B31" i="5" s="1"/>
  <c r="B32" i="6" s="1"/>
  <c r="C32" i="3"/>
  <c r="C31" i="5" s="1"/>
  <c r="C32" i="6" s="1"/>
  <c r="V32" i="3"/>
  <c r="A33" i="3"/>
  <c r="A32" i="5" s="1"/>
  <c r="A33" i="6" s="1"/>
  <c r="B33" i="3"/>
  <c r="B32" i="5" s="1"/>
  <c r="B33" i="6" s="1"/>
  <c r="C33" i="3"/>
  <c r="C32" i="5" s="1"/>
  <c r="C33" i="6" s="1"/>
  <c r="V33" i="3"/>
  <c r="A34" i="3"/>
  <c r="A33" i="5" s="1"/>
  <c r="A34" i="6" s="1"/>
  <c r="B34" i="3"/>
  <c r="B33" i="5" s="1"/>
  <c r="B34" i="6" s="1"/>
  <c r="C34" i="3"/>
  <c r="C33" i="5" s="1"/>
  <c r="C34" i="6" s="1"/>
  <c r="V34" i="3"/>
  <c r="A35" i="3"/>
  <c r="A34" i="5" s="1"/>
  <c r="A35" i="6" s="1"/>
  <c r="B35" i="3"/>
  <c r="B34" i="5" s="1"/>
  <c r="B35" i="6" s="1"/>
  <c r="C35" i="3"/>
  <c r="C34" i="5" s="1"/>
  <c r="C35" i="6" s="1"/>
  <c r="V35" i="3"/>
  <c r="A36" i="3"/>
  <c r="A35" i="5" s="1"/>
  <c r="A36" i="6" s="1"/>
  <c r="B36" i="3"/>
  <c r="B35" i="5" s="1"/>
  <c r="B36" i="6" s="1"/>
  <c r="C36" i="3"/>
  <c r="C35" i="5" s="1"/>
  <c r="C36" i="6" s="1"/>
  <c r="V36" i="3"/>
  <c r="A37" i="3"/>
  <c r="A36" i="5" s="1"/>
  <c r="A37" i="6" s="1"/>
  <c r="B37" i="3"/>
  <c r="B36" i="5" s="1"/>
  <c r="B37" i="6" s="1"/>
  <c r="C37" i="3"/>
  <c r="C36" i="5" s="1"/>
  <c r="C37" i="6" s="1"/>
  <c r="V37" i="3"/>
  <c r="A38" i="3"/>
  <c r="A37" i="5" s="1"/>
  <c r="A38" i="6" s="1"/>
  <c r="B38" i="3"/>
  <c r="B37" i="5" s="1"/>
  <c r="B38" i="6" s="1"/>
  <c r="C38" i="3"/>
  <c r="C37" i="5" s="1"/>
  <c r="C38" i="6" s="1"/>
  <c r="V38" i="3"/>
  <c r="A39" i="3"/>
  <c r="A38" i="5" s="1"/>
  <c r="A39" i="6" s="1"/>
  <c r="B39" i="3"/>
  <c r="B38" i="5" s="1"/>
  <c r="B39" i="6" s="1"/>
  <c r="C39" i="3"/>
  <c r="C38" i="5" s="1"/>
  <c r="C39" i="6" s="1"/>
  <c r="V39" i="3"/>
  <c r="A40" i="3"/>
  <c r="A39" i="5" s="1"/>
  <c r="A40" i="6" s="1"/>
  <c r="B40" i="3"/>
  <c r="B39" i="5" s="1"/>
  <c r="B40" i="6" s="1"/>
  <c r="C40" i="3"/>
  <c r="C39" i="5" s="1"/>
  <c r="C40" i="6" s="1"/>
  <c r="V40" i="3"/>
  <c r="A41" i="3"/>
  <c r="A40" i="5" s="1"/>
  <c r="A41" i="6" s="1"/>
  <c r="B41" i="3"/>
  <c r="B40" i="5" s="1"/>
  <c r="B41" i="6" s="1"/>
  <c r="C41" i="3"/>
  <c r="C40" i="5" s="1"/>
  <c r="C41" i="6" s="1"/>
  <c r="V41" i="3"/>
  <c r="A42" i="3"/>
  <c r="A41" i="5" s="1"/>
  <c r="A42" i="6" s="1"/>
  <c r="B42" i="3"/>
  <c r="B41" i="5" s="1"/>
  <c r="B42" i="6" s="1"/>
  <c r="C42" i="3"/>
  <c r="C41" i="5" s="1"/>
  <c r="C42" i="6" s="1"/>
  <c r="V42" i="3"/>
  <c r="A43" i="3"/>
  <c r="A42" i="5" s="1"/>
  <c r="A43" i="6" s="1"/>
  <c r="B43" i="3"/>
  <c r="B42" i="5" s="1"/>
  <c r="B43" i="6" s="1"/>
  <c r="C43" i="3"/>
  <c r="C42" i="5" s="1"/>
  <c r="C43" i="6" s="1"/>
  <c r="V43" i="3"/>
  <c r="A44" i="3"/>
  <c r="A43" i="5" s="1"/>
  <c r="A44" i="6" s="1"/>
  <c r="B44" i="3"/>
  <c r="B43" i="5" s="1"/>
  <c r="B44" i="6" s="1"/>
  <c r="C44" i="3"/>
  <c r="C43" i="5" s="1"/>
  <c r="C44" i="6" s="1"/>
  <c r="V44" i="3"/>
  <c r="A45" i="3"/>
  <c r="A44" i="5" s="1"/>
  <c r="A45" i="6" s="1"/>
  <c r="B45" i="3"/>
  <c r="B44" i="5" s="1"/>
  <c r="B45" i="6" s="1"/>
  <c r="C45" i="3"/>
  <c r="C44" i="5" s="1"/>
  <c r="C45" i="6" s="1"/>
  <c r="V45" i="3"/>
  <c r="A46" i="3"/>
  <c r="A45" i="5" s="1"/>
  <c r="A46" i="6" s="1"/>
  <c r="B46" i="3"/>
  <c r="B45" i="5" s="1"/>
  <c r="B46" i="6" s="1"/>
  <c r="C46" i="3"/>
  <c r="C45" i="5" s="1"/>
  <c r="C46" i="6" s="1"/>
  <c r="A47" i="3"/>
  <c r="A46" i="5" s="1"/>
  <c r="A47" i="6" s="1"/>
  <c r="B47" i="3"/>
  <c r="B46" i="5" s="1"/>
  <c r="B47" i="6" s="1"/>
  <c r="C47" i="3"/>
  <c r="C46" i="5" s="1"/>
  <c r="C47" i="6" s="1"/>
  <c r="A48" i="3"/>
  <c r="A47" i="5" s="1"/>
  <c r="A48" i="6" s="1"/>
  <c r="B48" i="3"/>
  <c r="B47" i="5" s="1"/>
  <c r="B48" i="6" s="1"/>
  <c r="C48" i="3"/>
  <c r="C47" i="5" s="1"/>
  <c r="C48" i="6" s="1"/>
  <c r="A49" i="3"/>
  <c r="A48" i="5" s="1"/>
  <c r="A49" i="6" s="1"/>
  <c r="B49" i="3"/>
  <c r="B48" i="5" s="1"/>
  <c r="B49" i="6" s="1"/>
  <c r="C49" i="3"/>
  <c r="C48" i="5" s="1"/>
  <c r="C49" i="6" s="1"/>
  <c r="V49" i="3"/>
  <c r="A50" i="3"/>
  <c r="A49" i="5" s="1"/>
  <c r="A50" i="6" s="1"/>
  <c r="B50" i="3"/>
  <c r="B49" i="5" s="1"/>
  <c r="B50" i="6" s="1"/>
  <c r="C50" i="3"/>
  <c r="C49" i="5" s="1"/>
  <c r="C50" i="6" s="1"/>
  <c r="V50" i="3"/>
  <c r="A51" i="3"/>
  <c r="A50" i="5" s="1"/>
  <c r="A51" i="6" s="1"/>
  <c r="B51" i="3"/>
  <c r="B50" i="5" s="1"/>
  <c r="B51" i="6" s="1"/>
  <c r="C51" i="3"/>
  <c r="C50" i="5" s="1"/>
  <c r="C51" i="6" s="1"/>
  <c r="V51" i="3"/>
  <c r="A52" i="3"/>
  <c r="A51" i="5" s="1"/>
  <c r="A52" i="6" s="1"/>
  <c r="B52" i="3"/>
  <c r="B51" i="5" s="1"/>
  <c r="B52" i="6" s="1"/>
  <c r="C52" i="3"/>
  <c r="C51" i="5" s="1"/>
  <c r="C52" i="6" s="1"/>
  <c r="A53" i="3"/>
  <c r="A52" i="5" s="1"/>
  <c r="A53" i="6" s="1"/>
  <c r="B53" i="3"/>
  <c r="B52" i="5" s="1"/>
  <c r="B53" i="6" s="1"/>
  <c r="C53" i="3"/>
  <c r="C52" i="5" s="1"/>
  <c r="C53" i="6" s="1"/>
  <c r="V53" i="3"/>
  <c r="A54" i="3"/>
  <c r="A53" i="5" s="1"/>
  <c r="A54" i="6" s="1"/>
  <c r="B54" i="3"/>
  <c r="B53" i="5" s="1"/>
  <c r="B54" i="6" s="1"/>
  <c r="C54" i="3"/>
  <c r="C53" i="5" s="1"/>
  <c r="C54" i="6" s="1"/>
  <c r="A55" i="3"/>
  <c r="A54" i="5" s="1"/>
  <c r="A55" i="6" s="1"/>
  <c r="B55" i="3"/>
  <c r="B54" i="5" s="1"/>
  <c r="B55" i="6" s="1"/>
  <c r="C55" i="3"/>
  <c r="C54" i="5" s="1"/>
  <c r="C55" i="6" s="1"/>
  <c r="V55" i="3"/>
  <c r="A56" i="3"/>
  <c r="A55" i="5" s="1"/>
  <c r="A56" i="6" s="1"/>
  <c r="B56" i="3"/>
  <c r="B55" i="5" s="1"/>
  <c r="B56" i="6" s="1"/>
  <c r="C56" i="3"/>
  <c r="C55" i="5" s="1"/>
  <c r="C56" i="6" s="1"/>
  <c r="V56" i="3"/>
  <c r="A57" i="3"/>
  <c r="A56" i="5" s="1"/>
  <c r="A57" i="6" s="1"/>
  <c r="B57" i="3"/>
  <c r="B56" i="5" s="1"/>
  <c r="B57" i="6" s="1"/>
  <c r="C57" i="3"/>
  <c r="C56" i="5" s="1"/>
  <c r="C57" i="6" s="1"/>
  <c r="A58" i="3"/>
  <c r="A57" i="5" s="1"/>
  <c r="A58" i="6" s="1"/>
  <c r="B58" i="3"/>
  <c r="B57" i="5" s="1"/>
  <c r="B58" i="6" s="1"/>
  <c r="C58" i="3"/>
  <c r="C57" i="5" s="1"/>
  <c r="C58" i="6" s="1"/>
  <c r="A59" i="3"/>
  <c r="A58" i="5" s="1"/>
  <c r="A59" i="6" s="1"/>
  <c r="B59" i="3"/>
  <c r="B58" i="5" s="1"/>
  <c r="B59" i="6" s="1"/>
  <c r="C59" i="3"/>
  <c r="C58" i="5" s="1"/>
  <c r="C59" i="6" s="1"/>
  <c r="V59" i="3"/>
  <c r="A60" i="3"/>
  <c r="A59" i="5" s="1"/>
  <c r="A60" i="6" s="1"/>
  <c r="B60" i="3"/>
  <c r="B59" i="5" s="1"/>
  <c r="B60" i="6" s="1"/>
  <c r="C60" i="3"/>
  <c r="C59" i="5" s="1"/>
  <c r="C60" i="6" s="1"/>
  <c r="V60" i="3"/>
  <c r="A61" i="3"/>
  <c r="A60" i="5" s="1"/>
  <c r="A61" i="6" s="1"/>
  <c r="B61" i="3"/>
  <c r="B60" i="5" s="1"/>
  <c r="B61" i="6" s="1"/>
  <c r="C61" i="3"/>
  <c r="C60" i="5" s="1"/>
  <c r="C61" i="6" s="1"/>
  <c r="A62" i="3"/>
  <c r="A61" i="5" s="1"/>
  <c r="A62" i="6" s="1"/>
  <c r="B62" i="3"/>
  <c r="B61" i="5" s="1"/>
  <c r="B62" i="6" s="1"/>
  <c r="C62" i="3"/>
  <c r="C61" i="5" s="1"/>
  <c r="C62" i="6" s="1"/>
  <c r="A63" i="3"/>
  <c r="A62" i="5" s="1"/>
  <c r="A63" i="6" s="1"/>
  <c r="B63" i="3"/>
  <c r="B62" i="5" s="1"/>
  <c r="B63" i="6" s="1"/>
  <c r="C63" i="3"/>
  <c r="C62" i="5" s="1"/>
  <c r="C63" i="6" s="1"/>
  <c r="V63" i="3"/>
  <c r="A64" i="3"/>
  <c r="A63" i="5" s="1"/>
  <c r="A64" i="6" s="1"/>
  <c r="B64" i="3"/>
  <c r="B63" i="5" s="1"/>
  <c r="B64" i="6" s="1"/>
  <c r="C64" i="3"/>
  <c r="C63" i="5" s="1"/>
  <c r="C64" i="6" s="1"/>
  <c r="A65" i="3"/>
  <c r="A64" i="5" s="1"/>
  <c r="A65" i="6" s="1"/>
  <c r="B65" i="3"/>
  <c r="B64" i="5" s="1"/>
  <c r="B65" i="6" s="1"/>
  <c r="C65" i="3"/>
  <c r="C64" i="5" s="1"/>
  <c r="C65" i="6" s="1"/>
  <c r="V65" i="3"/>
  <c r="A66" i="3"/>
  <c r="A65" i="5" s="1"/>
  <c r="A66" i="6" s="1"/>
  <c r="B66" i="3"/>
  <c r="B65" i="5" s="1"/>
  <c r="B66" i="6" s="1"/>
  <c r="C66" i="3"/>
  <c r="C65" i="5" s="1"/>
  <c r="C66" i="6" s="1"/>
  <c r="V66" i="3"/>
  <c r="A67" i="3"/>
  <c r="A66" i="5" s="1"/>
  <c r="A67" i="6" s="1"/>
  <c r="B67" i="3"/>
  <c r="B66" i="5" s="1"/>
  <c r="B67" i="6" s="1"/>
  <c r="C67" i="3"/>
  <c r="C66" i="5" s="1"/>
  <c r="C67" i="6" s="1"/>
  <c r="V67" i="3"/>
  <c r="A68" i="3"/>
  <c r="A67" i="5" s="1"/>
  <c r="A68" i="6" s="1"/>
  <c r="B68" i="3"/>
  <c r="B67" i="5" s="1"/>
  <c r="B68" i="6" s="1"/>
  <c r="C68" i="3"/>
  <c r="C67" i="5" s="1"/>
  <c r="C68" i="6" s="1"/>
  <c r="V68" i="3"/>
  <c r="A69" i="3"/>
  <c r="A68" i="5" s="1"/>
  <c r="A69" i="6" s="1"/>
  <c r="B69" i="3"/>
  <c r="B68" i="5" s="1"/>
  <c r="B69" i="6" s="1"/>
  <c r="C69" i="3"/>
  <c r="C68" i="5" s="1"/>
  <c r="C69" i="6" s="1"/>
  <c r="V69" i="3"/>
  <c r="A70" i="3"/>
  <c r="A69" i="5" s="1"/>
  <c r="A70" i="6" s="1"/>
  <c r="B70" i="3"/>
  <c r="B69" i="5" s="1"/>
  <c r="B70" i="6" s="1"/>
  <c r="C70" i="3"/>
  <c r="C69" i="5" s="1"/>
  <c r="C70" i="6" s="1"/>
  <c r="V70" i="3"/>
  <c r="A71" i="3"/>
  <c r="A70" i="5" s="1"/>
  <c r="A71" i="6" s="1"/>
  <c r="B71" i="3"/>
  <c r="B70" i="5" s="1"/>
  <c r="B71" i="6" s="1"/>
  <c r="C71" i="3"/>
  <c r="C70" i="5" s="1"/>
  <c r="C71" i="6" s="1"/>
  <c r="V71" i="3"/>
  <c r="A72" i="3"/>
  <c r="A71" i="5" s="1"/>
  <c r="A72" i="6" s="1"/>
  <c r="B72" i="3"/>
  <c r="B71" i="5" s="1"/>
  <c r="B72" i="6" s="1"/>
  <c r="C72" i="3"/>
  <c r="C71" i="5" s="1"/>
  <c r="C72" i="6" s="1"/>
  <c r="V72" i="3"/>
  <c r="A73" i="3"/>
  <c r="A72" i="5" s="1"/>
  <c r="A73" i="6" s="1"/>
  <c r="B73" i="3"/>
  <c r="B72" i="5" s="1"/>
  <c r="B73" i="6" s="1"/>
  <c r="C73" i="3"/>
  <c r="C72" i="5" s="1"/>
  <c r="C73" i="6" s="1"/>
  <c r="A74" i="3"/>
  <c r="A73" i="5" s="1"/>
  <c r="A74" i="6" s="1"/>
  <c r="B74" i="3"/>
  <c r="B73" i="5" s="1"/>
  <c r="B74" i="6" s="1"/>
  <c r="C74" i="3"/>
  <c r="C73" i="5" s="1"/>
  <c r="C74" i="6" s="1"/>
  <c r="V74" i="3"/>
  <c r="A75" i="3"/>
  <c r="A74" i="5" s="1"/>
  <c r="A75" i="6" s="1"/>
  <c r="B75" i="3"/>
  <c r="B74" i="5" s="1"/>
  <c r="B75" i="6" s="1"/>
  <c r="C75" i="3"/>
  <c r="C74" i="5" s="1"/>
  <c r="C75" i="6" s="1"/>
  <c r="V75" i="3"/>
  <c r="B17" i="3"/>
  <c r="B16" i="5" s="1"/>
  <c r="B17" i="6" s="1"/>
  <c r="C17" i="3"/>
  <c r="C16" i="5" s="1"/>
  <c r="C17" i="6" s="1"/>
  <c r="A17" i="3"/>
  <c r="A16" i="5" s="1"/>
  <c r="A17" i="6" s="1"/>
  <c r="A58" i="2"/>
  <c r="B58" i="2"/>
  <c r="C58" i="2"/>
  <c r="A59" i="2"/>
  <c r="B59" i="2"/>
  <c r="C59" i="2"/>
  <c r="A60" i="2"/>
  <c r="B60" i="2"/>
  <c r="C60" i="2"/>
  <c r="A61" i="2"/>
  <c r="B61" i="2"/>
  <c r="C61" i="2"/>
  <c r="A62" i="2"/>
  <c r="B62" i="2"/>
  <c r="C62" i="2"/>
  <c r="A63" i="2"/>
  <c r="B63" i="2"/>
  <c r="C63" i="2"/>
  <c r="A64" i="2"/>
  <c r="B64" i="2"/>
  <c r="C64" i="2"/>
  <c r="A65" i="2"/>
  <c r="B65" i="2"/>
  <c r="C65" i="2"/>
  <c r="A66" i="2"/>
  <c r="B66" i="2"/>
  <c r="C66" i="2"/>
  <c r="A67" i="2"/>
  <c r="B67" i="2"/>
  <c r="C67" i="2"/>
  <c r="A68" i="2"/>
  <c r="B68" i="2"/>
  <c r="C68" i="2"/>
  <c r="A69" i="2"/>
  <c r="B69" i="2"/>
  <c r="C69" i="2"/>
  <c r="A70" i="2"/>
  <c r="B70" i="2"/>
  <c r="C70" i="2"/>
  <c r="A71" i="2"/>
  <c r="B71" i="2"/>
  <c r="C71" i="2"/>
  <c r="A72" i="2"/>
  <c r="B72" i="2"/>
  <c r="C72" i="2"/>
  <c r="A73" i="2"/>
  <c r="B73" i="2"/>
  <c r="C73" i="2"/>
  <c r="A74" i="2"/>
  <c r="B74" i="2"/>
  <c r="C74" i="2"/>
  <c r="A51" i="2"/>
  <c r="B51" i="2"/>
  <c r="C51" i="2"/>
  <c r="A52" i="2"/>
  <c r="B52" i="2"/>
  <c r="C52" i="2"/>
  <c r="A53" i="2"/>
  <c r="B53" i="2"/>
  <c r="C53" i="2"/>
  <c r="A54" i="2"/>
  <c r="B54" i="2"/>
  <c r="C54" i="2"/>
  <c r="A55" i="2"/>
  <c r="B55" i="2"/>
  <c r="C55" i="2"/>
  <c r="A56" i="2"/>
  <c r="B56" i="2"/>
  <c r="C56" i="2"/>
  <c r="A57" i="2"/>
  <c r="B57" i="2"/>
  <c r="C57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A36" i="2"/>
  <c r="B36" i="2"/>
  <c r="C36" i="2"/>
  <c r="A37" i="2"/>
  <c r="B37" i="2"/>
  <c r="C37" i="2"/>
  <c r="A38" i="2"/>
  <c r="B38" i="2"/>
  <c r="C38" i="2"/>
  <c r="A39" i="2"/>
  <c r="B39" i="2"/>
  <c r="C39" i="2"/>
  <c r="A40" i="2"/>
  <c r="B40" i="2"/>
  <c r="C40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B46" i="2"/>
  <c r="C46" i="2"/>
  <c r="A47" i="2"/>
  <c r="B47" i="2"/>
  <c r="C47" i="2"/>
  <c r="A48" i="2"/>
  <c r="B48" i="2"/>
  <c r="C48" i="2"/>
  <c r="A49" i="2"/>
  <c r="B49" i="2"/>
  <c r="C49" i="2"/>
  <c r="A50" i="2"/>
  <c r="B50" i="2"/>
  <c r="C50" i="2"/>
  <c r="D35" i="1"/>
  <c r="E34" i="2" s="1"/>
  <c r="D34" i="2"/>
  <c r="H34" i="2" s="1"/>
  <c r="D36" i="1"/>
  <c r="D35" i="2"/>
  <c r="H35" i="2" s="1"/>
  <c r="D37" i="1"/>
  <c r="D36" i="2"/>
  <c r="H36" i="2" s="1"/>
  <c r="D38" i="1"/>
  <c r="D37" i="2"/>
  <c r="H37" i="2" s="1"/>
  <c r="D39" i="1"/>
  <c r="D38" i="2"/>
  <c r="H38" i="2" s="1"/>
  <c r="D40" i="1"/>
  <c r="D39" i="2"/>
  <c r="H39" i="2" s="1"/>
  <c r="D41" i="1"/>
  <c r="D40" i="2"/>
  <c r="H40" i="2" s="1"/>
  <c r="D42" i="1"/>
  <c r="D41" i="2"/>
  <c r="H41" i="2" s="1"/>
  <c r="D43" i="1"/>
  <c r="D42" i="2"/>
  <c r="H42" i="2" s="1"/>
  <c r="D44" i="1"/>
  <c r="D43" i="2"/>
  <c r="H43" i="2" s="1"/>
  <c r="D44" i="2"/>
  <c r="H44" i="2" s="1"/>
  <c r="D45" i="2"/>
  <c r="H45" i="2" s="1"/>
  <c r="D47" i="1"/>
  <c r="R47" i="1" s="1"/>
  <c r="D46" i="2"/>
  <c r="H46" i="2" s="1"/>
  <c r="D48" i="1"/>
  <c r="D47" i="2"/>
  <c r="H47" i="2" s="1"/>
  <c r="D49" i="1"/>
  <c r="D48" i="2"/>
  <c r="H48" i="2" s="1"/>
  <c r="D50" i="1"/>
  <c r="E49" i="2" s="1"/>
  <c r="D49" i="2"/>
  <c r="H49" i="2" s="1"/>
  <c r="D51" i="1"/>
  <c r="D50" i="2"/>
  <c r="H50" i="2" s="1"/>
  <c r="D52" i="1"/>
  <c r="E51" i="2" s="1"/>
  <c r="D51" i="2"/>
  <c r="H51" i="2" s="1"/>
  <c r="D53" i="1"/>
  <c r="D52" i="2"/>
  <c r="H52" i="2" s="1"/>
  <c r="D54" i="1"/>
  <c r="E53" i="2" s="1"/>
  <c r="D53" i="2"/>
  <c r="H53" i="2" s="1"/>
  <c r="D55" i="1"/>
  <c r="E54" i="2" s="1"/>
  <c r="D54" i="2"/>
  <c r="H54" i="2" s="1"/>
  <c r="D56" i="1"/>
  <c r="E55" i="2" s="1"/>
  <c r="D55" i="2"/>
  <c r="H55" i="2" s="1"/>
  <c r="D57" i="1"/>
  <c r="E56" i="2" s="1"/>
  <c r="D56" i="2"/>
  <c r="H56" i="2" s="1"/>
  <c r="D58" i="1"/>
  <c r="E57" i="2" s="1"/>
  <c r="D19" i="2"/>
  <c r="D59" i="1"/>
  <c r="E58" i="2" s="1"/>
  <c r="D58" i="2"/>
  <c r="H58" i="2" s="1"/>
  <c r="D60" i="1"/>
  <c r="E59" i="2" s="1"/>
  <c r="D59" i="2"/>
  <c r="H59" i="2" s="1"/>
  <c r="D61" i="1"/>
  <c r="E60" i="2" s="1"/>
  <c r="D60" i="2"/>
  <c r="H60" i="2" s="1"/>
  <c r="D62" i="1"/>
  <c r="E61" i="2" s="1"/>
  <c r="D61" i="2"/>
  <c r="H61" i="2" s="1"/>
  <c r="D63" i="1"/>
  <c r="E62" i="2" s="1"/>
  <c r="D62" i="2"/>
  <c r="H62" i="2" s="1"/>
  <c r="D64" i="1"/>
  <c r="E63" i="2" s="1"/>
  <c r="D63" i="2"/>
  <c r="H63" i="2" s="1"/>
  <c r="D65" i="1"/>
  <c r="E64" i="2" s="1"/>
  <c r="D64" i="2"/>
  <c r="H64" i="2" s="1"/>
  <c r="D66" i="1"/>
  <c r="E65" i="2" s="1"/>
  <c r="D65" i="2"/>
  <c r="H65" i="2" s="1"/>
  <c r="D67" i="1"/>
  <c r="E66" i="2" s="1"/>
  <c r="D66" i="2"/>
  <c r="H66" i="2" s="1"/>
  <c r="D68" i="1"/>
  <c r="E67" i="2" s="1"/>
  <c r="D67" i="2"/>
  <c r="H67" i="2" s="1"/>
  <c r="D69" i="1"/>
  <c r="E68" i="2" s="1"/>
  <c r="D68" i="2"/>
  <c r="H68" i="2" s="1"/>
  <c r="D70" i="1"/>
  <c r="E69" i="2" s="1"/>
  <c r="D69" i="2"/>
  <c r="H69" i="2" s="1"/>
  <c r="D71" i="1"/>
  <c r="E70" i="2" s="1"/>
  <c r="D70" i="2"/>
  <c r="H70" i="2" s="1"/>
  <c r="D72" i="1"/>
  <c r="E71" i="2" s="1"/>
  <c r="D71" i="2"/>
  <c r="H71" i="2" s="1"/>
  <c r="D73" i="1"/>
  <c r="E72" i="2" s="1"/>
  <c r="D72" i="2"/>
  <c r="H72" i="2" s="1"/>
  <c r="D74" i="1"/>
  <c r="E73" i="2" s="1"/>
  <c r="D73" i="2"/>
  <c r="H73" i="2" s="1"/>
  <c r="D75" i="1"/>
  <c r="E74" i="2" s="1"/>
  <c r="D74" i="2"/>
  <c r="H74" i="2" s="1"/>
  <c r="D25" i="1"/>
  <c r="R25" i="1" s="1"/>
  <c r="D24" i="2"/>
  <c r="H24" i="2" s="1"/>
  <c r="D26" i="1"/>
  <c r="R26" i="1" s="1"/>
  <c r="D25" i="2"/>
  <c r="H25" i="2" s="1"/>
  <c r="D27" i="1"/>
  <c r="D26" i="2"/>
  <c r="H26" i="2" s="1"/>
  <c r="D28" i="1"/>
  <c r="D27" i="2"/>
  <c r="H27" i="2" s="1"/>
  <c r="D29" i="1"/>
  <c r="D28" i="2"/>
  <c r="H28" i="2" s="1"/>
  <c r="D30" i="1"/>
  <c r="D29" i="2"/>
  <c r="H29" i="2" s="1"/>
  <c r="D31" i="1"/>
  <c r="D30" i="2"/>
  <c r="H30" i="2" s="1"/>
  <c r="D32" i="1"/>
  <c r="D31" i="2"/>
  <c r="H31" i="2" s="1"/>
  <c r="D33" i="1"/>
  <c r="D32" i="2"/>
  <c r="H32" i="2" s="1"/>
  <c r="D34" i="1"/>
  <c r="D33" i="2"/>
  <c r="H33" i="2" s="1"/>
  <c r="D23" i="2"/>
  <c r="H23" i="2" s="1"/>
  <c r="D24" i="1"/>
  <c r="B16" i="2"/>
  <c r="C16" i="2"/>
  <c r="A16" i="2"/>
  <c r="M74" i="11"/>
  <c r="F19" i="1"/>
  <c r="F18" i="2" s="1"/>
  <c r="F20" i="1"/>
  <c r="F19" i="2" s="1"/>
  <c r="F23" i="1"/>
  <c r="I19" i="1"/>
  <c r="E20" i="11" s="1"/>
  <c r="J19" i="1"/>
  <c r="F20" i="11" s="1"/>
  <c r="I20" i="1"/>
  <c r="E21" i="11" s="1"/>
  <c r="J20" i="1"/>
  <c r="F21" i="11" s="1"/>
  <c r="I23" i="1"/>
  <c r="J23" i="1"/>
  <c r="F24" i="11" s="1"/>
  <c r="R75" i="11" l="1"/>
  <c r="R25" i="11"/>
  <c r="Z50" i="5"/>
  <c r="V48" i="5"/>
  <c r="Y43" i="5"/>
  <c r="Y39" i="5"/>
  <c r="Y35" i="5"/>
  <c r="R73" i="11"/>
  <c r="D38" i="9"/>
  <c r="D32" i="9" s="1"/>
  <c r="D76" i="9" s="1"/>
  <c r="D82" i="9" s="1"/>
  <c r="R38" i="11"/>
  <c r="T35" i="5"/>
  <c r="Y31" i="5"/>
  <c r="V24" i="5"/>
  <c r="P65" i="11"/>
  <c r="R57" i="11"/>
  <c r="R43" i="11"/>
  <c r="P41" i="11"/>
  <c r="R37" i="11"/>
  <c r="Z47" i="5"/>
  <c r="T43" i="5"/>
  <c r="T39" i="5"/>
  <c r="V37" i="5"/>
  <c r="Z35" i="5"/>
  <c r="P67" i="11"/>
  <c r="R56" i="11"/>
  <c r="F38" i="9"/>
  <c r="Z58" i="5"/>
  <c r="Z66" i="5"/>
  <c r="E50" i="2"/>
  <c r="R51" i="1"/>
  <c r="E43" i="2"/>
  <c r="R44" i="1"/>
  <c r="E39" i="2"/>
  <c r="R40" i="1"/>
  <c r="G24" i="1"/>
  <c r="R24" i="1"/>
  <c r="E33" i="2"/>
  <c r="R34" i="1"/>
  <c r="E29" i="2"/>
  <c r="R30" i="1"/>
  <c r="E27" i="2"/>
  <c r="R28" i="1"/>
  <c r="E52" i="2"/>
  <c r="R53" i="1"/>
  <c r="E48" i="2"/>
  <c r="R49" i="1"/>
  <c r="E41" i="2"/>
  <c r="R42" i="1"/>
  <c r="E35" i="2"/>
  <c r="R36" i="1"/>
  <c r="E32" i="2"/>
  <c r="R33" i="1"/>
  <c r="E30" i="2"/>
  <c r="R31" i="1"/>
  <c r="E28" i="2"/>
  <c r="R29" i="1"/>
  <c r="E26" i="2"/>
  <c r="R27" i="1"/>
  <c r="E47" i="2"/>
  <c r="R48" i="1"/>
  <c r="E42" i="2"/>
  <c r="R43" i="1"/>
  <c r="E40" i="2"/>
  <c r="R41" i="1"/>
  <c r="E38" i="2"/>
  <c r="R39" i="1"/>
  <c r="E36" i="2"/>
  <c r="R37" i="1"/>
  <c r="R35" i="1"/>
  <c r="E31" i="2"/>
  <c r="R32" i="1"/>
  <c r="E37" i="2"/>
  <c r="R38" i="1"/>
  <c r="R50" i="1"/>
  <c r="R51" i="5"/>
  <c r="Y51" i="5" s="1"/>
  <c r="Q19" i="3"/>
  <c r="Q21" i="3"/>
  <c r="Q17" i="3" s="1"/>
  <c r="Z73" i="5"/>
  <c r="V71" i="5"/>
  <c r="Z69" i="5"/>
  <c r="Z65" i="5"/>
  <c r="U64" i="5"/>
  <c r="Z61" i="5"/>
  <c r="Z49" i="5"/>
  <c r="U40" i="5"/>
  <c r="Z33" i="5"/>
  <c r="T25" i="5"/>
  <c r="V23" i="5"/>
  <c r="P20" i="3"/>
  <c r="O19" i="5" s="1"/>
  <c r="V19" i="5" s="1"/>
  <c r="R67" i="11"/>
  <c r="T72" i="5"/>
  <c r="V70" i="5"/>
  <c r="V62" i="5"/>
  <c r="Z52" i="5"/>
  <c r="Y49" i="5"/>
  <c r="Z44" i="5"/>
  <c r="Z40" i="5"/>
  <c r="T40" i="5"/>
  <c r="Z36" i="5"/>
  <c r="T36" i="5"/>
  <c r="V34" i="5"/>
  <c r="Z32" i="5"/>
  <c r="T32" i="5"/>
  <c r="V30" i="5"/>
  <c r="Y29" i="5"/>
  <c r="Z28" i="5"/>
  <c r="T28" i="5"/>
  <c r="V26" i="5"/>
  <c r="Y25" i="5"/>
  <c r="G56" i="9"/>
  <c r="R68" i="11"/>
  <c r="R53" i="11"/>
  <c r="P51" i="11"/>
  <c r="R36" i="11"/>
  <c r="F22" i="1"/>
  <c r="F21" i="2" s="1"/>
  <c r="F22" i="2"/>
  <c r="P21" i="1"/>
  <c r="T69" i="5"/>
  <c r="T65" i="5"/>
  <c r="U56" i="5"/>
  <c r="Z53" i="5"/>
  <c r="T49" i="5"/>
  <c r="Z41" i="5"/>
  <c r="Y30" i="5"/>
  <c r="T29" i="5"/>
  <c r="U24" i="5"/>
  <c r="P19" i="3"/>
  <c r="P73" i="11"/>
  <c r="F313" i="9"/>
  <c r="G313" i="9"/>
  <c r="E312" i="9"/>
  <c r="J22" i="1"/>
  <c r="F23" i="11" s="1"/>
  <c r="H19" i="2"/>
  <c r="P64" i="11"/>
  <c r="P63" i="11"/>
  <c r="R58" i="11"/>
  <c r="E82" i="9"/>
  <c r="D46" i="1"/>
  <c r="R46" i="1" s="1"/>
  <c r="L21" i="1"/>
  <c r="AA17" i="1"/>
  <c r="Z43" i="5"/>
  <c r="Z39" i="5"/>
  <c r="Z42" i="5"/>
  <c r="Z60" i="5"/>
  <c r="Z67" i="5"/>
  <c r="Z63" i="5"/>
  <c r="Z59" i="5"/>
  <c r="Z72" i="5"/>
  <c r="S51" i="5"/>
  <c r="Z51" i="5" s="1"/>
  <c r="R19" i="3"/>
  <c r="S18" i="5" s="1"/>
  <c r="R17" i="3"/>
  <c r="V40" i="5"/>
  <c r="Z22" i="5"/>
  <c r="T22" i="5"/>
  <c r="U58" i="5"/>
  <c r="U42" i="5"/>
  <c r="U34" i="5"/>
  <c r="U30" i="5"/>
  <c r="T23" i="5"/>
  <c r="D20" i="1"/>
  <c r="E19" i="2" s="1"/>
  <c r="E46" i="2"/>
  <c r="Z19" i="5"/>
  <c r="E23" i="2"/>
  <c r="E24" i="2"/>
  <c r="T45" i="5"/>
  <c r="Y23" i="5"/>
  <c r="U57" i="5"/>
  <c r="D18" i="2"/>
  <c r="H18" i="2" s="1"/>
  <c r="E25" i="2"/>
  <c r="V17" i="5"/>
  <c r="R59" i="11"/>
  <c r="V54" i="5"/>
  <c r="V64" i="5"/>
  <c r="W23" i="1"/>
  <c r="K24" i="11"/>
  <c r="U19" i="1"/>
  <c r="M51" i="11"/>
  <c r="D57" i="2"/>
  <c r="H57" i="2" s="1"/>
  <c r="P70" i="11"/>
  <c r="R70" i="11"/>
  <c r="L30" i="11"/>
  <c r="U23" i="1"/>
  <c r="J24" i="11"/>
  <c r="W20" i="1"/>
  <c r="K21" i="11"/>
  <c r="P21" i="11" s="1"/>
  <c r="W46" i="1"/>
  <c r="K47" i="11"/>
  <c r="P47" i="11" s="1"/>
  <c r="M48" i="11"/>
  <c r="M53" i="11"/>
  <c r="N17" i="5"/>
  <c r="U17" i="5" s="1"/>
  <c r="U19" i="5"/>
  <c r="U73" i="5"/>
  <c r="Y68" i="5"/>
  <c r="Y64" i="5"/>
  <c r="T62" i="5"/>
  <c r="V58" i="5"/>
  <c r="V55" i="5"/>
  <c r="V52" i="5"/>
  <c r="N51" i="5"/>
  <c r="U51" i="5" s="1"/>
  <c r="Y50" i="5"/>
  <c r="Y38" i="5"/>
  <c r="T33" i="5"/>
  <c r="V32" i="5"/>
  <c r="U22" i="5"/>
  <c r="R71" i="11"/>
  <c r="R66" i="11"/>
  <c r="P66" i="11"/>
  <c r="R60" i="11"/>
  <c r="R54" i="11"/>
  <c r="J18" i="1"/>
  <c r="F19" i="11" s="1"/>
  <c r="Y47" i="1"/>
  <c r="Y74" i="5"/>
  <c r="U65" i="5"/>
  <c r="Y58" i="5"/>
  <c r="T47" i="5"/>
  <c r="Z18" i="5"/>
  <c r="R17" i="5"/>
  <c r="Y17" i="5" s="1"/>
  <c r="R21" i="5"/>
  <c r="Y21" i="5" s="1"/>
  <c r="R18" i="5"/>
  <c r="Y18" i="5" s="1"/>
  <c r="M19" i="5"/>
  <c r="T19" i="5" s="1"/>
  <c r="M57" i="5"/>
  <c r="T57" i="5" s="1"/>
  <c r="Z71" i="5"/>
  <c r="U67" i="5"/>
  <c r="Y66" i="5"/>
  <c r="T63" i="5"/>
  <c r="S57" i="5"/>
  <c r="Z57" i="5" s="1"/>
  <c r="U52" i="5"/>
  <c r="V49" i="5"/>
  <c r="V46" i="5"/>
  <c r="T41" i="5"/>
  <c r="V38" i="5"/>
  <c r="U25" i="5"/>
  <c r="M62" i="11"/>
  <c r="L48" i="11"/>
  <c r="U21" i="5"/>
  <c r="T64" i="5"/>
  <c r="V63" i="5"/>
  <c r="U62" i="5"/>
  <c r="U59" i="5"/>
  <c r="T56" i="5"/>
  <c r="L59" i="11"/>
  <c r="L31" i="11"/>
  <c r="U20" i="1"/>
  <c r="U46" i="1"/>
  <c r="J47" i="11"/>
  <c r="L49" i="11"/>
  <c r="Y54" i="1"/>
  <c r="L55" i="11"/>
  <c r="M63" i="11"/>
  <c r="M24" i="11"/>
  <c r="I22" i="1"/>
  <c r="E23" i="11" s="1"/>
  <c r="E24" i="11"/>
  <c r="K20" i="11"/>
  <c r="P20" i="11" s="1"/>
  <c r="W19" i="1"/>
  <c r="L51" i="11"/>
  <c r="Y57" i="1"/>
  <c r="L58" i="11"/>
  <c r="AA73" i="1"/>
  <c r="Z45" i="5"/>
  <c r="Z21" i="5"/>
  <c r="T21" i="5"/>
  <c r="Z17" i="5"/>
  <c r="R19" i="5"/>
  <c r="Y19" i="5" s="1"/>
  <c r="R57" i="5"/>
  <c r="Y57" i="5" s="1"/>
  <c r="M18" i="5"/>
  <c r="T18" i="5" s="1"/>
  <c r="M51" i="5"/>
  <c r="T51" i="5" s="1"/>
  <c r="U72" i="5"/>
  <c r="U70" i="5"/>
  <c r="T61" i="5"/>
  <c r="V60" i="5"/>
  <c r="O57" i="5"/>
  <c r="V57" i="5" s="1"/>
  <c r="U54" i="5"/>
  <c r="T53" i="5"/>
  <c r="U29" i="5"/>
  <c r="U26" i="5"/>
  <c r="P76" i="11"/>
  <c r="P69" i="11"/>
  <c r="R61" i="11"/>
  <c r="J21" i="11"/>
  <c r="J20" i="11"/>
  <c r="V44" i="5"/>
  <c r="Y41" i="5"/>
  <c r="Z37" i="5"/>
  <c r="T37" i="5"/>
  <c r="V36" i="5"/>
  <c r="U32" i="5"/>
  <c r="U31" i="5"/>
  <c r="Z29" i="5"/>
  <c r="V28" i="5"/>
  <c r="Z25" i="5"/>
  <c r="Y24" i="5"/>
  <c r="P49" i="11"/>
  <c r="R49" i="11"/>
  <c r="Y56" i="5"/>
  <c r="T54" i="5"/>
  <c r="V50" i="5"/>
  <c r="U49" i="5"/>
  <c r="T48" i="5"/>
  <c r="V47" i="5"/>
  <c r="U46" i="5"/>
  <c r="U44" i="5"/>
  <c r="U43" i="5"/>
  <c r="Y42" i="5"/>
  <c r="V41" i="5"/>
  <c r="Y37" i="5"/>
  <c r="U36" i="5"/>
  <c r="U35" i="5"/>
  <c r="T27" i="5"/>
  <c r="U23" i="5"/>
  <c r="P44" i="11"/>
  <c r="T55" i="5"/>
  <c r="Y48" i="5"/>
  <c r="T46" i="5"/>
  <c r="V42" i="5"/>
  <c r="U39" i="5"/>
  <c r="T38" i="5"/>
  <c r="Y27" i="5"/>
  <c r="Z23" i="5"/>
  <c r="V22" i="5"/>
  <c r="P74" i="11"/>
  <c r="R72" i="11"/>
  <c r="R69" i="11"/>
  <c r="R64" i="11"/>
  <c r="P62" i="11"/>
  <c r="P60" i="11"/>
  <c r="P58" i="11"/>
  <c r="R55" i="11"/>
  <c r="R45" i="11"/>
  <c r="P45" i="11"/>
  <c r="P38" i="11"/>
  <c r="R33" i="11"/>
  <c r="P26" i="11"/>
  <c r="P52" i="11"/>
  <c r="R50" i="11"/>
  <c r="P35" i="11"/>
  <c r="R34" i="11"/>
  <c r="P32" i="11"/>
  <c r="R29" i="11"/>
  <c r="G49" i="9"/>
  <c r="F47" i="9"/>
  <c r="G47" i="9"/>
  <c r="R74" i="11"/>
  <c r="P71" i="11"/>
  <c r="R62" i="11"/>
  <c r="P53" i="11"/>
  <c r="R52" i="11"/>
  <c r="R51" i="11"/>
  <c r="P75" i="11"/>
  <c r="P72" i="11"/>
  <c r="P68" i="11"/>
  <c r="P61" i="11"/>
  <c r="P54" i="11"/>
  <c r="P50" i="11"/>
  <c r="P37" i="11"/>
  <c r="P36" i="11"/>
  <c r="R44" i="11"/>
  <c r="P42" i="11"/>
  <c r="R40" i="11"/>
  <c r="P34" i="11"/>
  <c r="P33" i="11"/>
  <c r="P31" i="11"/>
  <c r="P25" i="11"/>
  <c r="P30" i="11"/>
  <c r="P27" i="11"/>
  <c r="R26" i="11"/>
  <c r="R24" i="11"/>
  <c r="P55" i="11"/>
  <c r="P43" i="11"/>
  <c r="P39" i="11"/>
  <c r="P56" i="11"/>
  <c r="P48" i="11"/>
  <c r="P40" i="11"/>
  <c r="R30" i="11"/>
  <c r="P28" i="11"/>
  <c r="P24" i="11"/>
  <c r="P57" i="11"/>
  <c r="R31" i="11"/>
  <c r="D19" i="1"/>
  <c r="E18" i="2" s="1"/>
  <c r="U74" i="5"/>
  <c r="V74" i="5"/>
  <c r="T73" i="5"/>
  <c r="Y70" i="5"/>
  <c r="Z70" i="5"/>
  <c r="T70" i="5"/>
  <c r="U69" i="5"/>
  <c r="V69" i="5"/>
  <c r="U66" i="5"/>
  <c r="V66" i="5"/>
  <c r="U63" i="5"/>
  <c r="Y62" i="5"/>
  <c r="Z62" i="5"/>
  <c r="V61" i="5"/>
  <c r="Y61" i="5"/>
  <c r="T60" i="5"/>
  <c r="U60" i="5"/>
  <c r="U55" i="5"/>
  <c r="Y54" i="5"/>
  <c r="Z54" i="5"/>
  <c r="V53" i="5"/>
  <c r="Y53" i="5"/>
  <c r="T52" i="5"/>
  <c r="U50" i="5"/>
  <c r="U47" i="5"/>
  <c r="Y46" i="5"/>
  <c r="Z46" i="5"/>
  <c r="V45" i="5"/>
  <c r="Y45" i="5"/>
  <c r="T44" i="5"/>
  <c r="U41" i="5"/>
  <c r="Y34" i="5"/>
  <c r="Z34" i="5"/>
  <c r="T34" i="5"/>
  <c r="V33" i="5"/>
  <c r="Y33" i="5"/>
  <c r="Z30" i="5"/>
  <c r="T30" i="5"/>
  <c r="U28" i="5"/>
  <c r="U27" i="5"/>
  <c r="V27" i="5"/>
  <c r="Y26" i="5"/>
  <c r="Z26" i="5"/>
  <c r="T26" i="5"/>
  <c r="U18" i="5"/>
  <c r="Y72" i="5"/>
  <c r="U71" i="5"/>
  <c r="U68" i="5"/>
  <c r="U61" i="5"/>
  <c r="Y60" i="5"/>
  <c r="V59" i="5"/>
  <c r="T58" i="5"/>
  <c r="U53" i="5"/>
  <c r="Y52" i="5"/>
  <c r="V51" i="5"/>
  <c r="T50" i="5"/>
  <c r="U48" i="5"/>
  <c r="U45" i="5"/>
  <c r="Y44" i="5"/>
  <c r="V43" i="5"/>
  <c r="T42" i="5"/>
  <c r="Y40" i="5"/>
  <c r="U38" i="5"/>
  <c r="U37" i="5"/>
  <c r="Y36" i="5"/>
  <c r="U33" i="5"/>
  <c r="Y32" i="5"/>
  <c r="V25" i="5"/>
  <c r="Y22" i="5"/>
  <c r="V72" i="5"/>
  <c r="T71" i="5"/>
  <c r="Z68" i="5"/>
  <c r="T68" i="5"/>
  <c r="V67" i="5"/>
  <c r="V65" i="5"/>
  <c r="Z64" i="5"/>
  <c r="Y63" i="5"/>
  <c r="Z56" i="5"/>
  <c r="Y55" i="5"/>
  <c r="Z48" i="5"/>
  <c r="Y47" i="5"/>
  <c r="V39" i="5"/>
  <c r="Z38" i="5"/>
  <c r="V35" i="5"/>
  <c r="V31" i="5"/>
  <c r="Y28" i="5"/>
  <c r="Z24" i="5"/>
  <c r="T24" i="5"/>
  <c r="Y73" i="5"/>
  <c r="Y71" i="5"/>
  <c r="Y69" i="5"/>
  <c r="Y67" i="5"/>
  <c r="Y65" i="5"/>
  <c r="M17" i="5"/>
  <c r="T17" i="5" s="1"/>
  <c r="D23" i="1"/>
  <c r="G26" i="11"/>
  <c r="G28" i="11"/>
  <c r="G29" i="11"/>
  <c r="G30" i="11"/>
  <c r="G31" i="11"/>
  <c r="H35" i="1"/>
  <c r="G48" i="11"/>
  <c r="Y48" i="1"/>
  <c r="G51" i="11"/>
  <c r="H51" i="11"/>
  <c r="G53" i="11"/>
  <c r="AA52" i="1"/>
  <c r="G55" i="11"/>
  <c r="H55" i="1"/>
  <c r="G58" i="11"/>
  <c r="H62" i="11"/>
  <c r="H63" i="11"/>
  <c r="H69" i="1"/>
  <c r="H74" i="11"/>
  <c r="H29" i="1"/>
  <c r="H31" i="1"/>
  <c r="H33" i="1"/>
  <c r="H37" i="1"/>
  <c r="H41" i="1"/>
  <c r="H43" i="1"/>
  <c r="H51" i="1"/>
  <c r="H53" i="1"/>
  <c r="M54" i="1"/>
  <c r="R54" i="1" s="1"/>
  <c r="M55" i="1"/>
  <c r="R55" i="1" s="1"/>
  <c r="M56" i="1"/>
  <c r="R56" i="1" s="1"/>
  <c r="M57" i="1"/>
  <c r="R57" i="1" s="1"/>
  <c r="M59" i="1"/>
  <c r="R59" i="1" s="1"/>
  <c r="M60" i="1"/>
  <c r="R60" i="1" s="1"/>
  <c r="H61" i="1"/>
  <c r="M61" i="1"/>
  <c r="R61" i="1" s="1"/>
  <c r="M62" i="1"/>
  <c r="R62" i="1" s="1"/>
  <c r="M63" i="1"/>
  <c r="R63" i="1" s="1"/>
  <c r="M64" i="1"/>
  <c r="R64" i="1" s="1"/>
  <c r="M65" i="1"/>
  <c r="R65" i="1" s="1"/>
  <c r="M66" i="1"/>
  <c r="R66" i="1" s="1"/>
  <c r="M67" i="1"/>
  <c r="R67" i="1" s="1"/>
  <c r="M68" i="1"/>
  <c r="R68" i="1" s="1"/>
  <c r="M69" i="1"/>
  <c r="R69" i="1" s="1"/>
  <c r="M70" i="1"/>
  <c r="R70" i="1" s="1"/>
  <c r="H71" i="1"/>
  <c r="M71" i="1"/>
  <c r="R71" i="1" s="1"/>
  <c r="M72" i="1"/>
  <c r="R72" i="1" s="1"/>
  <c r="M73" i="1"/>
  <c r="R73" i="1" s="1"/>
  <c r="M74" i="1"/>
  <c r="R74" i="1" s="1"/>
  <c r="M75" i="1"/>
  <c r="R75" i="1" s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7" i="1"/>
  <c r="G48" i="1"/>
  <c r="G49" i="1"/>
  <c r="G50" i="1"/>
  <c r="G51" i="1"/>
  <c r="G52" i="1"/>
  <c r="G19" i="1" s="1"/>
  <c r="G53" i="1"/>
  <c r="G54" i="1"/>
  <c r="G55" i="1"/>
  <c r="G56" i="1"/>
  <c r="G57" i="1"/>
  <c r="G58" i="1"/>
  <c r="G20" i="1" s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V18" i="5" l="1"/>
  <c r="P17" i="3"/>
  <c r="P21" i="3" s="1"/>
  <c r="G38" i="9"/>
  <c r="G46" i="1"/>
  <c r="T55" i="11"/>
  <c r="F21" i="1"/>
  <c r="F20" i="2" s="1"/>
  <c r="F18" i="1"/>
  <c r="F17" i="1" s="1"/>
  <c r="F16" i="2" s="1"/>
  <c r="M52" i="1"/>
  <c r="L51" i="2" s="1"/>
  <c r="N51" i="2" s="1"/>
  <c r="U48" i="11"/>
  <c r="J21" i="1"/>
  <c r="G312" i="9"/>
  <c r="F312" i="9"/>
  <c r="G294" i="9"/>
  <c r="F294" i="9"/>
  <c r="E287" i="9"/>
  <c r="G32" i="9"/>
  <c r="D45" i="1"/>
  <c r="E45" i="2"/>
  <c r="M58" i="1"/>
  <c r="T35" i="1"/>
  <c r="T31" i="11"/>
  <c r="J68" i="2"/>
  <c r="F69" i="3" s="1"/>
  <c r="D70" i="11"/>
  <c r="J54" i="2"/>
  <c r="F55" i="3" s="1"/>
  <c r="D56" i="11"/>
  <c r="J34" i="2"/>
  <c r="F35" i="3" s="1"/>
  <c r="D36" i="11"/>
  <c r="I74" i="11"/>
  <c r="I68" i="11"/>
  <c r="I57" i="11"/>
  <c r="L47" i="2"/>
  <c r="I49" i="11"/>
  <c r="L38" i="2"/>
  <c r="I40" i="11"/>
  <c r="J30" i="2"/>
  <c r="F31" i="3" s="1"/>
  <c r="D32" i="11"/>
  <c r="AA74" i="1"/>
  <c r="H75" i="11"/>
  <c r="AA68" i="1"/>
  <c r="H69" i="11"/>
  <c r="AA64" i="1"/>
  <c r="AB64" i="1"/>
  <c r="H65" i="11"/>
  <c r="H21" i="11"/>
  <c r="H59" i="11"/>
  <c r="AA54" i="1"/>
  <c r="H55" i="11"/>
  <c r="AA48" i="1"/>
  <c r="H49" i="11"/>
  <c r="AA40" i="1"/>
  <c r="H41" i="11"/>
  <c r="AA36" i="1"/>
  <c r="H37" i="11"/>
  <c r="AA30" i="1"/>
  <c r="H31" i="11"/>
  <c r="AA26" i="1"/>
  <c r="H27" i="11"/>
  <c r="AA58" i="1"/>
  <c r="AB58" i="1"/>
  <c r="M59" i="11"/>
  <c r="J23" i="11"/>
  <c r="U22" i="1"/>
  <c r="V63" i="11"/>
  <c r="AA50" i="1"/>
  <c r="I73" i="11"/>
  <c r="I67" i="11"/>
  <c r="L54" i="2"/>
  <c r="S55" i="1"/>
  <c r="I56" i="11"/>
  <c r="L46" i="2"/>
  <c r="I48" i="11"/>
  <c r="I39" i="11"/>
  <c r="I31" i="11"/>
  <c r="Y72" i="1"/>
  <c r="G73" i="11"/>
  <c r="H66" i="1"/>
  <c r="Y66" i="1"/>
  <c r="G67" i="11"/>
  <c r="G21" i="11"/>
  <c r="G59" i="11"/>
  <c r="T59" i="11" s="1"/>
  <c r="Y44" i="1"/>
  <c r="G45" i="11"/>
  <c r="Y40" i="1"/>
  <c r="G41" i="11"/>
  <c r="Y36" i="1"/>
  <c r="G37" i="11"/>
  <c r="H32" i="1"/>
  <c r="Y32" i="1"/>
  <c r="G33" i="11"/>
  <c r="H26" i="1"/>
  <c r="G27" i="11"/>
  <c r="Y28" i="1"/>
  <c r="L29" i="11"/>
  <c r="S16" i="5"/>
  <c r="Z16" i="5" s="1"/>
  <c r="S20" i="5"/>
  <c r="Z20" i="5" s="1"/>
  <c r="J17" i="1"/>
  <c r="F18" i="11" s="1"/>
  <c r="F22" i="11"/>
  <c r="T51" i="11"/>
  <c r="Y30" i="1"/>
  <c r="Y58" i="1"/>
  <c r="AA61" i="1"/>
  <c r="M20" i="11"/>
  <c r="AA19" i="1"/>
  <c r="M47" i="11"/>
  <c r="W45" i="1"/>
  <c r="K46" i="11"/>
  <c r="I64" i="11"/>
  <c r="S53" i="1"/>
  <c r="I54" i="11"/>
  <c r="J42" i="2"/>
  <c r="F43" i="3" s="1"/>
  <c r="D44" i="11"/>
  <c r="I37" i="11"/>
  <c r="J24" i="2"/>
  <c r="F25" i="3" s="1"/>
  <c r="D26" i="11"/>
  <c r="AA70" i="1"/>
  <c r="H71" i="11"/>
  <c r="AA56" i="1"/>
  <c r="H57" i="11"/>
  <c r="AA44" i="1"/>
  <c r="H45" i="11"/>
  <c r="AA38" i="1"/>
  <c r="H39" i="11"/>
  <c r="AA32" i="1"/>
  <c r="H33" i="11"/>
  <c r="AA28" i="1"/>
  <c r="H29" i="11"/>
  <c r="Y27" i="1"/>
  <c r="Z27" i="1"/>
  <c r="L28" i="11"/>
  <c r="J19" i="11"/>
  <c r="R16" i="5"/>
  <c r="Y16" i="5" s="1"/>
  <c r="R20" i="5"/>
  <c r="Y20" i="5" s="1"/>
  <c r="I63" i="11"/>
  <c r="J52" i="2"/>
  <c r="F53" i="3" s="1"/>
  <c r="D54" i="11"/>
  <c r="I43" i="11"/>
  <c r="S35" i="1"/>
  <c r="I36" i="11"/>
  <c r="L23" i="2"/>
  <c r="I25" i="11"/>
  <c r="Y70" i="1"/>
  <c r="G71" i="11"/>
  <c r="Y64" i="1"/>
  <c r="G65" i="11"/>
  <c r="Y60" i="1"/>
  <c r="G61" i="11"/>
  <c r="Y56" i="1"/>
  <c r="G57" i="11"/>
  <c r="G43" i="11"/>
  <c r="Y42" i="1"/>
  <c r="H34" i="1"/>
  <c r="S34" i="1" s="1"/>
  <c r="G35" i="11"/>
  <c r="Y34" i="1"/>
  <c r="Y24" i="1"/>
  <c r="G25" i="11"/>
  <c r="I76" i="11"/>
  <c r="S71" i="1"/>
  <c r="I72" i="11"/>
  <c r="I66" i="11"/>
  <c r="S61" i="1"/>
  <c r="I62" i="11"/>
  <c r="I51" i="11"/>
  <c r="L43" i="2"/>
  <c r="I45" i="11"/>
  <c r="H42" i="1"/>
  <c r="S42" i="1" s="1"/>
  <c r="H40" i="1"/>
  <c r="S40" i="1" s="1"/>
  <c r="S37" i="1"/>
  <c r="I38" i="11"/>
  <c r="I33" i="11"/>
  <c r="I30" i="11"/>
  <c r="S29" i="1"/>
  <c r="AA75" i="1"/>
  <c r="H76" i="11"/>
  <c r="AA71" i="1"/>
  <c r="H72" i="11"/>
  <c r="AA69" i="1"/>
  <c r="AB69" i="1"/>
  <c r="H70" i="11"/>
  <c r="AB67" i="1"/>
  <c r="H68" i="11"/>
  <c r="AA67" i="1"/>
  <c r="AA65" i="1"/>
  <c r="AB65" i="1"/>
  <c r="H66" i="11"/>
  <c r="H63" i="1"/>
  <c r="AA63" i="1"/>
  <c r="H64" i="11"/>
  <c r="AA59" i="1"/>
  <c r="H60" i="11"/>
  <c r="AA57" i="1"/>
  <c r="H58" i="11"/>
  <c r="AA55" i="1"/>
  <c r="H56" i="11"/>
  <c r="AA53" i="1"/>
  <c r="H54" i="11"/>
  <c r="AA51" i="1"/>
  <c r="H52" i="11"/>
  <c r="H49" i="1"/>
  <c r="S49" i="1" s="1"/>
  <c r="AA49" i="1"/>
  <c r="H50" i="11"/>
  <c r="H47" i="1"/>
  <c r="H48" i="11"/>
  <c r="AA43" i="1"/>
  <c r="H44" i="11"/>
  <c r="AA41" i="1"/>
  <c r="H42" i="11"/>
  <c r="H39" i="1"/>
  <c r="H40" i="11"/>
  <c r="AA39" i="1"/>
  <c r="AA37" i="1"/>
  <c r="H38" i="11"/>
  <c r="H36" i="11"/>
  <c r="AA35" i="1"/>
  <c r="AA33" i="1"/>
  <c r="H34" i="11"/>
  <c r="AA31" i="1"/>
  <c r="H32" i="11"/>
  <c r="H30" i="11"/>
  <c r="AA29" i="1"/>
  <c r="H28" i="11"/>
  <c r="AA27" i="1"/>
  <c r="H26" i="11"/>
  <c r="AA25" i="1"/>
  <c r="Y25" i="1"/>
  <c r="L26" i="11"/>
  <c r="N16" i="5"/>
  <c r="U16" i="5" s="1"/>
  <c r="N20" i="5"/>
  <c r="U20" i="5" s="1"/>
  <c r="I21" i="1"/>
  <c r="T58" i="11"/>
  <c r="Y50" i="1"/>
  <c r="R20" i="11"/>
  <c r="AA62" i="1"/>
  <c r="Y52" i="1"/>
  <c r="L53" i="11"/>
  <c r="T53" i="11" s="1"/>
  <c r="L47" i="11"/>
  <c r="Y46" i="1"/>
  <c r="U45" i="1"/>
  <c r="J46" i="11"/>
  <c r="V62" i="11"/>
  <c r="Z58" i="1"/>
  <c r="R47" i="11"/>
  <c r="R21" i="11"/>
  <c r="Y29" i="1"/>
  <c r="V51" i="11"/>
  <c r="V74" i="11"/>
  <c r="I71" i="11"/>
  <c r="I61" i="11"/>
  <c r="L50" i="2"/>
  <c r="S51" i="1"/>
  <c r="I52" i="11"/>
  <c r="J40" i="2"/>
  <c r="F41" i="3" s="1"/>
  <c r="D42" i="11"/>
  <c r="S33" i="1"/>
  <c r="I34" i="11"/>
  <c r="AA72" i="1"/>
  <c r="H73" i="11"/>
  <c r="AA66" i="1"/>
  <c r="H67" i="11"/>
  <c r="AA60" i="1"/>
  <c r="H61" i="11"/>
  <c r="H20" i="11"/>
  <c r="H53" i="11"/>
  <c r="AA42" i="1"/>
  <c r="H43" i="11"/>
  <c r="AA34" i="1"/>
  <c r="H35" i="11"/>
  <c r="AA24" i="1"/>
  <c r="H25" i="11"/>
  <c r="V20" i="5"/>
  <c r="S69" i="1"/>
  <c r="I70" i="11"/>
  <c r="I60" i="11"/>
  <c r="J50" i="2"/>
  <c r="F51" i="3" s="1"/>
  <c r="D52" i="11"/>
  <c r="I41" i="11"/>
  <c r="J32" i="2"/>
  <c r="F33" i="3" s="1"/>
  <c r="D34" i="11"/>
  <c r="H74" i="1"/>
  <c r="Y74" i="1"/>
  <c r="G75" i="11"/>
  <c r="Y68" i="1"/>
  <c r="G69" i="11"/>
  <c r="Y62" i="1"/>
  <c r="G63" i="11"/>
  <c r="H48" i="1"/>
  <c r="D49" i="11" s="1"/>
  <c r="G49" i="11"/>
  <c r="T49" i="11" s="1"/>
  <c r="Y38" i="1"/>
  <c r="G39" i="11"/>
  <c r="I75" i="11"/>
  <c r="J70" i="2"/>
  <c r="F71" i="3" s="1"/>
  <c r="D72" i="11"/>
  <c r="I69" i="11"/>
  <c r="I65" i="11"/>
  <c r="J60" i="2"/>
  <c r="F61" i="3" s="1"/>
  <c r="D62" i="11"/>
  <c r="I58" i="11"/>
  <c r="I55" i="11"/>
  <c r="I50" i="11"/>
  <c r="S43" i="1"/>
  <c r="I44" i="11"/>
  <c r="I42" i="11"/>
  <c r="S41" i="1"/>
  <c r="J36" i="2"/>
  <c r="F37" i="3" s="1"/>
  <c r="D38" i="11"/>
  <c r="I35" i="11"/>
  <c r="L30" i="2"/>
  <c r="I32" i="11"/>
  <c r="S31" i="1"/>
  <c r="J28" i="2"/>
  <c r="F29" i="3" s="1"/>
  <c r="D30" i="11"/>
  <c r="Y75" i="1"/>
  <c r="G76" i="11"/>
  <c r="G74" i="11"/>
  <c r="Y73" i="1"/>
  <c r="Y71" i="1"/>
  <c r="G72" i="11"/>
  <c r="Y69" i="1"/>
  <c r="G70" i="11"/>
  <c r="Y67" i="1"/>
  <c r="G68" i="11"/>
  <c r="Y65" i="1"/>
  <c r="G66" i="11"/>
  <c r="Y63" i="1"/>
  <c r="G64" i="11"/>
  <c r="Y61" i="1"/>
  <c r="G62" i="11"/>
  <c r="Y59" i="1"/>
  <c r="G60" i="11"/>
  <c r="Y55" i="1"/>
  <c r="G56" i="11"/>
  <c r="Y53" i="1"/>
  <c r="G54" i="11"/>
  <c r="Y51" i="1"/>
  <c r="G52" i="11"/>
  <c r="Y49" i="1"/>
  <c r="G50" i="11"/>
  <c r="Y43" i="1"/>
  <c r="G44" i="11"/>
  <c r="Y41" i="1"/>
  <c r="G42" i="11"/>
  <c r="Y39" i="1"/>
  <c r="G40" i="11"/>
  <c r="Y37" i="1"/>
  <c r="G38" i="11"/>
  <c r="Y35" i="1"/>
  <c r="Z35" i="1"/>
  <c r="G36" i="11"/>
  <c r="Y33" i="1"/>
  <c r="G34" i="11"/>
  <c r="Y31" i="1"/>
  <c r="G32" i="11"/>
  <c r="T30" i="11"/>
  <c r="L27" i="11"/>
  <c r="Y26" i="1"/>
  <c r="M16" i="5"/>
  <c r="T16" i="5" s="1"/>
  <c r="M20" i="5"/>
  <c r="T20" i="5" s="1"/>
  <c r="I18" i="1"/>
  <c r="E19" i="11" s="1"/>
  <c r="T48" i="11"/>
  <c r="Z47" i="1"/>
  <c r="L21" i="11"/>
  <c r="AA47" i="1"/>
  <c r="H75" i="1"/>
  <c r="H73" i="1"/>
  <c r="H67" i="1"/>
  <c r="H65" i="1"/>
  <c r="H59" i="1"/>
  <c r="H57" i="1"/>
  <c r="H72" i="1"/>
  <c r="H70" i="1"/>
  <c r="H64" i="1"/>
  <c r="S64" i="1" s="1"/>
  <c r="H62" i="1"/>
  <c r="H56" i="1"/>
  <c r="H54" i="1"/>
  <c r="S54" i="1" s="1"/>
  <c r="H50" i="1"/>
  <c r="H38" i="1"/>
  <c r="H30" i="1"/>
  <c r="L70" i="2"/>
  <c r="N70" i="2" s="1"/>
  <c r="L62" i="2"/>
  <c r="N62" i="2" s="1"/>
  <c r="H58" i="1"/>
  <c r="D59" i="11" s="1"/>
  <c r="L52" i="2"/>
  <c r="N52" i="2" s="1"/>
  <c r="L48" i="2"/>
  <c r="N48" i="2" s="1"/>
  <c r="L36" i="2"/>
  <c r="N36" i="2" s="1"/>
  <c r="L28" i="2"/>
  <c r="N28" i="2" s="1"/>
  <c r="M23" i="1"/>
  <c r="R23" i="1" s="1"/>
  <c r="E22" i="2"/>
  <c r="L72" i="2"/>
  <c r="N72" i="2" s="1"/>
  <c r="L67" i="2"/>
  <c r="N67" i="2" s="1"/>
  <c r="L64" i="2"/>
  <c r="N64" i="2" s="1"/>
  <c r="L59" i="2"/>
  <c r="N59" i="2" s="1"/>
  <c r="L56" i="2"/>
  <c r="N56" i="2" s="1"/>
  <c r="L41" i="2"/>
  <c r="N41" i="2" s="1"/>
  <c r="L39" i="2"/>
  <c r="N39" i="2" s="1"/>
  <c r="L33" i="2"/>
  <c r="N33" i="2" s="1"/>
  <c r="L31" i="2"/>
  <c r="N31" i="2" s="1"/>
  <c r="G47" i="11"/>
  <c r="L25" i="2"/>
  <c r="N25" i="2" s="1"/>
  <c r="L74" i="2"/>
  <c r="N74" i="2" s="1"/>
  <c r="L71" i="2"/>
  <c r="N71" i="2" s="1"/>
  <c r="L69" i="2"/>
  <c r="N69" i="2" s="1"/>
  <c r="L66" i="2"/>
  <c r="N66" i="2" s="1"/>
  <c r="L63" i="2"/>
  <c r="N63" i="2" s="1"/>
  <c r="L61" i="2"/>
  <c r="N61" i="2" s="1"/>
  <c r="L58" i="2"/>
  <c r="N58" i="2" s="1"/>
  <c r="L55" i="2"/>
  <c r="N55" i="2" s="1"/>
  <c r="L49" i="2"/>
  <c r="N49" i="2" s="1"/>
  <c r="L37" i="2"/>
  <c r="N37" i="2" s="1"/>
  <c r="L35" i="2"/>
  <c r="N35" i="2" s="1"/>
  <c r="L29" i="2"/>
  <c r="N29" i="2" s="1"/>
  <c r="L27" i="2"/>
  <c r="N27" i="2" s="1"/>
  <c r="L26" i="2"/>
  <c r="N26" i="2" s="1"/>
  <c r="L73" i="2"/>
  <c r="N73" i="2" s="1"/>
  <c r="L68" i="2"/>
  <c r="N68" i="2" s="1"/>
  <c r="L65" i="2"/>
  <c r="N65" i="2" s="1"/>
  <c r="L60" i="2"/>
  <c r="N60" i="2" s="1"/>
  <c r="L53" i="2"/>
  <c r="N53" i="2" s="1"/>
  <c r="L42" i="2"/>
  <c r="N42" i="2" s="1"/>
  <c r="L40" i="2"/>
  <c r="N40" i="2" s="1"/>
  <c r="L34" i="2"/>
  <c r="N34" i="2" s="1"/>
  <c r="L32" i="2"/>
  <c r="N32" i="2" s="1"/>
  <c r="H24" i="1"/>
  <c r="D25" i="11" s="1"/>
  <c r="H68" i="1"/>
  <c r="H60" i="1"/>
  <c r="H52" i="1"/>
  <c r="D53" i="11" s="1"/>
  <c r="G20" i="11"/>
  <c r="H44" i="1"/>
  <c r="S44" i="1" s="1"/>
  <c r="H36" i="1"/>
  <c r="H28" i="1"/>
  <c r="K23" i="1"/>
  <c r="D22" i="2"/>
  <c r="H22" i="2" s="1"/>
  <c r="G23" i="1"/>
  <c r="M44" i="3" l="1"/>
  <c r="N43" i="2"/>
  <c r="M24" i="3"/>
  <c r="N23" i="2"/>
  <c r="M39" i="3"/>
  <c r="N38" i="2"/>
  <c r="M31" i="3"/>
  <c r="N30" i="2"/>
  <c r="M55" i="3"/>
  <c r="N54" i="2"/>
  <c r="M51" i="3"/>
  <c r="N50" i="2"/>
  <c r="M48" i="3"/>
  <c r="N47" i="2"/>
  <c r="M47" i="3"/>
  <c r="N46" i="2"/>
  <c r="T47" i="1"/>
  <c r="D48" i="11"/>
  <c r="N48" i="11" s="1"/>
  <c r="N49" i="11"/>
  <c r="F32" i="9"/>
  <c r="G76" i="9"/>
  <c r="D22" i="1"/>
  <c r="E21" i="2" s="1"/>
  <c r="R45" i="1"/>
  <c r="I53" i="11"/>
  <c r="N53" i="11" s="1"/>
  <c r="M20" i="1"/>
  <c r="R20" i="1" s="1"/>
  <c r="R58" i="1"/>
  <c r="M19" i="1"/>
  <c r="R19" i="1" s="1"/>
  <c r="R52" i="1"/>
  <c r="S74" i="1"/>
  <c r="F17" i="2"/>
  <c r="U18" i="1"/>
  <c r="V20" i="11"/>
  <c r="D104" i="9"/>
  <c r="D140" i="9" s="1"/>
  <c r="N72" i="11"/>
  <c r="E286" i="9"/>
  <c r="F287" i="9"/>
  <c r="G287" i="9"/>
  <c r="E44" i="2"/>
  <c r="G45" i="1"/>
  <c r="G22" i="1" s="1"/>
  <c r="G24" i="11"/>
  <c r="K22" i="1"/>
  <c r="K18" i="1" s="1"/>
  <c r="K17" i="1" s="1"/>
  <c r="M22" i="1"/>
  <c r="S67" i="1"/>
  <c r="S47" i="1"/>
  <c r="Y20" i="1"/>
  <c r="U47" i="11"/>
  <c r="S70" i="1"/>
  <c r="I21" i="11"/>
  <c r="Y23" i="1"/>
  <c r="Z23" i="1"/>
  <c r="L24" i="11"/>
  <c r="J29" i="2"/>
  <c r="F30" i="3" s="1"/>
  <c r="D31" i="11"/>
  <c r="J55" i="2"/>
  <c r="F56" i="3" s="1"/>
  <c r="D57" i="11"/>
  <c r="J71" i="2"/>
  <c r="F72" i="3" s="1"/>
  <c r="D73" i="11"/>
  <c r="N73" i="11" s="1"/>
  <c r="J56" i="2"/>
  <c r="F57" i="3" s="1"/>
  <c r="D58" i="11"/>
  <c r="N58" i="11" s="1"/>
  <c r="J72" i="2"/>
  <c r="F73" i="3" s="1"/>
  <c r="D74" i="11"/>
  <c r="T32" i="11"/>
  <c r="T40" i="11"/>
  <c r="T52" i="11"/>
  <c r="T62" i="11"/>
  <c r="T70" i="11"/>
  <c r="N32" i="11"/>
  <c r="T75" i="11"/>
  <c r="V73" i="11"/>
  <c r="N52" i="11"/>
  <c r="V53" i="11"/>
  <c r="V38" i="11"/>
  <c r="V40" i="11"/>
  <c r="V58" i="11"/>
  <c r="V70" i="11"/>
  <c r="N62" i="11"/>
  <c r="T71" i="11"/>
  <c r="I28" i="11"/>
  <c r="S27" i="1"/>
  <c r="T27" i="1"/>
  <c r="V33" i="11"/>
  <c r="V71" i="11"/>
  <c r="T29" i="11"/>
  <c r="T27" i="11"/>
  <c r="T45" i="11"/>
  <c r="V37" i="11"/>
  <c r="V75" i="11"/>
  <c r="J27" i="2"/>
  <c r="P27" i="2" s="1"/>
  <c r="U28" i="3" s="1"/>
  <c r="D29" i="11"/>
  <c r="P30" i="2"/>
  <c r="U31" i="3" s="1"/>
  <c r="I26" i="11"/>
  <c r="S25" i="1"/>
  <c r="J37" i="2"/>
  <c r="F38" i="3" s="1"/>
  <c r="D39" i="11"/>
  <c r="N39" i="11" s="1"/>
  <c r="J61" i="2"/>
  <c r="F62" i="3" s="1"/>
  <c r="D63" i="11"/>
  <c r="N63" i="11" s="1"/>
  <c r="J58" i="2"/>
  <c r="F59" i="3" s="1"/>
  <c r="D60" i="11"/>
  <c r="N60" i="11" s="1"/>
  <c r="J74" i="2"/>
  <c r="F75" i="3" s="1"/>
  <c r="D76" i="11"/>
  <c r="N76" i="11" s="1"/>
  <c r="T38" i="11"/>
  <c r="T50" i="11"/>
  <c r="T60" i="11"/>
  <c r="T68" i="11"/>
  <c r="T76" i="11"/>
  <c r="N42" i="11"/>
  <c r="S57" i="1"/>
  <c r="T39" i="11"/>
  <c r="J47" i="2"/>
  <c r="F48" i="3" s="1"/>
  <c r="T69" i="11"/>
  <c r="S59" i="1"/>
  <c r="V43" i="11"/>
  <c r="V67" i="11"/>
  <c r="V28" i="11"/>
  <c r="V48" i="11"/>
  <c r="V56" i="11"/>
  <c r="J62" i="2"/>
  <c r="F63" i="3" s="1"/>
  <c r="D64" i="11"/>
  <c r="N64" i="11" s="1"/>
  <c r="S52" i="1"/>
  <c r="T35" i="11"/>
  <c r="T43" i="11"/>
  <c r="T65" i="11"/>
  <c r="S24" i="1"/>
  <c r="S62" i="1"/>
  <c r="T28" i="11"/>
  <c r="U28" i="11"/>
  <c r="V29" i="11"/>
  <c r="V57" i="11"/>
  <c r="R46" i="11"/>
  <c r="P46" i="11"/>
  <c r="J25" i="2"/>
  <c r="F26" i="3" s="1"/>
  <c r="D27" i="11"/>
  <c r="J31" i="2"/>
  <c r="F32" i="3" s="1"/>
  <c r="D33" i="11"/>
  <c r="N33" i="11" s="1"/>
  <c r="T41" i="11"/>
  <c r="J65" i="2"/>
  <c r="F66" i="3" s="1"/>
  <c r="D67" i="11"/>
  <c r="N67" i="11" s="1"/>
  <c r="N31" i="11"/>
  <c r="S66" i="1"/>
  <c r="AA20" i="1"/>
  <c r="AB20" i="1"/>
  <c r="M21" i="11"/>
  <c r="V31" i="11"/>
  <c r="V55" i="11"/>
  <c r="V69" i="11"/>
  <c r="S73" i="1"/>
  <c r="J35" i="2"/>
  <c r="F36" i="3" s="1"/>
  <c r="D37" i="11"/>
  <c r="J59" i="2"/>
  <c r="P59" i="2" s="1"/>
  <c r="U60" i="3" s="1"/>
  <c r="D61" i="11"/>
  <c r="N61" i="11" s="1"/>
  <c r="H24" i="11"/>
  <c r="AA23" i="1"/>
  <c r="T47" i="11"/>
  <c r="P54" i="2"/>
  <c r="U55" i="3" s="1"/>
  <c r="H46" i="11"/>
  <c r="H47" i="11"/>
  <c r="J49" i="2"/>
  <c r="F50" i="3" s="1"/>
  <c r="D51" i="11"/>
  <c r="N51" i="11" s="1"/>
  <c r="J63" i="2"/>
  <c r="F64" i="3" s="1"/>
  <c r="D65" i="11"/>
  <c r="N65" i="11" s="1"/>
  <c r="J64" i="2"/>
  <c r="F65" i="3" s="1"/>
  <c r="D66" i="11"/>
  <c r="T21" i="11"/>
  <c r="S26" i="1"/>
  <c r="I27" i="11"/>
  <c r="T36" i="11"/>
  <c r="U36" i="11"/>
  <c r="T44" i="11"/>
  <c r="T56" i="11"/>
  <c r="T66" i="11"/>
  <c r="T63" i="11"/>
  <c r="N70" i="11"/>
  <c r="V35" i="11"/>
  <c r="V61" i="11"/>
  <c r="S60" i="1"/>
  <c r="Z46" i="1"/>
  <c r="T26" i="11"/>
  <c r="V30" i="11"/>
  <c r="V34" i="11"/>
  <c r="V36" i="11"/>
  <c r="J38" i="2"/>
  <c r="F39" i="3" s="1"/>
  <c r="D40" i="11"/>
  <c r="V44" i="11"/>
  <c r="J46" i="2"/>
  <c r="P46" i="2" s="1"/>
  <c r="O48" i="11"/>
  <c r="J48" i="2"/>
  <c r="F49" i="3" s="1"/>
  <c r="D50" i="11"/>
  <c r="N50" i="11" s="1"/>
  <c r="V54" i="11"/>
  <c r="V64" i="11"/>
  <c r="V66" i="11"/>
  <c r="V68" i="11"/>
  <c r="V76" i="11"/>
  <c r="N30" i="11"/>
  <c r="S32" i="1"/>
  <c r="J39" i="2"/>
  <c r="F40" i="3" s="1"/>
  <c r="D41" i="11"/>
  <c r="S50" i="1"/>
  <c r="T25" i="11"/>
  <c r="T61" i="11"/>
  <c r="V45" i="11"/>
  <c r="N54" i="11"/>
  <c r="AA46" i="1"/>
  <c r="T33" i="11"/>
  <c r="T37" i="11"/>
  <c r="T67" i="11"/>
  <c r="T73" i="11"/>
  <c r="S38" i="1"/>
  <c r="S72" i="1"/>
  <c r="V59" i="11"/>
  <c r="W59" i="11"/>
  <c r="V27" i="11"/>
  <c r="V49" i="11"/>
  <c r="V65" i="11"/>
  <c r="L45" i="2"/>
  <c r="I47" i="11"/>
  <c r="J43" i="2"/>
  <c r="F44" i="3" s="1"/>
  <c r="D45" i="11"/>
  <c r="N45" i="11" s="1"/>
  <c r="J67" i="2"/>
  <c r="F68" i="3" s="1"/>
  <c r="D69" i="11"/>
  <c r="N69" i="11" s="1"/>
  <c r="P50" i="2"/>
  <c r="U51" i="3" s="1"/>
  <c r="P47" i="2"/>
  <c r="U48" i="3" s="1"/>
  <c r="J53" i="2"/>
  <c r="F54" i="3" s="1"/>
  <c r="D55" i="11"/>
  <c r="J69" i="2"/>
  <c r="F70" i="3" s="1"/>
  <c r="D71" i="11"/>
  <c r="J66" i="2"/>
  <c r="F67" i="3" s="1"/>
  <c r="D68" i="11"/>
  <c r="N68" i="11" s="1"/>
  <c r="T34" i="11"/>
  <c r="T42" i="11"/>
  <c r="T54" i="11"/>
  <c r="T64" i="11"/>
  <c r="T72" i="11"/>
  <c r="T74" i="11"/>
  <c r="N44" i="11"/>
  <c r="S68" i="1"/>
  <c r="J73" i="2"/>
  <c r="F74" i="3" s="1"/>
  <c r="D75" i="11"/>
  <c r="N75" i="11" s="1"/>
  <c r="V25" i="11"/>
  <c r="N34" i="11"/>
  <c r="W22" i="1"/>
  <c r="K23" i="11"/>
  <c r="Y45" i="1"/>
  <c r="L46" i="11"/>
  <c r="Y19" i="1"/>
  <c r="L20" i="11"/>
  <c r="I17" i="1"/>
  <c r="E18" i="11" s="1"/>
  <c r="E22" i="11"/>
  <c r="V26" i="11"/>
  <c r="J26" i="2"/>
  <c r="F27" i="3" s="1"/>
  <c r="D28" i="11"/>
  <c r="V32" i="11"/>
  <c r="V42" i="11"/>
  <c r="V50" i="11"/>
  <c r="V52" i="11"/>
  <c r="V60" i="11"/>
  <c r="V72" i="11"/>
  <c r="N38" i="11"/>
  <c r="J41" i="2"/>
  <c r="F42" i="3" s="1"/>
  <c r="D43" i="11"/>
  <c r="L57" i="2"/>
  <c r="N57" i="2" s="1"/>
  <c r="S58" i="1"/>
  <c r="T58" i="1"/>
  <c r="I59" i="11"/>
  <c r="S65" i="1"/>
  <c r="S75" i="1"/>
  <c r="J33" i="2"/>
  <c r="D35" i="11"/>
  <c r="N35" i="11" s="1"/>
  <c r="T57" i="11"/>
  <c r="N25" i="11"/>
  <c r="O36" i="11"/>
  <c r="N36" i="11"/>
  <c r="V39" i="11"/>
  <c r="S36" i="1"/>
  <c r="S63" i="1"/>
  <c r="AA45" i="1"/>
  <c r="M46" i="11"/>
  <c r="S28" i="1"/>
  <c r="I29" i="11"/>
  <c r="S30" i="1"/>
  <c r="N56" i="11"/>
  <c r="V41" i="11"/>
  <c r="S39" i="1"/>
  <c r="S48" i="1"/>
  <c r="S56" i="1"/>
  <c r="N74" i="11"/>
  <c r="D21" i="2"/>
  <c r="H21" i="2" s="1"/>
  <c r="M35" i="3"/>
  <c r="P34" i="2"/>
  <c r="U35" i="3" s="1"/>
  <c r="M43" i="3"/>
  <c r="P42" i="2"/>
  <c r="U43" i="3" s="1"/>
  <c r="M64" i="3"/>
  <c r="M75" i="3"/>
  <c r="M34" i="3"/>
  <c r="M42" i="3"/>
  <c r="P70" i="2"/>
  <c r="U71" i="3" s="1"/>
  <c r="M71" i="3"/>
  <c r="L19" i="2"/>
  <c r="N19" i="2" s="1"/>
  <c r="H23" i="1"/>
  <c r="J23" i="2"/>
  <c r="M61" i="3"/>
  <c r="V61" i="3"/>
  <c r="P60" i="2"/>
  <c r="U61" i="3" s="1"/>
  <c r="M69" i="3"/>
  <c r="P68" i="2"/>
  <c r="U69" i="3" s="1"/>
  <c r="M30" i="3"/>
  <c r="M36" i="3"/>
  <c r="H46" i="1"/>
  <c r="T46" i="1" s="1"/>
  <c r="M60" i="3"/>
  <c r="M68" i="3"/>
  <c r="J57" i="2"/>
  <c r="H20" i="1"/>
  <c r="D17" i="2"/>
  <c r="J51" i="2"/>
  <c r="H19" i="1"/>
  <c r="M33" i="3"/>
  <c r="P32" i="2"/>
  <c r="U33" i="3" s="1"/>
  <c r="P40" i="2"/>
  <c r="U41" i="3" s="1"/>
  <c r="M41" i="3"/>
  <c r="M54" i="3"/>
  <c r="M27" i="3"/>
  <c r="M56" i="3"/>
  <c r="M62" i="3"/>
  <c r="M67" i="3"/>
  <c r="M72" i="3"/>
  <c r="M32" i="3"/>
  <c r="M40" i="3"/>
  <c r="D18" i="1"/>
  <c r="E17" i="2" s="1"/>
  <c r="M29" i="3"/>
  <c r="P28" i="2"/>
  <c r="U29" i="3" s="1"/>
  <c r="V29" i="3"/>
  <c r="M53" i="3"/>
  <c r="P52" i="2"/>
  <c r="U53" i="3" s="1"/>
  <c r="M63" i="3"/>
  <c r="M66" i="3"/>
  <c r="M74" i="3"/>
  <c r="M28" i="3"/>
  <c r="M38" i="3"/>
  <c r="M50" i="3"/>
  <c r="M26" i="3"/>
  <c r="V57" i="3"/>
  <c r="M57" i="3"/>
  <c r="M65" i="3"/>
  <c r="M73" i="3"/>
  <c r="M59" i="3"/>
  <c r="M70" i="3"/>
  <c r="L24" i="2"/>
  <c r="N24" i="2" s="1"/>
  <c r="M37" i="3"/>
  <c r="P36" i="2"/>
  <c r="U37" i="3" s="1"/>
  <c r="M49" i="3"/>
  <c r="D21" i="1" l="1"/>
  <c r="H17" i="2"/>
  <c r="M46" i="3"/>
  <c r="N45" i="2"/>
  <c r="P43" i="2"/>
  <c r="U44" i="3" s="1"/>
  <c r="U24" i="11"/>
  <c r="G82" i="9"/>
  <c r="F76" i="9"/>
  <c r="P73" i="2"/>
  <c r="U74" i="3" s="1"/>
  <c r="P35" i="2"/>
  <c r="U36" i="3" s="1"/>
  <c r="G21" i="1"/>
  <c r="G17" i="1" s="1"/>
  <c r="L18" i="2"/>
  <c r="N18" i="2" s="1"/>
  <c r="I20" i="11"/>
  <c r="M18" i="1"/>
  <c r="R18" i="1" s="1"/>
  <c r="R22" i="1"/>
  <c r="P49" i="2"/>
  <c r="U50" i="3" s="1"/>
  <c r="P64" i="2"/>
  <c r="U65" i="3" s="1"/>
  <c r="P58" i="2"/>
  <c r="U59" i="3" s="1"/>
  <c r="P41" i="2"/>
  <c r="U42" i="3" s="1"/>
  <c r="F104" i="9"/>
  <c r="G104" i="9"/>
  <c r="R25" i="2"/>
  <c r="V26" i="3" s="1"/>
  <c r="P66" i="2"/>
  <c r="U67" i="3" s="1"/>
  <c r="P26" i="2"/>
  <c r="U27" i="3" s="1"/>
  <c r="F286" i="9"/>
  <c r="G286" i="9"/>
  <c r="E285" i="9"/>
  <c r="K21" i="1"/>
  <c r="Y17" i="1"/>
  <c r="V73" i="3"/>
  <c r="P62" i="2"/>
  <c r="U63" i="3" s="1"/>
  <c r="V54" i="3"/>
  <c r="P72" i="2"/>
  <c r="U73" i="3" s="1"/>
  <c r="P39" i="2"/>
  <c r="U40" i="3" s="1"/>
  <c r="P71" i="2"/>
  <c r="U72" i="3" s="1"/>
  <c r="P53" i="2"/>
  <c r="U54" i="3" s="1"/>
  <c r="P29" i="2"/>
  <c r="U30" i="3" s="1"/>
  <c r="G18" i="1"/>
  <c r="T24" i="11"/>
  <c r="P69" i="2"/>
  <c r="U70" i="3" s="1"/>
  <c r="V64" i="3"/>
  <c r="N71" i="11"/>
  <c r="P37" i="2"/>
  <c r="U38" i="3" s="1"/>
  <c r="V28" i="3"/>
  <c r="P31" i="2"/>
  <c r="U32" i="3" s="1"/>
  <c r="F28" i="3"/>
  <c r="R26" i="2"/>
  <c r="V27" i="3" s="1"/>
  <c r="P48" i="2"/>
  <c r="U49" i="3" s="1"/>
  <c r="P65" i="2"/>
  <c r="U66" i="3" s="1"/>
  <c r="N57" i="11"/>
  <c r="F60" i="3"/>
  <c r="P38" i="2"/>
  <c r="U39" i="3" s="1"/>
  <c r="V30" i="3"/>
  <c r="L44" i="2"/>
  <c r="I46" i="11"/>
  <c r="N27" i="11"/>
  <c r="N26" i="11"/>
  <c r="W18" i="1"/>
  <c r="K19" i="11"/>
  <c r="F47" i="3"/>
  <c r="R46" i="2"/>
  <c r="V47" i="3" s="1"/>
  <c r="U47" i="3"/>
  <c r="P56" i="2"/>
  <c r="U57" i="3" s="1"/>
  <c r="V62" i="3"/>
  <c r="J19" i="2"/>
  <c r="F20" i="3" s="1"/>
  <c r="D21" i="11"/>
  <c r="N21" i="11" s="1"/>
  <c r="P67" i="2"/>
  <c r="U68" i="3" s="1"/>
  <c r="H45" i="1"/>
  <c r="D46" i="11" s="1"/>
  <c r="G46" i="11"/>
  <c r="U46" i="11" s="1"/>
  <c r="P74" i="2"/>
  <c r="U75" i="3" s="1"/>
  <c r="M23" i="11"/>
  <c r="R23" i="11"/>
  <c r="P23" i="11"/>
  <c r="V48" i="3"/>
  <c r="N43" i="11"/>
  <c r="N41" i="11"/>
  <c r="V24" i="11"/>
  <c r="N40" i="11"/>
  <c r="V21" i="11"/>
  <c r="W21" i="11"/>
  <c r="N37" i="11"/>
  <c r="L22" i="2"/>
  <c r="T23" i="1"/>
  <c r="I24" i="11"/>
  <c r="S23" i="1"/>
  <c r="V47" i="11"/>
  <c r="N66" i="11"/>
  <c r="T20" i="1"/>
  <c r="J18" i="2"/>
  <c r="F19" i="3" s="1"/>
  <c r="D20" i="11"/>
  <c r="N20" i="11" s="1"/>
  <c r="F34" i="3"/>
  <c r="L19" i="11"/>
  <c r="J45" i="2"/>
  <c r="F46" i="3" s="1"/>
  <c r="D47" i="11"/>
  <c r="N47" i="11" s="1"/>
  <c r="J22" i="2"/>
  <c r="F23" i="3" s="1"/>
  <c r="D24" i="11"/>
  <c r="S46" i="1"/>
  <c r="N55" i="11"/>
  <c r="S19" i="1"/>
  <c r="O28" i="11"/>
  <c r="N28" i="11"/>
  <c r="P25" i="2"/>
  <c r="U26" i="3" s="1"/>
  <c r="P61" i="2"/>
  <c r="U62" i="3" s="1"/>
  <c r="P55" i="2"/>
  <c r="U56" i="3" s="1"/>
  <c r="P33" i="2"/>
  <c r="U34" i="3" s="1"/>
  <c r="P63" i="2"/>
  <c r="U64" i="3" s="1"/>
  <c r="N29" i="11"/>
  <c r="V46" i="11"/>
  <c r="N59" i="11"/>
  <c r="O59" i="11"/>
  <c r="T20" i="11"/>
  <c r="Z45" i="1"/>
  <c r="AA22" i="1"/>
  <c r="L23" i="11"/>
  <c r="S20" i="1"/>
  <c r="M58" i="3"/>
  <c r="F52" i="3"/>
  <c r="P51" i="2"/>
  <c r="U52" i="3" s="1"/>
  <c r="V52" i="3"/>
  <c r="D16" i="2"/>
  <c r="H16" i="2" s="1"/>
  <c r="D20" i="2"/>
  <c r="H20" i="2" s="1"/>
  <c r="G23" i="11"/>
  <c r="M25" i="3"/>
  <c r="P24" i="2"/>
  <c r="U25" i="3" s="1"/>
  <c r="V25" i="3"/>
  <c r="M19" i="3"/>
  <c r="M52" i="3"/>
  <c r="F58" i="3"/>
  <c r="P57" i="2"/>
  <c r="U58" i="3" s="1"/>
  <c r="R57" i="2"/>
  <c r="V58" i="3" s="1"/>
  <c r="M20" i="3"/>
  <c r="D17" i="1"/>
  <c r="E20" i="2"/>
  <c r="F24" i="3"/>
  <c r="P23" i="2"/>
  <c r="U24" i="3" s="1"/>
  <c r="M23" i="3" l="1"/>
  <c r="N22" i="2"/>
  <c r="M45" i="3"/>
  <c r="N44" i="2"/>
  <c r="F82" i="9"/>
  <c r="M17" i="1"/>
  <c r="M21" i="1" s="1"/>
  <c r="R21" i="1" s="1"/>
  <c r="F285" i="9"/>
  <c r="G285" i="9"/>
  <c r="O21" i="11"/>
  <c r="D134" i="9"/>
  <c r="F140" i="9"/>
  <c r="G140" i="9"/>
  <c r="E16" i="2"/>
  <c r="P45" i="2"/>
  <c r="U46" i="3" s="1"/>
  <c r="S45" i="1"/>
  <c r="T46" i="11"/>
  <c r="P22" i="2"/>
  <c r="U23" i="3" s="1"/>
  <c r="R22" i="2"/>
  <c r="V23" i="3" s="1"/>
  <c r="O24" i="11"/>
  <c r="N24" i="11"/>
  <c r="L21" i="2"/>
  <c r="I23" i="11"/>
  <c r="R19" i="2"/>
  <c r="V20" i="3" s="1"/>
  <c r="V19" i="3"/>
  <c r="J44" i="2"/>
  <c r="P44" i="2" s="1"/>
  <c r="U45" i="3" s="1"/>
  <c r="Z22" i="1"/>
  <c r="O47" i="11"/>
  <c r="AA18" i="1"/>
  <c r="M19" i="11"/>
  <c r="T45" i="1"/>
  <c r="H23" i="11"/>
  <c r="V23" i="11" s="1"/>
  <c r="H19" i="11"/>
  <c r="R19" i="11"/>
  <c r="P19" i="11"/>
  <c r="T23" i="11"/>
  <c r="U23" i="11"/>
  <c r="O46" i="11"/>
  <c r="N46" i="11"/>
  <c r="R45" i="2"/>
  <c r="V46" i="3" s="1"/>
  <c r="P19" i="2"/>
  <c r="U20" i="3" s="1"/>
  <c r="P18" i="2"/>
  <c r="U19" i="3" s="1"/>
  <c r="H22" i="1"/>
  <c r="D23" i="11" s="1"/>
  <c r="Y22" i="1"/>
  <c r="M22" i="3" l="1"/>
  <c r="N21" i="2"/>
  <c r="R17" i="1"/>
  <c r="G134" i="9"/>
  <c r="F134" i="9"/>
  <c r="H18" i="1"/>
  <c r="D19" i="11" s="1"/>
  <c r="J21" i="2"/>
  <c r="F22" i="3" s="1"/>
  <c r="H21" i="1"/>
  <c r="D22" i="11" s="1"/>
  <c r="S22" i="1"/>
  <c r="G22" i="11"/>
  <c r="H18" i="11"/>
  <c r="H22" i="11"/>
  <c r="L17" i="2"/>
  <c r="N17" i="2" s="1"/>
  <c r="S18" i="1"/>
  <c r="I19" i="11"/>
  <c r="V19" i="11"/>
  <c r="O23" i="11"/>
  <c r="N23" i="11"/>
  <c r="G19" i="11"/>
  <c r="Y18" i="1"/>
  <c r="Z18" i="1"/>
  <c r="F45" i="3"/>
  <c r="T22" i="1"/>
  <c r="T18" i="1" l="1"/>
  <c r="J17" i="2"/>
  <c r="F18" i="3" s="1"/>
  <c r="H17" i="1"/>
  <c r="J20" i="2"/>
  <c r="R21" i="2"/>
  <c r="V22" i="3" s="1"/>
  <c r="P21" i="2"/>
  <c r="U22" i="3" s="1"/>
  <c r="U19" i="11"/>
  <c r="T19" i="11"/>
  <c r="O19" i="11"/>
  <c r="N19" i="11"/>
  <c r="M18" i="3"/>
  <c r="G18" i="11"/>
  <c r="S17" i="1" l="1"/>
  <c r="T17" i="1"/>
  <c r="R17" i="2"/>
  <c r="V18" i="3" s="1"/>
  <c r="P17" i="2"/>
  <c r="U18" i="3" s="1"/>
  <c r="F21" i="3"/>
  <c r="D18" i="11"/>
  <c r="J16" i="2"/>
  <c r="F17" i="3" s="1"/>
  <c r="U17" i="1"/>
  <c r="S21" i="1"/>
  <c r="T21" i="1"/>
  <c r="J22" i="11"/>
  <c r="U21" i="1"/>
  <c r="Z21" i="1"/>
  <c r="Y21" i="1"/>
  <c r="L22" i="11"/>
  <c r="T22" i="11" s="1"/>
  <c r="AB21" i="1"/>
  <c r="AA21" i="1"/>
  <c r="M22" i="11"/>
  <c r="V22" i="11" s="1"/>
  <c r="I22" i="11"/>
  <c r="O22" i="11" s="1"/>
  <c r="W21" i="1"/>
  <c r="K22" i="11"/>
  <c r="L20" i="2"/>
  <c r="Z17" i="1"/>
  <c r="R20" i="2" l="1"/>
  <c r="V21" i="3" s="1"/>
  <c r="N20" i="2"/>
  <c r="U22" i="11"/>
  <c r="N22" i="11"/>
  <c r="M21" i="3"/>
  <c r="P22" i="11"/>
  <c r="L18" i="11"/>
  <c r="T18" i="11" s="1"/>
  <c r="P20" i="2"/>
  <c r="U21" i="3" s="1"/>
  <c r="M18" i="11"/>
  <c r="W18" i="11" s="1"/>
  <c r="L16" i="2"/>
  <c r="W22" i="11"/>
  <c r="K18" i="11"/>
  <c r="J18" i="11"/>
  <c r="R22" i="11"/>
  <c r="AB17" i="1"/>
  <c r="W17" i="1"/>
  <c r="I18" i="11"/>
  <c r="N18" i="11" s="1"/>
  <c r="P16" i="2" l="1"/>
  <c r="U17" i="3" s="1"/>
  <c r="N16" i="2"/>
  <c r="V18" i="11"/>
  <c r="R18" i="11"/>
  <c r="P18" i="11"/>
  <c r="R16" i="2"/>
  <c r="V17" i="3" s="1"/>
  <c r="M17" i="3"/>
  <c r="O18" i="11"/>
  <c r="U18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Экономист</author>
  </authors>
  <commentList>
    <comment ref="F17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Экономист:</t>
        </r>
        <r>
          <rPr>
            <sz val="9"/>
            <color indexed="81"/>
            <rFont val="Tahoma"/>
            <charset val="1"/>
          </rPr>
          <t xml:space="preserve">
данные за 2020г.</t>
        </r>
      </text>
    </comment>
  </commentList>
</comments>
</file>

<file path=xl/sharedStrings.xml><?xml version="1.0" encoding="utf-8"?>
<sst xmlns="http://schemas.openxmlformats.org/spreadsheetml/2006/main" count="8800" uniqueCount="1870">
  <si>
    <r>
      <rPr>
        <sz val="6"/>
        <rFont val="Times New Roman"/>
        <family val="1"/>
        <charset val="204"/>
      </rPr>
      <t>Приложение № 1</t>
    </r>
  </si>
  <si>
    <r>
      <rPr>
        <sz val="6"/>
        <rFont val="Times New Roman"/>
        <family val="1"/>
        <charset val="204"/>
      </rPr>
      <t>к приказу Минэнерго России</t>
    </r>
  </si>
  <si>
    <r>
      <rPr>
        <sz val="6"/>
        <rFont val="Times New Roman"/>
        <family val="1"/>
        <charset val="204"/>
      </rPr>
      <t>от « 25 » апреля 2018 г. № 320</t>
    </r>
  </si>
  <si>
    <r>
      <rPr>
        <sz val="6"/>
        <rFont val="Times New Roman"/>
        <family val="1"/>
        <charset val="204"/>
      </rPr>
  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  </r>
  </si>
  <si>
    <r>
      <rPr>
        <sz val="6"/>
        <rFont val="Times New Roman"/>
        <family val="1"/>
        <charset val="204"/>
      </rPr>
      <t>полное наименование субъекта электроэнергетики</t>
    </r>
  </si>
  <si>
    <r>
      <rPr>
        <sz val="6"/>
        <rFont val="Times New Roman"/>
        <family val="1"/>
        <charset val="204"/>
      </rPr>
      <t>Год раскрытия информации:_год</t>
    </r>
  </si>
  <si>
    <r>
      <rPr>
        <sz val="6"/>
        <rFont val="Times New Roman"/>
        <family val="1"/>
        <charset val="204"/>
      </rPr>
      <t>реквизиты решения органа исполнительной власти, утвердившего инвестиционную программу</t>
    </r>
  </si>
  <si>
    <r>
      <rPr>
        <sz val="6"/>
        <rFont val="Times New Roman"/>
        <family val="1"/>
        <charset val="204"/>
      </rPr>
      <t>Номер группы инвестицио иных проектов</t>
    </r>
  </si>
  <si>
    <r>
      <rPr>
        <sz val="6"/>
        <rFont val="Times New Roman"/>
        <family val="1"/>
        <charset val="204"/>
      </rPr>
      <t>Наименование инвестиционного проекта (группы инвестиционных проектов)</t>
    </r>
  </si>
  <si>
    <r>
      <rPr>
        <sz val="6"/>
        <rFont val="Times New Roman"/>
        <family val="1"/>
        <charset val="204"/>
      </rPr>
      <t>Идентификатор инвестиционного проекта</t>
    </r>
  </si>
  <si>
    <r>
      <rPr>
        <sz val="6"/>
        <rFont val="Times New Roman"/>
        <family val="1"/>
        <charset val="204"/>
      </rPr>
      <t>Оценка полной стоимости инвестиционного проекта в прогнозных ценах соответствующих лет, млн. рублей (с НДС)</t>
    </r>
  </si>
  <si>
    <r>
      <rPr>
        <sz val="6"/>
        <rFont val="Times New Roman"/>
        <family val="1"/>
        <charset val="204"/>
      </rPr>
      <t>Оценка полной стоимости инвестиционного проекта в укрупненными нормативами цены типовых технологических решений капитального строительства объектов электроэнергетики, млн. рублей (с НДС)</t>
    </r>
  </si>
  <si>
    <r>
      <rPr>
        <sz val="6"/>
        <rFont val="Times New Roman"/>
        <family val="1"/>
        <charset val="204"/>
      </rPr>
      <t>Остаток финансирования капитальных вложений на01.01. годаЫ в прогнозных ценах соответствующих лет, млн. рублей (с НДС)</t>
    </r>
  </si>
  <si>
    <r>
      <rPr>
        <sz val="6"/>
        <rFont val="Times New Roman"/>
        <family val="1"/>
        <charset val="204"/>
      </rPr>
      <t>Причины отклонений</t>
    </r>
  </si>
  <si>
    <r>
      <rPr>
        <sz val="6"/>
        <rFont val="Times New Roman"/>
        <family val="1"/>
        <charset val="204"/>
      </rPr>
      <t>План</t>
    </r>
  </si>
  <si>
    <r>
      <rPr>
        <sz val="6"/>
        <rFont val="Times New Roman"/>
        <family val="1"/>
        <charset val="204"/>
      </rPr>
      <t>Факт</t>
    </r>
  </si>
  <si>
    <r>
      <rPr>
        <sz val="6"/>
        <rFont val="Times New Roman"/>
        <family val="1"/>
        <charset val="204"/>
      </rPr>
      <t>Общий объем финансирования, в том числе за счет:</t>
    </r>
  </si>
  <si>
    <r>
      <rPr>
        <sz val="6"/>
        <rFont val="Times New Roman"/>
        <family val="1"/>
        <charset val="204"/>
      </rPr>
      <t>федерального бюджета</t>
    </r>
  </si>
  <si>
    <r>
      <rPr>
        <sz val="6"/>
        <rFont val="Times New Roman"/>
        <family val="1"/>
        <charset val="204"/>
      </rPr>
      <t>средств, полученных от оказания услуг, реализации товаров по регулируемым государством ценам (тарифам)</t>
    </r>
  </si>
  <si>
    <r>
      <rPr>
        <sz val="6"/>
        <rFont val="Times New Roman"/>
        <family val="1"/>
        <charset val="204"/>
      </rPr>
      <t>иных источников финансирования</t>
    </r>
  </si>
  <si>
    <r>
      <rPr>
        <sz val="6"/>
        <rFont val="Times New Roman"/>
        <family val="1"/>
        <charset val="204"/>
      </rPr>
      <t>бюджетов субъектов Российской Федерации и муниципальных образований</t>
    </r>
  </si>
  <si>
    <r>
      <rPr>
        <sz val="6"/>
        <rFont val="Times New Roman"/>
        <family val="1"/>
        <charset val="204"/>
      </rPr>
      <t>млн. рублей(с НДС)</t>
    </r>
  </si>
  <si>
    <r>
      <rPr>
        <i/>
        <sz val="6"/>
        <rFont val="Times New Roman"/>
        <family val="1"/>
        <charset val="204"/>
      </rPr>
      <t>%</t>
    </r>
  </si>
  <si>
    <r>
      <rPr>
        <sz val="6"/>
        <rFont val="Times New Roman"/>
        <family val="1"/>
        <charset val="204"/>
      </rPr>
      <t>млн. рублей (с НДС)</t>
    </r>
  </si>
  <si>
    <r>
      <rPr>
        <sz val="6"/>
        <rFont val="Times New Roman"/>
        <family val="1"/>
        <charset val="204"/>
      </rPr>
      <t>%</t>
    </r>
  </si>
  <si>
    <r>
      <rPr>
        <sz val="6"/>
        <rFont val="Times New Roman"/>
        <family val="1"/>
        <charset val="204"/>
      </rPr>
      <t>1</t>
    </r>
  </si>
  <si>
    <r>
      <rPr>
        <sz val="6"/>
        <rFont val="Times New Roman"/>
        <family val="1"/>
        <charset val="204"/>
      </rPr>
      <t>2</t>
    </r>
  </si>
  <si>
    <r>
      <rPr>
        <sz val="6"/>
        <rFont val="Times New Roman"/>
        <family val="1"/>
        <charset val="204"/>
      </rPr>
      <t>3</t>
    </r>
  </si>
  <si>
    <r>
      <rPr>
        <sz val="6"/>
        <rFont val="Times New Roman"/>
        <family val="1"/>
        <charset val="204"/>
      </rPr>
      <t>4</t>
    </r>
  </si>
  <si>
    <r>
      <rPr>
        <sz val="6"/>
        <rFont val="Times New Roman"/>
        <family val="1"/>
        <charset val="204"/>
      </rPr>
      <t>5</t>
    </r>
  </si>
  <si>
    <r>
      <rPr>
        <sz val="8"/>
        <rFont val="Times New Roman"/>
        <family val="1"/>
        <charset val="204"/>
      </rPr>
      <t>6</t>
    </r>
  </si>
  <si>
    <r>
      <rPr>
        <sz val="6"/>
        <rFont val="Times New Roman"/>
        <family val="1"/>
        <charset val="204"/>
      </rPr>
      <t>7</t>
    </r>
  </si>
  <si>
    <r>
      <rPr>
        <sz val="6"/>
        <rFont val="Times New Roman"/>
        <family val="1"/>
        <charset val="204"/>
      </rPr>
      <t>8</t>
    </r>
  </si>
  <si>
    <r>
      <rPr>
        <sz val="6"/>
        <rFont val="Times New Roman"/>
        <family val="1"/>
        <charset val="204"/>
      </rPr>
      <t>9</t>
    </r>
  </si>
  <si>
    <r>
      <rPr>
        <sz val="6"/>
        <rFont val="Times New Roman"/>
        <family val="1"/>
        <charset val="204"/>
      </rPr>
      <t>10</t>
    </r>
  </si>
  <si>
    <r>
      <rPr>
        <sz val="6"/>
        <rFont val="Times New Roman"/>
        <family val="1"/>
        <charset val="204"/>
      </rPr>
      <t>11</t>
    </r>
  </si>
  <si>
    <r>
      <rPr>
        <sz val="6"/>
        <rFont val="Times New Roman"/>
        <family val="1"/>
        <charset val="204"/>
      </rPr>
      <t>12</t>
    </r>
  </si>
  <si>
    <r>
      <rPr>
        <sz val="6"/>
        <rFont val="Times New Roman"/>
        <family val="1"/>
        <charset val="204"/>
      </rPr>
      <t>13</t>
    </r>
  </si>
  <si>
    <r>
      <rPr>
        <sz val="6"/>
        <rFont val="Times New Roman"/>
        <family val="1"/>
        <charset val="204"/>
      </rPr>
      <t>14</t>
    </r>
  </si>
  <si>
    <r>
      <rPr>
        <sz val="6"/>
        <rFont val="Times New Roman"/>
        <family val="1"/>
        <charset val="204"/>
      </rPr>
      <t>15</t>
    </r>
  </si>
  <si>
    <r>
      <rPr>
        <sz val="6"/>
        <rFont val="Times New Roman"/>
        <family val="1"/>
        <charset val="204"/>
      </rPr>
      <t>16</t>
    </r>
  </si>
  <si>
    <r>
      <rPr>
        <sz val="6"/>
        <rFont val="Times New Roman"/>
        <family val="1"/>
        <charset val="204"/>
      </rPr>
      <t>17</t>
    </r>
  </si>
  <si>
    <r>
      <rPr>
        <sz val="6"/>
        <rFont val="Times New Roman"/>
        <family val="1"/>
        <charset val="204"/>
      </rPr>
      <t>18</t>
    </r>
  </si>
  <si>
    <r>
      <rPr>
        <sz val="6"/>
        <rFont val="Times New Roman"/>
        <family val="1"/>
        <charset val="204"/>
      </rPr>
      <t>19</t>
    </r>
  </si>
  <si>
    <r>
      <rPr>
        <sz val="6"/>
        <rFont val="Times New Roman"/>
        <family val="1"/>
        <charset val="204"/>
      </rPr>
      <t>20</t>
    </r>
  </si>
  <si>
    <r>
      <rPr>
        <sz val="6"/>
        <rFont val="Times New Roman"/>
        <family val="1"/>
        <charset val="204"/>
      </rPr>
      <t>21</t>
    </r>
  </si>
  <si>
    <r>
      <rPr>
        <i/>
        <sz val="6"/>
        <rFont val="Times New Roman"/>
        <family val="1"/>
        <charset val="204"/>
      </rPr>
      <t>22</t>
    </r>
  </si>
  <si>
    <r>
      <rPr>
        <sz val="6"/>
        <rFont val="Times New Roman"/>
        <family val="1"/>
        <charset val="204"/>
      </rPr>
      <t>23</t>
    </r>
  </si>
  <si>
    <r>
      <rPr>
        <sz val="6"/>
        <rFont val="Times New Roman"/>
        <family val="1"/>
        <charset val="204"/>
      </rPr>
      <t>24</t>
    </r>
  </si>
  <si>
    <r>
      <rPr>
        <sz val="6"/>
        <rFont val="Times New Roman"/>
        <family val="1"/>
        <charset val="204"/>
      </rPr>
      <t>25</t>
    </r>
  </si>
  <si>
    <r>
      <rPr>
        <sz val="6"/>
        <rFont val="Times New Roman"/>
        <family val="1"/>
        <charset val="204"/>
      </rPr>
      <t>26</t>
    </r>
  </si>
  <si>
    <r>
      <rPr>
        <sz val="6"/>
        <rFont val="Times New Roman"/>
        <family val="1"/>
        <charset val="204"/>
      </rPr>
      <t>27</t>
    </r>
  </si>
  <si>
    <r>
      <rPr>
        <sz val="6"/>
        <rFont val="Times New Roman"/>
        <family val="1"/>
        <charset val="204"/>
      </rPr>
      <t>28</t>
    </r>
  </si>
  <si>
    <r>
      <rPr>
        <sz val="6"/>
        <rFont val="Times New Roman"/>
        <family val="1"/>
        <charset val="204"/>
      </rPr>
      <t>29</t>
    </r>
  </si>
  <si>
    <r>
      <rPr>
        <sz val="6"/>
        <rFont val="Times New Roman"/>
        <family val="1"/>
        <charset val="204"/>
      </rPr>
      <t>ВСЕГО по инвестиционной программе, в том числе:</t>
    </r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</si>
  <si>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</si>
  <si>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</si>
  <si>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общий фактический объём финансирования, в том числе счёт:</t>
  </si>
  <si>
    <r>
      <rPr>
        <b/>
        <sz val="9"/>
        <rFont val="Times New Roman"/>
        <family val="1"/>
        <charset val="204"/>
      </rPr>
      <t>Приложение № 2</t>
    </r>
  </si>
  <si>
    <r>
      <rPr>
        <b/>
        <sz val="9"/>
        <rFont val="Times New Roman"/>
        <family val="1"/>
        <charset val="204"/>
      </rPr>
      <t>к приказу Минэнерго России</t>
    </r>
  </si>
  <si>
    <r>
      <rPr>
        <b/>
        <sz val="9"/>
        <rFont val="Times New Roman"/>
        <family val="1"/>
        <charset val="204"/>
      </rPr>
      <t>от « 25 » апреля 2018 г. № 320</t>
    </r>
  </si>
  <si>
    <r>
      <rPr>
        <b/>
        <sz val="9"/>
        <rFont val="Times New Roman"/>
        <family val="1"/>
        <charset val="204"/>
      </rPr>
      <t>Форма 2. Отчет об исполнении плана освоения капитальных вложений по инвестиционным проектам инвестиционной программы</t>
    </r>
  </si>
  <si>
    <r>
      <rPr>
        <b/>
        <sz val="9"/>
        <rFont val="Times New Roman"/>
        <family val="1"/>
        <charset val="204"/>
      </rPr>
      <t>за год_</t>
    </r>
  </si>
  <si>
    <r>
      <rPr>
        <b/>
        <sz val="9"/>
        <rFont val="Times New Roman"/>
        <family val="1"/>
        <charset val="204"/>
      </rPr>
      <t>Отчет о реализации инвестиционной программы_</t>
    </r>
  </si>
  <si>
    <r>
      <rPr>
        <sz val="8"/>
        <rFont val="Times New Roman"/>
        <family val="1"/>
        <charset val="204"/>
      </rPr>
      <t>полное наименование субъекта электроэнергетики</t>
    </r>
  </si>
  <si>
    <r>
      <rPr>
        <b/>
        <sz val="9"/>
        <rFont val="Times New Roman"/>
        <family val="1"/>
        <charset val="204"/>
      </rPr>
      <t>Год раскрытия информации:_год</t>
    </r>
  </si>
  <si>
    <r>
      <rPr>
        <b/>
        <sz val="9"/>
        <rFont val="Times New Roman"/>
        <family val="1"/>
        <charset val="204"/>
      </rPr>
      <t>Утвержденные плановые значения показателей приведены в соответствии с _</t>
    </r>
  </si>
  <si>
    <r>
      <rPr>
        <sz val="8"/>
        <rFont val="Times New Roman"/>
        <family val="1"/>
        <charset val="204"/>
      </rPr>
      <t>реквизиты решения органа исполнительной власти, утвердившего инвестиционную программу</t>
    </r>
  </si>
  <si>
    <r>
      <rPr>
        <sz val="8"/>
        <rFont val="Times New Roman"/>
        <family val="1"/>
        <charset val="204"/>
      </rPr>
      <t>Номер группы инвестици онных проектов</t>
    </r>
  </si>
  <si>
    <r>
      <rPr>
        <sz val="8"/>
        <rFont val="Times New Roman"/>
        <family val="1"/>
        <charset val="204"/>
      </rPr>
      <t>Наименование инвестиционного проекта (группы инвестиционных проектов)</t>
    </r>
  </si>
  <si>
    <r>
      <rPr>
        <sz val="8"/>
        <rFont val="Times New Roman"/>
        <family val="1"/>
        <charset val="204"/>
      </rPr>
      <t>Идентификат ор инвестицион ного проекта</t>
    </r>
  </si>
  <si>
    <r>
      <rPr>
        <sz val="8"/>
        <rFont val="Times New Roman"/>
        <family val="1"/>
        <charset val="204"/>
      </rPr>
  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  </r>
  </si>
  <si>
    <r>
      <rPr>
        <sz val="8"/>
        <rFont val="Times New Roman"/>
        <family val="1"/>
        <charset val="204"/>
      </rPr>
      <t>Оценка полной стоимости инвестиционного проекта в прогнозных ценах соответствующих лет, млн. рублей (без НДС)</t>
    </r>
  </si>
  <si>
    <r>
      <rPr>
        <sz val="8"/>
        <rFont val="Times New Roman"/>
        <family val="1"/>
        <charset val="204"/>
      </rPr>
      <t xml:space="preserve">Отклонение от плана освоения капитальных вложений года </t>
    </r>
    <r>
      <rPr>
        <sz val="8"/>
        <rFont val="Times New Roman"/>
        <family val="1"/>
        <charset val="204"/>
      </rPr>
      <t>N</t>
    </r>
  </si>
  <si>
    <r>
      <rPr>
        <sz val="8"/>
        <rFont val="Times New Roman"/>
        <family val="1"/>
        <charset val="204"/>
      </rPr>
      <t>Причины отклонений</t>
    </r>
  </si>
  <si>
    <r>
      <rPr>
        <sz val="8"/>
        <rFont val="Times New Roman"/>
        <family val="1"/>
        <charset val="204"/>
      </rPr>
      <t>План</t>
    </r>
  </si>
  <si>
    <r>
      <rPr>
        <sz val="8"/>
        <rFont val="Times New Roman"/>
        <family val="1"/>
        <charset val="204"/>
      </rPr>
      <t>Факт</t>
    </r>
  </si>
  <si>
    <r>
      <rPr>
        <sz val="8"/>
        <rFont val="Times New Roman"/>
        <family val="1"/>
        <charset val="204"/>
      </rPr>
      <t>млн. рублей (без НДС)</t>
    </r>
  </si>
  <si>
    <r>
      <rPr>
        <i/>
        <sz val="7"/>
        <rFont val="Times New Roman"/>
        <family val="1"/>
        <charset val="204"/>
      </rPr>
      <t>%</t>
    </r>
  </si>
  <si>
    <r>
      <rPr>
        <sz val="8"/>
        <rFont val="Times New Roman"/>
        <family val="1"/>
        <charset val="204"/>
      </rPr>
      <t>в базисном уровне цен</t>
    </r>
  </si>
  <si>
    <r>
      <rPr>
        <sz val="8"/>
        <rFont val="Times New Roman"/>
        <family val="1"/>
        <charset val="204"/>
      </rPr>
      <t>в прогнозных ценах соответствующих лет</t>
    </r>
  </si>
  <si>
    <r>
      <rPr>
        <sz val="8"/>
        <rFont val="Times New Roman"/>
        <family val="1"/>
        <charset val="204"/>
      </rPr>
      <t>в прогнозных ценах</t>
    </r>
  </si>
  <si>
    <r>
      <rPr>
        <sz val="8"/>
        <rFont val="Times New Roman"/>
        <family val="1"/>
        <charset val="204"/>
      </rPr>
      <t>в текущих ценах</t>
    </r>
  </si>
  <si>
    <r>
      <rPr>
        <sz val="8"/>
        <rFont val="Times New Roman"/>
        <family val="1"/>
        <charset val="204"/>
      </rPr>
      <t>1</t>
    </r>
  </si>
  <si>
    <r>
      <rPr>
        <sz val="8"/>
        <rFont val="Times New Roman"/>
        <family val="1"/>
        <charset val="204"/>
      </rPr>
      <t>2</t>
    </r>
  </si>
  <si>
    <r>
      <rPr>
        <sz val="8"/>
        <rFont val="Times New Roman"/>
        <family val="1"/>
        <charset val="204"/>
      </rPr>
      <t>3</t>
    </r>
  </si>
  <si>
    <r>
      <rPr>
        <sz val="8"/>
        <rFont val="Times New Roman"/>
        <family val="1"/>
        <charset val="204"/>
      </rPr>
      <t>4</t>
    </r>
  </si>
  <si>
    <r>
      <rPr>
        <sz val="8"/>
        <rFont val="Times New Roman"/>
        <family val="1"/>
        <charset val="204"/>
      </rPr>
      <t>5</t>
    </r>
  </si>
  <si>
    <r>
      <rPr>
        <sz val="8"/>
        <rFont val="Times New Roman"/>
        <family val="1"/>
        <charset val="204"/>
      </rPr>
      <t>7</t>
    </r>
  </si>
  <si>
    <r>
      <rPr>
        <sz val="8"/>
        <rFont val="Times New Roman"/>
        <family val="1"/>
        <charset val="204"/>
      </rPr>
      <t>8</t>
    </r>
  </si>
  <si>
    <r>
      <rPr>
        <sz val="8"/>
        <rFont val="Times New Roman"/>
        <family val="1"/>
        <charset val="204"/>
      </rPr>
      <t>9</t>
    </r>
  </si>
  <si>
    <r>
      <rPr>
        <sz val="8"/>
        <rFont val="Times New Roman"/>
        <family val="1"/>
        <charset val="204"/>
      </rPr>
      <t>10</t>
    </r>
  </si>
  <si>
    <r>
      <rPr>
        <sz val="8"/>
        <rFont val="Times New Roman"/>
        <family val="1"/>
        <charset val="204"/>
      </rPr>
      <t>и</t>
    </r>
  </si>
  <si>
    <r>
      <rPr>
        <sz val="8"/>
        <rFont val="Times New Roman"/>
        <family val="1"/>
        <charset val="204"/>
      </rPr>
      <t>12</t>
    </r>
  </si>
  <si>
    <r>
      <rPr>
        <sz val="8"/>
        <rFont val="Times New Roman"/>
        <family val="1"/>
        <charset val="204"/>
      </rPr>
      <t>13</t>
    </r>
  </si>
  <si>
    <r>
      <rPr>
        <sz val="8"/>
        <rFont val="Times New Roman"/>
        <family val="1"/>
        <charset val="204"/>
      </rPr>
      <t>14</t>
    </r>
  </si>
  <si>
    <r>
      <rPr>
        <sz val="8"/>
        <rFont val="Times New Roman"/>
        <family val="1"/>
        <charset val="204"/>
      </rPr>
      <t>15</t>
    </r>
  </si>
  <si>
    <r>
      <rPr>
        <sz val="8"/>
        <rFont val="Times New Roman"/>
        <family val="1"/>
        <charset val="204"/>
      </rPr>
      <t>16</t>
    </r>
  </si>
  <si>
    <r>
      <rPr>
        <sz val="8"/>
        <rFont val="Times New Roman"/>
        <family val="1"/>
        <charset val="204"/>
      </rPr>
      <t>17</t>
    </r>
  </si>
  <si>
    <r>
      <rPr>
        <sz val="8"/>
        <rFont val="Times New Roman"/>
        <family val="1"/>
        <charset val="204"/>
      </rPr>
      <t>18</t>
    </r>
  </si>
  <si>
    <r>
      <rPr>
        <sz val="8"/>
        <rFont val="Times New Roman"/>
        <family val="1"/>
        <charset val="204"/>
      </rPr>
      <t>19</t>
    </r>
  </si>
  <si>
    <r>
      <rPr>
        <sz val="8"/>
        <rFont val="Times New Roman"/>
        <family val="1"/>
        <charset val="204"/>
      </rPr>
      <t>20</t>
    </r>
  </si>
  <si>
    <r>
      <rPr>
        <sz val="8"/>
        <rFont val="Times New Roman"/>
        <family val="1"/>
        <charset val="204"/>
      </rPr>
      <t>ВСЕГО по инвестиционной программе, в том числе:</t>
    </r>
  </si>
  <si>
    <r>
      <rPr>
        <b/>
        <sz val="9"/>
        <rFont val="Times New Roman"/>
        <family val="1"/>
        <charset val="204"/>
      </rPr>
      <t>Приложение № 3</t>
    </r>
  </si>
  <si>
    <r>
      <rPr>
        <b/>
        <sz val="9"/>
        <rFont val="Times New Roman"/>
        <family val="1"/>
        <charset val="204"/>
      </rPr>
      <t>Форма 3. Отчет об исполнении плана ввода основных средств по инвестиционным проектам инвестиционной программы</t>
    </r>
  </si>
  <si>
    <r>
      <rPr>
        <sz val="8"/>
        <rFont val="Times New Roman"/>
        <family val="1"/>
        <charset val="204"/>
      </rPr>
      <t>Идентификатор инвестиционного проекта</t>
    </r>
  </si>
  <si>
    <r>
      <rPr>
        <sz val="8"/>
        <rFont val="Times New Roman"/>
        <family val="1"/>
        <charset val="204"/>
      </rPr>
      <t xml:space="preserve">Первоначальная </t>
    </r>
    <r>
      <rPr>
        <sz val="6"/>
        <rFont val="Times New Roman"/>
        <family val="1"/>
        <charset val="204"/>
      </rPr>
      <t xml:space="preserve">СТОИМОСТЬ </t>
    </r>
    <r>
      <rPr>
        <sz val="8"/>
        <rFont val="Times New Roman"/>
        <family val="1"/>
        <charset val="204"/>
      </rPr>
      <t>принимаемых к учету основных средств и нематериальных активов, млн. рублей (без НДС)</t>
    </r>
  </si>
  <si>
    <r>
      <rPr>
        <sz val="8"/>
        <rFont val="Times New Roman"/>
        <family val="1"/>
        <charset val="204"/>
      </rPr>
      <t xml:space="preserve">Принятие основных средств и нематериальных активов к бухгалтерскому учету в год </t>
    </r>
    <r>
      <rPr>
        <sz val="8"/>
        <rFont val="Times New Roman"/>
        <family val="1"/>
        <charset val="204"/>
      </rPr>
      <t>N</t>
    </r>
  </si>
  <si>
    <r>
      <rPr>
        <sz val="8"/>
        <rFont val="Times New Roman"/>
        <family val="1"/>
        <charset val="204"/>
      </rPr>
      <t>Отклонение от плана ввода основных средств годаМ</t>
    </r>
  </si>
  <si>
    <r>
      <rPr>
        <sz val="8"/>
        <rFont val="Times New Roman"/>
        <family val="1"/>
        <charset val="204"/>
      </rPr>
      <t>нематериальные активы</t>
    </r>
  </si>
  <si>
    <r>
      <rPr>
        <sz val="8"/>
        <rFont val="Times New Roman"/>
        <family val="1"/>
        <charset val="204"/>
      </rPr>
      <t>основные средства</t>
    </r>
  </si>
  <si>
    <r>
      <rPr>
        <sz val="8"/>
        <rFont val="Times New Roman"/>
        <family val="1"/>
        <charset val="204"/>
      </rPr>
      <t>МВхА</t>
    </r>
  </si>
  <si>
    <r>
      <rPr>
        <sz val="8"/>
        <rFont val="Times New Roman"/>
        <family val="1"/>
        <charset val="204"/>
      </rPr>
      <t>Мвар</t>
    </r>
  </si>
  <si>
    <r>
      <rPr>
        <sz val="8"/>
        <rFont val="Times New Roman"/>
        <family val="1"/>
        <charset val="204"/>
      </rPr>
      <t>км ЛЭП</t>
    </r>
  </si>
  <si>
    <r>
      <rPr>
        <sz val="8"/>
        <rFont val="Times New Roman"/>
        <family val="1"/>
        <charset val="204"/>
      </rPr>
      <t>МВт</t>
    </r>
  </si>
  <si>
    <r>
      <rPr>
        <sz val="8"/>
        <rFont val="Times New Roman"/>
        <family val="1"/>
        <charset val="204"/>
      </rPr>
      <t>Другое</t>
    </r>
  </si>
  <si>
    <r>
      <rPr>
        <sz val="8"/>
        <rFont val="Times New Roman"/>
        <family val="1"/>
        <charset val="204"/>
      </rPr>
      <t>%</t>
    </r>
  </si>
  <si>
    <r>
      <rPr>
        <sz val="8"/>
        <rFont val="Times New Roman"/>
        <family val="1"/>
        <charset val="204"/>
      </rPr>
      <t>млн.рублей (без НДС)</t>
    </r>
  </si>
  <si>
    <r>
      <rPr>
        <sz val="8"/>
        <rFont val="Times New Roman"/>
        <family val="1"/>
        <charset val="204"/>
      </rPr>
      <t>И</t>
    </r>
  </si>
  <si>
    <r>
      <rPr>
        <sz val="8"/>
        <rFont val="Times New Roman"/>
        <family val="1"/>
        <charset val="204"/>
      </rPr>
      <t>21</t>
    </r>
  </si>
  <si>
    <r>
      <rPr>
        <sz val="8"/>
        <rFont val="Times New Roman"/>
        <family val="1"/>
        <charset val="204"/>
      </rPr>
      <t>22</t>
    </r>
  </si>
  <si>
    <r>
      <rPr>
        <sz val="8"/>
        <rFont val="Times New Roman"/>
        <family val="1"/>
        <charset val="204"/>
      </rPr>
      <t>23</t>
    </r>
  </si>
  <si>
    <r>
      <rPr>
        <b/>
        <sz val="9"/>
        <rFont val="Times New Roman"/>
        <family val="1"/>
        <charset val="204"/>
      </rPr>
      <t>Форма 4. Отчет о постановке объектов электросетевого хозяйства под напряжение</t>
    </r>
  </si>
  <si>
    <r>
      <rPr>
        <b/>
        <sz val="9"/>
        <rFont val="Times New Roman"/>
        <family val="1"/>
        <charset val="204"/>
      </rPr>
      <t>и (или) включении объектов капитального строительства для проведения пусконаладочных работ</t>
    </r>
  </si>
  <si>
    <r>
      <rPr>
        <b/>
        <sz val="9"/>
        <rFont val="Times New Roman"/>
        <family val="1"/>
        <charset val="204"/>
      </rPr>
      <t>Приложение №4</t>
    </r>
  </si>
  <si>
    <r>
      <rPr>
        <b/>
        <sz val="9"/>
        <rFont val="Times New Roman"/>
        <family val="1"/>
        <charset val="204"/>
      </rPr>
      <t>Г од раскрытия информации:_год</t>
    </r>
  </si>
  <si>
    <r>
      <rPr>
        <sz val="8"/>
        <rFont val="Times New Roman"/>
        <family val="1"/>
        <charset val="204"/>
      </rPr>
  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мощности*</t>
    </r>
  </si>
  <si>
    <r>
      <rPr>
        <sz val="8"/>
        <rFont val="Times New Roman"/>
        <family val="1"/>
        <charset val="204"/>
      </rPr>
      <t xml:space="preserve"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</t>
    </r>
    <r>
      <rPr>
        <sz val="8"/>
        <rFont val="Times New Roman"/>
        <family val="1"/>
        <charset val="204"/>
      </rPr>
      <t>N</t>
    </r>
  </si>
  <si>
    <r>
      <rPr>
        <sz val="8"/>
        <rFont val="Times New Roman"/>
        <family val="1"/>
        <charset val="204"/>
      </rPr>
      <t xml:space="preserve">Отклонения от плановых показателей года </t>
    </r>
    <r>
      <rPr>
        <sz val="8"/>
        <rFont val="Times New Roman"/>
        <family val="1"/>
        <charset val="204"/>
      </rPr>
      <t>N</t>
    </r>
  </si>
  <si>
    <r>
      <rPr>
        <sz val="8"/>
        <rFont val="Times New Roman"/>
        <family val="1"/>
        <charset val="204"/>
      </rPr>
      <t>Квартал</t>
    </r>
  </si>
  <si>
    <r>
      <rPr>
        <sz val="8"/>
        <rFont val="Times New Roman"/>
        <family val="1"/>
        <charset val="204"/>
      </rPr>
      <t>11</t>
    </r>
  </si>
  <si>
    <r>
      <rPr>
        <sz val="8"/>
        <rFont val="Times New Roman"/>
        <family val="1"/>
        <charset val="204"/>
      </rPr>
  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</t>
    </r>
  </si>
  <si>
    <r>
      <rPr>
        <sz val="8"/>
        <rFont val="Times New Roman"/>
        <family val="1"/>
        <charset val="204"/>
      </rPr>
      <t>о предоставлении мощности</t>
    </r>
  </si>
  <si>
    <r>
      <rPr>
        <b/>
        <sz val="9"/>
        <rFont val="Times New Roman"/>
        <family val="1"/>
        <charset val="204"/>
      </rPr>
      <t>Приложение № 5</t>
    </r>
  </si>
  <si>
    <r>
      <rPr>
        <b/>
        <sz val="9"/>
        <rFont val="Times New Roman"/>
        <family val="1"/>
        <charset val="204"/>
      </rPr>
      <t>Форма 5. Отчет об исполнении плана ввода объектов инвестиционной деятельности (мощностей) в эксплуатацию</t>
    </r>
  </si>
  <si>
    <r>
      <rPr>
        <sz val="8"/>
        <rFont val="Times New Roman"/>
        <family val="1"/>
        <charset val="204"/>
      </rPr>
      <t>Отчет о реализации инвестиционной программы_</t>
    </r>
  </si>
  <si>
    <r>
      <rPr>
        <sz val="7"/>
        <rFont val="Times New Roman"/>
        <family val="1"/>
        <charset val="204"/>
      </rPr>
      <t>полное наименование субъекта электроэнергетики</t>
    </r>
  </si>
  <si>
    <r>
      <rPr>
        <sz val="8"/>
        <rFont val="Times New Roman"/>
        <family val="1"/>
        <charset val="204"/>
      </rPr>
      <t>Год раскрытия информации:_год</t>
    </r>
  </si>
  <si>
    <r>
      <rPr>
        <sz val="8"/>
        <rFont val="Times New Roman"/>
        <family val="1"/>
        <charset val="204"/>
      </rPr>
      <t>Утвержденные плановые значения показателей приведены в соответствии с _</t>
    </r>
  </si>
  <si>
    <r>
      <rPr>
        <sz val="7"/>
        <rFont val="Times New Roman"/>
        <family val="1"/>
        <charset val="204"/>
      </rPr>
      <t>реквизиты решения органа исполнительной власти, утвердившего инвестиционную программу</t>
    </r>
  </si>
  <si>
    <r>
      <rPr>
        <sz val="7"/>
        <rFont val="Times New Roman"/>
        <family val="1"/>
        <charset val="204"/>
      </rPr>
      <t>Номер группы инвеста ци онных проектов</t>
    </r>
  </si>
  <si>
    <r>
      <rPr>
        <sz val="7"/>
        <rFont val="Times New Roman"/>
        <family val="1"/>
        <charset val="204"/>
      </rPr>
      <t>Наименование инвестиционного проекта (группы инвестиционных проектов)</t>
    </r>
  </si>
  <si>
    <r>
      <rPr>
        <sz val="7"/>
        <rFont val="Times New Roman"/>
        <family val="1"/>
        <charset val="204"/>
      </rPr>
      <t>Идентификатор инвестиционного проекта</t>
    </r>
  </si>
  <si>
    <r>
      <rPr>
        <sz val="7"/>
        <rFont val="Times New Roman"/>
        <family val="1"/>
        <charset val="204"/>
      </rPr>
  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мощности*</t>
    </r>
  </si>
  <si>
    <r>
      <rPr>
        <sz val="7"/>
        <rFont val="Times New Roman"/>
        <family val="1"/>
        <charset val="204"/>
      </rPr>
      <t>Причины отклонений</t>
    </r>
  </si>
  <si>
    <r>
      <rPr>
        <sz val="7"/>
        <rFont val="Times New Roman"/>
        <family val="1"/>
        <charset val="204"/>
      </rPr>
      <t>План</t>
    </r>
  </si>
  <si>
    <r>
      <rPr>
        <sz val="7"/>
        <rFont val="Times New Roman"/>
        <family val="1"/>
        <charset val="204"/>
      </rPr>
      <t>Факт</t>
    </r>
  </si>
  <si>
    <r>
      <rPr>
        <sz val="7"/>
        <rFont val="Times New Roman"/>
        <family val="1"/>
        <charset val="204"/>
      </rPr>
      <t>МВхА</t>
    </r>
  </si>
  <si>
    <r>
      <rPr>
        <sz val="7"/>
        <rFont val="Times New Roman"/>
        <family val="1"/>
        <charset val="204"/>
      </rPr>
      <t>Мвар</t>
    </r>
  </si>
  <si>
    <r>
      <rPr>
        <sz val="7"/>
        <rFont val="Times New Roman"/>
        <family val="1"/>
        <charset val="204"/>
      </rPr>
      <t>км ВЛ 1-цеп</t>
    </r>
  </si>
  <si>
    <r>
      <rPr>
        <sz val="7"/>
        <rFont val="Times New Roman"/>
        <family val="1"/>
        <charset val="204"/>
      </rPr>
      <t>км ВЛ 2-цеп</t>
    </r>
  </si>
  <si>
    <r>
      <rPr>
        <sz val="7"/>
        <rFont val="Times New Roman"/>
        <family val="1"/>
        <charset val="204"/>
      </rPr>
      <t>км КЛ</t>
    </r>
  </si>
  <si>
    <r>
      <rPr>
        <sz val="7"/>
        <rFont val="Times New Roman"/>
        <family val="1"/>
        <charset val="204"/>
      </rPr>
      <t>МВт</t>
    </r>
  </si>
  <si>
    <r>
      <rPr>
        <sz val="7"/>
        <rFont val="Times New Roman"/>
        <family val="1"/>
        <charset val="204"/>
      </rPr>
      <t>Другое</t>
    </r>
  </si>
  <si>
    <r>
      <rPr>
        <sz val="7"/>
        <rFont val="Times New Roman"/>
        <family val="1"/>
        <charset val="204"/>
      </rPr>
      <t>Дата ввода объекта, дд.мм.гпт</t>
    </r>
  </si>
  <si>
    <r>
      <rPr>
        <sz val="7"/>
        <rFont val="Times New Roman"/>
        <family val="1"/>
        <charset val="204"/>
      </rPr>
      <t>1</t>
    </r>
  </si>
  <si>
    <r>
      <rPr>
        <sz val="7"/>
        <rFont val="Times New Roman"/>
        <family val="1"/>
        <charset val="204"/>
      </rPr>
      <t>2</t>
    </r>
  </si>
  <si>
    <r>
      <rPr>
        <sz val="7"/>
        <rFont val="Times New Roman"/>
        <family val="1"/>
        <charset val="204"/>
      </rPr>
      <t>3</t>
    </r>
  </si>
  <si>
    <r>
      <rPr>
        <sz val="7"/>
        <rFont val="Times New Roman"/>
        <family val="1"/>
        <charset val="204"/>
      </rPr>
      <t>4</t>
    </r>
  </si>
  <si>
    <r>
      <rPr>
        <sz val="7"/>
        <rFont val="Times New Roman"/>
        <family val="1"/>
        <charset val="204"/>
      </rPr>
      <t>5</t>
    </r>
  </si>
  <si>
    <r>
      <rPr>
        <sz val="7"/>
        <rFont val="Times New Roman"/>
        <family val="1"/>
        <charset val="204"/>
      </rPr>
      <t>6</t>
    </r>
  </si>
  <si>
    <r>
      <rPr>
        <sz val="7"/>
        <rFont val="Times New Roman"/>
        <family val="1"/>
        <charset val="204"/>
      </rPr>
      <t>7</t>
    </r>
  </si>
  <si>
    <r>
      <rPr>
        <sz val="7"/>
        <rFont val="Times New Roman"/>
        <family val="1"/>
        <charset val="204"/>
      </rPr>
      <t>8</t>
    </r>
  </si>
  <si>
    <r>
      <rPr>
        <sz val="7"/>
        <rFont val="Times New Roman"/>
        <family val="1"/>
        <charset val="204"/>
      </rPr>
      <t>9</t>
    </r>
  </si>
  <si>
    <r>
      <rPr>
        <sz val="7"/>
        <rFont val="Times New Roman"/>
        <family val="1"/>
        <charset val="204"/>
      </rPr>
      <t>10</t>
    </r>
  </si>
  <si>
    <r>
      <rPr>
        <sz val="7"/>
        <rFont val="Times New Roman"/>
        <family val="1"/>
        <charset val="204"/>
      </rPr>
      <t>11</t>
    </r>
  </si>
  <si>
    <r>
      <rPr>
        <sz val="7"/>
        <rFont val="Times New Roman"/>
        <family val="1"/>
        <charset val="204"/>
      </rPr>
      <t>12</t>
    </r>
  </si>
  <si>
    <r>
      <rPr>
        <sz val="7"/>
        <rFont val="Times New Roman"/>
        <family val="1"/>
        <charset val="204"/>
      </rPr>
      <t>13</t>
    </r>
  </si>
  <si>
    <r>
      <rPr>
        <sz val="7"/>
        <rFont val="Times New Roman"/>
        <family val="1"/>
        <charset val="204"/>
      </rPr>
      <t>14</t>
    </r>
  </si>
  <si>
    <r>
      <rPr>
        <sz val="7"/>
        <rFont val="Times New Roman"/>
        <family val="1"/>
        <charset val="204"/>
      </rPr>
      <t>15</t>
    </r>
  </si>
  <si>
    <r>
      <rPr>
        <sz val="7"/>
        <rFont val="Times New Roman"/>
        <family val="1"/>
        <charset val="204"/>
      </rPr>
      <t>16</t>
    </r>
  </si>
  <si>
    <r>
      <rPr>
        <sz val="7"/>
        <rFont val="Times New Roman"/>
        <family val="1"/>
        <charset val="204"/>
      </rPr>
      <t>17</t>
    </r>
  </si>
  <si>
    <r>
      <rPr>
        <sz val="7"/>
        <rFont val="Times New Roman"/>
        <family val="1"/>
        <charset val="204"/>
      </rPr>
      <t>18</t>
    </r>
  </si>
  <si>
    <r>
      <rPr>
        <sz val="7"/>
        <rFont val="Times New Roman"/>
        <family val="1"/>
        <charset val="204"/>
      </rPr>
      <t>19</t>
    </r>
  </si>
  <si>
    <r>
      <rPr>
        <sz val="7"/>
        <rFont val="Times New Roman"/>
        <family val="1"/>
        <charset val="204"/>
      </rPr>
      <t>20</t>
    </r>
  </si>
  <si>
    <r>
      <rPr>
        <sz val="7"/>
        <rFont val="Times New Roman"/>
        <family val="1"/>
        <charset val="204"/>
      </rPr>
      <t>21</t>
    </r>
  </si>
  <si>
    <r>
      <rPr>
        <sz val="7"/>
        <rFont val="Times New Roman"/>
        <family val="1"/>
        <charset val="204"/>
      </rPr>
      <t>22</t>
    </r>
  </si>
  <si>
    <r>
      <rPr>
        <sz val="7"/>
        <rFont val="Times New Roman"/>
        <family val="1"/>
        <charset val="204"/>
      </rPr>
      <t>23</t>
    </r>
  </si>
  <si>
    <r>
      <rPr>
        <sz val="7"/>
        <rFont val="Times New Roman"/>
        <family val="1"/>
        <charset val="204"/>
      </rPr>
      <t>24</t>
    </r>
  </si>
  <si>
    <r>
      <rPr>
        <sz val="7"/>
        <rFont val="Times New Roman"/>
        <family val="1"/>
        <charset val="204"/>
      </rPr>
      <t>25</t>
    </r>
  </si>
  <si>
    <r>
      <rPr>
        <sz val="7"/>
        <rFont val="Times New Roman"/>
        <family val="1"/>
        <charset val="204"/>
      </rPr>
      <t>26</t>
    </r>
  </si>
  <si>
    <r>
      <rPr>
        <sz val="7"/>
        <rFont val="Times New Roman"/>
        <family val="1"/>
        <charset val="204"/>
      </rPr>
      <t>27</t>
    </r>
  </si>
  <si>
    <r>
      <rPr>
        <sz val="7"/>
        <rFont val="Times New Roman"/>
        <family val="1"/>
        <charset val="204"/>
      </rPr>
      <t>ВСЕГО по инвестиционной программе, в том числе:</t>
    </r>
  </si>
  <si>
    <r>
      <rPr>
        <b/>
        <sz val="9"/>
        <rFont val="Times New Roman"/>
        <family val="1"/>
        <charset val="204"/>
      </rPr>
      <t>Приложение № 6</t>
    </r>
  </si>
  <si>
    <r>
      <rPr>
        <b/>
        <sz val="9"/>
        <rFont val="Times New Roman"/>
        <family val="1"/>
        <charset val="204"/>
      </rPr>
      <t>Форма 6. Отчет об исполнении плана вывода объектов инвестиционной деятельности (мощностей) из эксплуатации</t>
    </r>
  </si>
  <si>
    <t>Приложение № 7</t>
  </si>
  <si>
    <r>
      <rPr>
        <sz val="6"/>
        <rFont val="Times New Roman"/>
        <family val="1"/>
        <charset val="204"/>
      </rPr>
      <t>Утвержденные плановые значения показателей приведены в соответствии с _</t>
    </r>
  </si>
  <si>
    <r>
      <rPr>
        <sz val="6"/>
        <rFont val="Times New Roman"/>
        <family val="1"/>
        <charset val="204"/>
      </rPr>
      <t>4.1</t>
    </r>
  </si>
  <si>
    <r>
      <rPr>
        <sz val="6"/>
        <rFont val="Times New Roman"/>
        <family val="1"/>
        <charset val="204"/>
      </rPr>
      <t>4.2</t>
    </r>
  </si>
  <si>
    <r>
      <rPr>
        <sz val="6"/>
        <rFont val="Times New Roman"/>
        <family val="1"/>
        <charset val="204"/>
      </rPr>
      <t>4.3</t>
    </r>
  </si>
  <si>
    <r>
      <rPr>
        <sz val="6"/>
        <rFont val="Times New Roman"/>
        <family val="1"/>
        <charset val="204"/>
      </rPr>
      <t>4.4</t>
    </r>
  </si>
  <si>
    <r>
      <rPr>
        <sz val="6"/>
        <rFont val="Times New Roman"/>
        <family val="1"/>
        <charset val="204"/>
      </rPr>
      <t>4....</t>
    </r>
  </si>
  <si>
    <r>
      <rPr>
        <sz val="6"/>
        <rFont val="Times New Roman"/>
        <family val="1"/>
        <charset val="204"/>
      </rPr>
      <t>4. ...</t>
    </r>
  </si>
  <si>
    <r>
      <rPr>
        <sz val="6"/>
        <rFont val="Times New Roman"/>
        <family val="1"/>
        <charset val="204"/>
      </rPr>
      <t>5.1</t>
    </r>
  </si>
  <si>
    <r>
      <rPr>
        <sz val="6"/>
        <rFont val="Times New Roman"/>
        <family val="1"/>
        <charset val="204"/>
      </rPr>
      <t>5.2</t>
    </r>
  </si>
  <si>
    <r>
      <rPr>
        <sz val="6"/>
        <rFont val="Times New Roman"/>
        <family val="1"/>
        <charset val="204"/>
      </rPr>
      <t>5.3</t>
    </r>
  </si>
  <si>
    <r>
      <rPr>
        <sz val="6"/>
        <rFont val="Times New Roman"/>
        <family val="1"/>
        <charset val="204"/>
      </rPr>
      <t>5.4</t>
    </r>
  </si>
  <si>
    <r>
      <rPr>
        <sz val="6"/>
        <rFont val="Times New Roman"/>
        <family val="1"/>
        <charset val="204"/>
      </rPr>
      <t>5....</t>
    </r>
  </si>
  <si>
    <r>
      <rPr>
        <sz val="6"/>
        <rFont val="Times New Roman"/>
        <family val="1"/>
        <charset val="204"/>
      </rPr>
      <t>6.1</t>
    </r>
  </si>
  <si>
    <r>
      <rPr>
        <sz val="6"/>
        <rFont val="Times New Roman"/>
        <family val="1"/>
        <charset val="204"/>
      </rPr>
      <t>6.2</t>
    </r>
  </si>
  <si>
    <r>
      <rPr>
        <sz val="6"/>
        <rFont val="Times New Roman"/>
        <family val="1"/>
        <charset val="204"/>
      </rPr>
      <t>6.3</t>
    </r>
  </si>
  <si>
    <r>
      <rPr>
        <sz val="6"/>
        <rFont val="Times New Roman"/>
        <family val="1"/>
        <charset val="204"/>
      </rPr>
      <t>6.4</t>
    </r>
  </si>
  <si>
    <r>
      <rPr>
        <sz val="6"/>
        <rFont val="Times New Roman"/>
        <family val="1"/>
        <charset val="204"/>
      </rPr>
      <t>6....</t>
    </r>
  </si>
  <si>
    <r>
      <rPr>
        <sz val="6"/>
        <rFont val="Times New Roman"/>
        <family val="1"/>
        <charset val="204"/>
      </rPr>
      <t>7.1</t>
    </r>
  </si>
  <si>
    <r>
      <rPr>
        <sz val="6"/>
        <rFont val="Times New Roman"/>
        <family val="1"/>
        <charset val="204"/>
      </rPr>
      <t>7.2</t>
    </r>
  </si>
  <si>
    <r>
      <rPr>
        <sz val="6"/>
        <rFont val="Times New Roman"/>
        <family val="1"/>
        <charset val="204"/>
      </rPr>
      <t>7.3</t>
    </r>
  </si>
  <si>
    <r>
      <rPr>
        <sz val="6"/>
        <rFont val="Times New Roman"/>
        <family val="1"/>
        <charset val="204"/>
      </rPr>
      <t>7.4</t>
    </r>
  </si>
  <si>
    <r>
      <rPr>
        <sz val="6"/>
        <rFont val="Times New Roman"/>
        <family val="1"/>
        <charset val="204"/>
      </rPr>
      <t>7....</t>
    </r>
  </si>
  <si>
    <r>
      <rPr>
        <sz val="6"/>
        <rFont val="Times New Roman"/>
        <family val="1"/>
        <charset val="204"/>
      </rPr>
      <t>8.1</t>
    </r>
  </si>
  <si>
    <r>
      <rPr>
        <sz val="6"/>
        <rFont val="Times New Roman"/>
        <family val="1"/>
        <charset val="204"/>
      </rPr>
      <t>8.2</t>
    </r>
  </si>
  <si>
    <r>
      <rPr>
        <sz val="6"/>
        <rFont val="Times New Roman"/>
        <family val="1"/>
        <charset val="204"/>
      </rPr>
      <t>8.3</t>
    </r>
  </si>
  <si>
    <r>
      <rPr>
        <sz val="6"/>
        <rFont val="Times New Roman"/>
        <family val="1"/>
        <charset val="204"/>
      </rPr>
      <t>8.4</t>
    </r>
  </si>
  <si>
    <r>
      <rPr>
        <sz val="6"/>
        <rFont val="Times New Roman"/>
        <family val="1"/>
        <charset val="204"/>
      </rPr>
      <t>8....</t>
    </r>
  </si>
  <si>
    <r>
      <rPr>
        <sz val="6"/>
        <rFont val="Times New Roman"/>
        <family val="1"/>
        <charset val="204"/>
      </rPr>
      <t>9.1</t>
    </r>
  </si>
  <si>
    <r>
      <rPr>
        <sz val="6"/>
        <rFont val="Times New Roman"/>
        <family val="1"/>
        <charset val="204"/>
      </rPr>
      <t>9.2</t>
    </r>
  </si>
  <si>
    <r>
      <rPr>
        <sz val="6"/>
        <rFont val="Times New Roman"/>
        <family val="1"/>
        <charset val="204"/>
      </rPr>
      <t>9.3</t>
    </r>
  </si>
  <si>
    <r>
      <rPr>
        <sz val="6"/>
        <rFont val="Times New Roman"/>
        <family val="1"/>
        <charset val="204"/>
      </rPr>
      <t>9.4</t>
    </r>
  </si>
  <si>
    <r>
      <rPr>
        <sz val="6"/>
        <rFont val="Times New Roman"/>
        <family val="1"/>
        <charset val="204"/>
      </rPr>
      <t>9....</t>
    </r>
  </si>
  <si>
    <r>
      <rPr>
        <sz val="6"/>
        <rFont val="Times New Roman"/>
        <family val="1"/>
        <charset val="204"/>
      </rPr>
      <t>10.1</t>
    </r>
  </si>
  <si>
    <r>
      <rPr>
        <sz val="6"/>
        <rFont val="Times New Roman"/>
        <family val="1"/>
        <charset val="204"/>
      </rPr>
      <t>10.2</t>
    </r>
  </si>
  <si>
    <r>
      <rPr>
        <sz val="6"/>
        <rFont val="Times New Roman"/>
        <family val="1"/>
        <charset val="204"/>
      </rPr>
      <t>10.3</t>
    </r>
  </si>
  <si>
    <r>
      <rPr>
        <sz val="6"/>
        <rFont val="Times New Roman"/>
        <family val="1"/>
        <charset val="204"/>
      </rPr>
      <t>10.4</t>
    </r>
  </si>
  <si>
    <r>
      <rPr>
        <sz val="6"/>
        <rFont val="Times New Roman"/>
        <family val="1"/>
        <charset val="204"/>
      </rPr>
      <t>10....</t>
    </r>
  </si>
  <si>
    <r>
      <rPr>
        <b/>
        <sz val="9"/>
        <rFont val="Times New Roman"/>
        <family val="1"/>
        <charset val="204"/>
      </rPr>
      <t>Приложение № 8</t>
    </r>
  </si>
  <si>
    <r>
      <rPr>
        <b/>
        <sz val="9"/>
        <rFont val="Times New Roman"/>
        <family val="1"/>
        <charset val="204"/>
      </rPr>
  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</t>
    </r>
  </si>
  <si>
    <r>
      <rPr>
        <b/>
        <sz val="9"/>
        <rFont val="Times New Roman"/>
        <family val="1"/>
        <charset val="204"/>
      </rPr>
      <t>отдельно по каждому центру питания напряжением 35 кВ и выше</t>
    </r>
  </si>
  <si>
    <r>
      <rPr>
        <b/>
        <sz val="9"/>
        <rFont val="Times New Roman"/>
        <family val="1"/>
        <charset val="204"/>
      </rPr>
      <t>Утвержденные плановые значения показателей приведены в соответствии с __</t>
    </r>
  </si>
  <si>
    <r>
      <rPr>
        <sz val="8"/>
        <rFont val="Times New Roman"/>
        <family val="1"/>
        <charset val="204"/>
      </rPr>
      <t>Наименование центра питания</t>
    </r>
  </si>
  <si>
    <r>
      <rPr>
        <sz val="8"/>
        <rFont val="Times New Roman"/>
        <family val="1"/>
        <charset val="204"/>
      </rPr>
      <t>Место расположения центра питания: субъект Российской Федерации, район, ближайший населенный пункт</t>
    </r>
  </si>
  <si>
    <r>
      <rPr>
        <sz val="8"/>
        <rFont val="Times New Roman"/>
        <family val="1"/>
        <charset val="204"/>
      </rPr>
      <t xml:space="preserve">Установленная мощность центра питания, </t>
    </r>
    <r>
      <rPr>
        <sz val="8"/>
        <rFont val="Times New Roman"/>
        <family val="1"/>
        <charset val="204"/>
      </rPr>
      <t>MBA</t>
    </r>
  </si>
  <si>
    <r>
      <rPr>
        <sz val="8"/>
        <rFont val="Times New Roman"/>
        <family val="1"/>
        <charset val="204"/>
      </rPr>
      <t>Фактический резерв мощности для присоединения потребителей, кВт</t>
    </r>
  </si>
  <si>
    <r>
      <rPr>
        <sz val="8"/>
        <rFont val="Times New Roman"/>
        <family val="1"/>
        <charset val="204"/>
      </rPr>
      <t>Фактическое расширение пропускной способности, кВт</t>
    </r>
  </si>
  <si>
    <r>
      <rPr>
        <sz val="8"/>
        <rFont val="Times New Roman"/>
        <family val="1"/>
        <charset val="204"/>
      </rPr>
      <t>Фактическое снижение потерь, кВтхч/год</t>
    </r>
  </si>
  <si>
    <r>
      <rPr>
        <sz val="8"/>
        <rFont val="Times New Roman"/>
        <family val="1"/>
        <charset val="204"/>
      </rPr>
      <t xml:space="preserve">факт на 01.01. </t>
    </r>
    <r>
      <rPr>
        <sz val="8"/>
        <rFont val="Times New Roman"/>
        <family val="1"/>
        <charset val="204"/>
      </rPr>
      <t>roflaN</t>
    </r>
  </si>
  <si>
    <r>
      <rPr>
        <sz val="8"/>
        <rFont val="Times New Roman"/>
        <family val="1"/>
        <charset val="204"/>
      </rPr>
      <t xml:space="preserve">факт на 01.01. года </t>
    </r>
    <r>
      <rPr>
        <sz val="8"/>
        <rFont val="Times New Roman"/>
        <family val="1"/>
        <charset val="204"/>
      </rPr>
      <t>N+1</t>
    </r>
  </si>
  <si>
    <r>
      <rPr>
        <sz val="8"/>
        <rFont val="Times New Roman"/>
        <family val="1"/>
        <charset val="204"/>
      </rPr>
      <t xml:space="preserve">факт </t>
    </r>
    <r>
      <rPr>
        <sz val="8"/>
        <rFont val="Times New Roman"/>
        <family val="1"/>
        <charset val="204"/>
      </rPr>
      <t xml:space="preserve">roflaN-l </t>
    </r>
    <r>
      <rPr>
        <sz val="8"/>
        <rFont val="Times New Roman"/>
        <family val="1"/>
        <charset val="204"/>
      </rPr>
      <t xml:space="preserve">(на 01.01.го да </t>
    </r>
    <r>
      <rPr>
        <sz val="8"/>
        <rFont val="Times New Roman"/>
        <family val="1"/>
        <charset val="204"/>
      </rPr>
      <t>N)</t>
    </r>
  </si>
  <si>
    <r>
      <rPr>
        <sz val="8"/>
        <rFont val="Times New Roman"/>
        <family val="1"/>
        <charset val="204"/>
      </rPr>
      <t xml:space="preserve">факт года </t>
    </r>
    <r>
      <rPr>
        <sz val="8"/>
        <rFont val="Times New Roman"/>
        <family val="1"/>
        <charset val="204"/>
      </rPr>
      <t xml:space="preserve">N </t>
    </r>
    <r>
      <rPr>
        <sz val="8"/>
        <rFont val="Times New Roman"/>
        <family val="1"/>
        <charset val="204"/>
      </rPr>
      <t xml:space="preserve">(на 01.01. </t>
    </r>
    <r>
      <rPr>
        <sz val="8"/>
        <rFont val="Times New Roman"/>
        <family val="1"/>
        <charset val="204"/>
      </rPr>
      <t>rxmaN+l)</t>
    </r>
  </si>
  <si>
    <r>
      <rPr>
        <sz val="8"/>
        <rFont val="Times New Roman"/>
        <family val="1"/>
        <charset val="204"/>
      </rPr>
      <t xml:space="preserve">факт года </t>
    </r>
    <r>
      <rPr>
        <sz val="8"/>
        <rFont val="Times New Roman"/>
        <family val="1"/>
        <charset val="204"/>
      </rPr>
      <t xml:space="preserve">N-1 </t>
    </r>
    <r>
      <rPr>
        <sz val="8"/>
        <rFont val="Times New Roman"/>
        <family val="1"/>
        <charset val="204"/>
      </rPr>
      <t xml:space="preserve">(на 01.01.года </t>
    </r>
    <r>
      <rPr>
        <sz val="8"/>
        <rFont val="Times New Roman"/>
        <family val="1"/>
        <charset val="204"/>
      </rPr>
      <t>N)</t>
    </r>
  </si>
  <si>
    <r>
      <rPr>
        <sz val="8"/>
        <rFont val="Times New Roman"/>
        <family val="1"/>
        <charset val="204"/>
      </rPr>
      <t xml:space="preserve">факт года </t>
    </r>
    <r>
      <rPr>
        <sz val="8"/>
        <rFont val="Times New Roman"/>
        <family val="1"/>
        <charset val="204"/>
      </rPr>
      <t xml:space="preserve">N </t>
    </r>
    <r>
      <rPr>
        <sz val="8"/>
        <rFont val="Times New Roman"/>
        <family val="1"/>
        <charset val="204"/>
      </rPr>
      <t xml:space="preserve">(на 01.01. года </t>
    </r>
    <r>
      <rPr>
        <sz val="8"/>
        <rFont val="Times New Roman"/>
        <family val="1"/>
        <charset val="204"/>
      </rPr>
      <t>N+1)</t>
    </r>
  </si>
  <si>
    <r>
      <rPr>
        <sz val="8"/>
        <rFont val="Times New Roman"/>
        <family val="1"/>
        <charset val="204"/>
      </rPr>
      <t xml:space="preserve">факт года </t>
    </r>
    <r>
      <rPr>
        <sz val="8"/>
        <rFont val="Times New Roman"/>
        <family val="1"/>
        <charset val="204"/>
      </rPr>
      <t xml:space="preserve">N-1 </t>
    </r>
    <r>
      <rPr>
        <sz val="8"/>
        <rFont val="Times New Roman"/>
        <family val="1"/>
        <charset val="204"/>
      </rPr>
      <t xml:space="preserve">(на 01.01. года </t>
    </r>
    <r>
      <rPr>
        <sz val="8"/>
        <rFont val="Times New Roman"/>
        <family val="1"/>
        <charset val="204"/>
      </rPr>
      <t>N)</t>
    </r>
  </si>
  <si>
    <r>
      <rPr>
        <sz val="8"/>
        <rFont val="Times New Roman"/>
        <family val="1"/>
        <charset val="204"/>
      </rPr>
      <t xml:space="preserve">факт года </t>
    </r>
    <r>
      <rPr>
        <sz val="8"/>
        <rFont val="Times New Roman"/>
        <family val="1"/>
        <charset val="204"/>
      </rPr>
      <t xml:space="preserve">N </t>
    </r>
    <r>
      <rPr>
        <sz val="8"/>
        <rFont val="Times New Roman"/>
        <family val="1"/>
        <charset val="204"/>
      </rPr>
      <t xml:space="preserve">(на 01.01. года </t>
    </r>
    <r>
      <rPr>
        <sz val="8"/>
        <rFont val="Times New Roman"/>
        <family val="1"/>
        <charset val="204"/>
      </rPr>
      <t>N+</t>
    </r>
    <r>
      <rPr>
        <sz val="8"/>
        <rFont val="Times New Roman"/>
        <family val="1"/>
        <charset val="204"/>
      </rPr>
      <t>1)</t>
    </r>
  </si>
  <si>
    <r>
      <rPr>
        <sz val="8"/>
        <rFont val="Times New Roman"/>
        <family val="1"/>
        <charset val="204"/>
      </rPr>
      <t xml:space="preserve">Примечание: Словосочетания вида «год </t>
    </r>
    <r>
      <rPr>
        <sz val="8"/>
        <rFont val="Times New Roman"/>
        <family val="1"/>
        <charset val="204"/>
      </rPr>
      <t xml:space="preserve">N», </t>
    </r>
    <r>
      <rPr>
        <sz val="8"/>
        <rFont val="Times New Roman"/>
        <family val="1"/>
        <charset val="204"/>
      </rPr>
      <t xml:space="preserve">«год </t>
    </r>
    <r>
      <rPr>
        <sz val="8"/>
        <rFont val="Times New Roman"/>
        <family val="1"/>
        <charset val="204"/>
      </rPr>
      <t xml:space="preserve">(N-1)», </t>
    </r>
    <r>
      <rPr>
        <sz val="8"/>
        <rFont val="Times New Roman"/>
        <family val="1"/>
        <charset val="204"/>
      </rPr>
      <t xml:space="preserve">«год </t>
    </r>
    <r>
      <rPr>
        <sz val="8"/>
        <rFont val="Times New Roman"/>
        <family val="1"/>
        <charset val="204"/>
      </rPr>
      <t xml:space="preserve">(N+1)» </t>
    </r>
    <r>
      <rPr>
        <sz val="8"/>
        <rFont val="Times New Roman"/>
        <family val="1"/>
        <charset val="204"/>
      </rPr>
      <t>в различных падежах заменяются указанием года (четыре цифры и слово «год» в соответствующем</t>
    </r>
  </si>
  <si>
    <r>
      <rPr>
        <sz val="8"/>
        <rFont val="Times New Roman"/>
        <family val="1"/>
        <charset val="204"/>
      </rPr>
      <t>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  </r>
  </si>
  <si>
    <r>
      <rPr>
        <b/>
        <sz val="9"/>
        <rFont val="Times New Roman"/>
        <family val="1"/>
        <charset val="204"/>
      </rPr>
      <t xml:space="preserve">Приложение </t>
    </r>
    <r>
      <rPr>
        <b/>
        <i/>
        <sz val="9"/>
        <rFont val="Times New Roman"/>
        <family val="1"/>
        <charset val="204"/>
      </rPr>
      <t xml:space="preserve">№ </t>
    </r>
    <r>
      <rPr>
        <b/>
        <i/>
        <sz val="10"/>
        <rFont val="Times New Roman"/>
        <family val="1"/>
        <charset val="204"/>
      </rPr>
      <t>9</t>
    </r>
  </si>
  <si>
    <r>
      <rPr>
        <b/>
        <sz val="12"/>
        <rFont val="Times New Roman"/>
        <family val="1"/>
        <charset val="204"/>
      </rPr>
      <t>Форма 9. Отчет об исполнении финансового плана субъекта электроэнергетики</t>
    </r>
  </si>
  <si>
    <r>
      <rPr>
        <b/>
        <sz val="9"/>
        <rFont val="Times New Roman"/>
        <family val="1"/>
        <charset val="204"/>
      </rPr>
      <t>Инвестиционная программа_</t>
    </r>
  </si>
  <si>
    <r>
      <rPr>
        <b/>
        <sz val="9"/>
        <rFont val="Times New Roman"/>
        <family val="1"/>
        <charset val="204"/>
      </rPr>
      <t>Субъект Российской Федерации:_</t>
    </r>
  </si>
  <si>
    <r>
      <rPr>
        <b/>
        <sz val="9"/>
        <rFont val="Times New Roman"/>
        <family val="1"/>
        <charset val="204"/>
      </rPr>
      <t>Год раскрытия (предоставления) информации:_год</t>
    </r>
  </si>
  <si>
    <r>
      <rPr>
        <b/>
        <sz val="9"/>
        <rFont val="Times New Roman"/>
        <family val="1"/>
        <charset val="204"/>
      </rPr>
      <t>Утвержденные плановые значения показателей приведены в соответствии с</t>
    </r>
  </si>
  <si>
    <r>
      <rPr>
        <b/>
        <u/>
        <sz val="10"/>
        <rFont val="Times New Roman"/>
        <family val="1"/>
        <charset val="204"/>
      </rPr>
      <t>1. Финансово-экономическая модель деятельности субъекта электроэнергетики</t>
    </r>
  </si>
  <si>
    <r>
      <rPr>
        <sz val="7"/>
        <rFont val="Times New Roman"/>
        <family val="1"/>
        <charset val="204"/>
      </rPr>
      <t>№ п/п</t>
    </r>
  </si>
  <si>
    <r>
      <rPr>
        <sz val="8"/>
        <rFont val="Times New Roman"/>
        <family val="1"/>
        <charset val="204"/>
      </rPr>
      <t>Показатель</t>
    </r>
  </si>
  <si>
    <r>
      <rPr>
        <sz val="8"/>
        <rFont val="Times New Roman"/>
        <family val="1"/>
        <charset val="204"/>
      </rPr>
      <t>Ед. изм.</t>
    </r>
  </si>
  <si>
    <r>
      <rPr>
        <sz val="8"/>
        <rFont val="Times New Roman"/>
        <family val="1"/>
        <charset val="204"/>
      </rPr>
      <t xml:space="preserve">Отчетный год </t>
    </r>
    <r>
      <rPr>
        <sz val="8"/>
        <rFont val="Times New Roman"/>
        <family val="1"/>
        <charset val="204"/>
      </rPr>
      <t>N</t>
    </r>
  </si>
  <si>
    <r>
      <rPr>
        <sz val="8"/>
        <rFont val="Times New Roman"/>
        <family val="1"/>
        <charset val="204"/>
      </rPr>
      <t>Отклонение от плановых значений годаЫ</t>
    </r>
  </si>
  <si>
    <r>
      <rPr>
        <sz val="7"/>
        <rFont val="Times New Roman"/>
        <family val="1"/>
        <charset val="204"/>
      </rPr>
      <t>вед. измерений</t>
    </r>
  </si>
  <si>
    <r>
      <rPr>
        <sz val="8"/>
        <rFont val="Times New Roman"/>
        <family val="1"/>
        <charset val="204"/>
      </rPr>
      <t xml:space="preserve">в </t>
    </r>
    <r>
      <rPr>
        <sz val="7"/>
        <rFont val="Times New Roman"/>
        <family val="1"/>
        <charset val="204"/>
      </rPr>
      <t xml:space="preserve">процентах, </t>
    </r>
    <r>
      <rPr>
        <i/>
        <sz val="7"/>
        <rFont val="Times New Roman"/>
        <family val="1"/>
        <charset val="204"/>
      </rPr>
      <t>%</t>
    </r>
  </si>
  <si>
    <r>
      <rPr>
        <b/>
        <sz val="9"/>
        <rFont val="Times New Roman"/>
        <family val="1"/>
        <charset val="204"/>
      </rPr>
      <t>БЮДЖЕТ ДОХОДОВ И РАСХОДОВ</t>
    </r>
  </si>
  <si>
    <r>
      <rPr>
        <sz val="8"/>
        <rFont val="Times New Roman"/>
        <family val="1"/>
        <charset val="204"/>
      </rPr>
      <t>Выручка от реализации товаров (работ, услуг) всего, в том числе*:</t>
    </r>
  </si>
  <si>
    <r>
      <rPr>
        <sz val="7"/>
        <rFont val="Times New Roman"/>
        <family val="1"/>
        <charset val="204"/>
      </rPr>
      <t>млн. рублей</t>
    </r>
  </si>
  <si>
    <t>1.1</t>
  </si>
  <si>
    <r>
      <rPr>
        <sz val="8"/>
        <rFont val="Times New Roman"/>
        <family val="1"/>
        <charset val="204"/>
      </rPr>
      <t>Производство и поставка электрической энергии и мощности всего, в том числе:</t>
    </r>
  </si>
  <si>
    <t>1.1.1</t>
  </si>
  <si>
    <r>
      <rPr>
        <sz val="8"/>
        <rFont val="Times New Roman"/>
        <family val="1"/>
        <charset val="204"/>
      </rPr>
      <t>производство и поставка электрической энергии на оптовом рынке электрической энергии и мощности</t>
    </r>
  </si>
  <si>
    <r>
      <rPr>
        <sz val="7"/>
        <rFont val="Times New Roman"/>
        <family val="1"/>
        <charset val="204"/>
      </rPr>
      <t>1.1.2</t>
    </r>
  </si>
  <si>
    <r>
      <rPr>
        <sz val="8"/>
        <rFont val="Times New Roman"/>
        <family val="1"/>
        <charset val="204"/>
      </rPr>
      <t>производство и поставка электрической мощности на оптовом рынке электрической энергии и мощности</t>
    </r>
  </si>
  <si>
    <r>
      <rPr>
        <sz val="7"/>
        <rFont val="Times New Roman"/>
        <family val="1"/>
        <charset val="204"/>
      </rPr>
      <t>1.1.3</t>
    </r>
  </si>
  <si>
    <r>
      <rPr>
        <sz val="8"/>
        <rFont val="Times New Roman"/>
        <family val="1"/>
        <charset val="204"/>
      </rPr>
      <t>производство и поставка электрической энергии (мощности) на розничных рынках электрической энергии</t>
    </r>
  </si>
  <si>
    <r>
      <rPr>
        <sz val="7"/>
        <rFont val="Times New Roman"/>
        <family val="1"/>
        <charset val="204"/>
      </rPr>
      <t>1.2</t>
    </r>
  </si>
  <si>
    <r>
      <rPr>
        <sz val="8"/>
        <rFont val="Times New Roman"/>
        <family val="1"/>
        <charset val="204"/>
      </rPr>
      <t>Производство и поставка тепловой энергии (мощности)</t>
    </r>
  </si>
  <si>
    <r>
      <rPr>
        <sz val="7"/>
        <rFont val="Times New Roman"/>
        <family val="1"/>
        <charset val="204"/>
      </rPr>
      <t>1.3</t>
    </r>
  </si>
  <si>
    <r>
      <rPr>
        <sz val="8"/>
        <rFont val="Times New Roman"/>
        <family val="1"/>
        <charset val="204"/>
      </rPr>
      <t>Оказание услуг по передаче электрической энергии</t>
    </r>
  </si>
  <si>
    <r>
      <rPr>
        <sz val="7"/>
        <rFont val="Times New Roman"/>
        <family val="1"/>
        <charset val="204"/>
      </rPr>
      <t>1.4</t>
    </r>
  </si>
  <si>
    <r>
      <rPr>
        <sz val="8"/>
        <rFont val="Times New Roman"/>
        <family val="1"/>
        <charset val="204"/>
      </rPr>
      <t>Оказание услуг по передаче тепловой энергии, теплоносителя</t>
    </r>
  </si>
  <si>
    <r>
      <rPr>
        <sz val="7"/>
        <rFont val="Times New Roman"/>
        <family val="1"/>
        <charset val="204"/>
      </rPr>
      <t>1.5</t>
    </r>
  </si>
  <si>
    <r>
      <rPr>
        <sz val="8"/>
        <rFont val="Times New Roman"/>
        <family val="1"/>
        <charset val="204"/>
      </rPr>
      <t>Оказание услуг по технологическому присоединению</t>
    </r>
  </si>
  <si>
    <r>
      <rPr>
        <sz val="7"/>
        <rFont val="Times New Roman"/>
        <family val="1"/>
        <charset val="204"/>
      </rPr>
      <t>1.6</t>
    </r>
  </si>
  <si>
    <r>
      <rPr>
        <sz val="8"/>
        <rFont val="Times New Roman"/>
        <family val="1"/>
        <charset val="204"/>
      </rPr>
      <t>Реализация электрической энергии и мощности</t>
    </r>
  </si>
  <si>
    <r>
      <rPr>
        <sz val="7"/>
        <rFont val="Times New Roman"/>
        <family val="1"/>
        <charset val="204"/>
      </rPr>
      <t>1.7</t>
    </r>
  </si>
  <si>
    <r>
      <rPr>
        <sz val="8"/>
        <rFont val="Times New Roman"/>
        <family val="1"/>
        <charset val="204"/>
      </rPr>
      <t>Реализации тепловой энергии (мощности)</t>
    </r>
  </si>
  <si>
    <r>
      <rPr>
        <sz val="7"/>
        <rFont val="Times New Roman"/>
        <family val="1"/>
        <charset val="204"/>
      </rPr>
      <t>1.8</t>
    </r>
  </si>
  <si>
    <r>
      <rPr>
        <sz val="8"/>
        <rFont val="Times New Roman"/>
        <family val="1"/>
        <charset val="204"/>
      </rPr>
      <t>Оказание услуг по оперативно-диспетчерскому управлению в электроэнергетике всего, в том числе:</t>
    </r>
  </si>
  <si>
    <r>
      <rPr>
        <sz val="7"/>
        <rFont val="Times New Roman"/>
        <family val="1"/>
        <charset val="204"/>
      </rPr>
      <t>1.8.1</t>
    </r>
  </si>
  <si>
    <r>
      <rPr>
        <sz val="8"/>
        <rFont val="Times New Roman"/>
        <family val="1"/>
        <charset val="204"/>
      </rPr>
      <t>в части управления технологическими режимами</t>
    </r>
  </si>
  <si>
    <r>
      <rPr>
        <sz val="7"/>
        <rFont val="Times New Roman"/>
        <family val="1"/>
        <charset val="204"/>
      </rPr>
      <t>1.8.2</t>
    </r>
  </si>
  <si>
    <r>
      <rPr>
        <sz val="8"/>
        <rFont val="Times New Roman"/>
        <family val="1"/>
        <charset val="204"/>
      </rPr>
      <t>в части обеспечения надежности</t>
    </r>
  </si>
  <si>
    <r>
      <rPr>
        <sz val="7"/>
        <rFont val="Times New Roman"/>
        <family val="1"/>
        <charset val="204"/>
      </rPr>
      <t>1.9</t>
    </r>
  </si>
  <si>
    <r>
      <rPr>
        <sz val="8"/>
        <rFont val="Times New Roman"/>
        <family val="1"/>
        <charset val="204"/>
      </rPr>
      <t>Прочая деятельность</t>
    </r>
  </si>
  <si>
    <r>
      <rPr>
        <sz val="7"/>
        <rFont val="Times New Roman"/>
        <family val="1"/>
        <charset val="204"/>
      </rPr>
      <t>П</t>
    </r>
  </si>
  <si>
    <r>
      <rPr>
        <sz val="8"/>
        <rFont val="Times New Roman"/>
        <family val="1"/>
        <charset val="204"/>
      </rPr>
      <t>Себестоимость товаров (работ, услуг), коммерческие и управленческие расходы всего, в том числе:</t>
    </r>
  </si>
  <si>
    <r>
      <rPr>
        <sz val="7"/>
        <rFont val="Times New Roman"/>
        <family val="1"/>
        <charset val="204"/>
      </rPr>
      <t>2.1</t>
    </r>
  </si>
  <si>
    <r>
      <rPr>
        <sz val="7"/>
        <rFont val="Times New Roman"/>
        <family val="1"/>
        <charset val="204"/>
      </rPr>
      <t>2.1.1</t>
    </r>
  </si>
  <si>
    <r>
      <rPr>
        <sz val="7"/>
        <rFont val="Times New Roman"/>
        <family val="1"/>
        <charset val="204"/>
      </rPr>
      <t>2.1.2</t>
    </r>
  </si>
  <si>
    <r>
      <rPr>
        <sz val="7"/>
        <rFont val="Times New Roman"/>
        <family val="1"/>
        <charset val="204"/>
      </rPr>
      <t>2.1.3</t>
    </r>
  </si>
  <si>
    <r>
      <rPr>
        <sz val="7"/>
        <rFont val="Times New Roman"/>
        <family val="1"/>
        <charset val="204"/>
      </rPr>
      <t>2.2</t>
    </r>
  </si>
  <si>
    <r>
      <rPr>
        <sz val="7"/>
        <rFont val="Times New Roman"/>
        <family val="1"/>
        <charset val="204"/>
      </rPr>
      <t>2.3</t>
    </r>
  </si>
  <si>
    <r>
      <rPr>
        <sz val="7"/>
        <rFont val="Times New Roman"/>
        <family val="1"/>
        <charset val="204"/>
      </rPr>
      <t>2.4</t>
    </r>
  </si>
  <si>
    <r>
      <rPr>
        <sz val="7"/>
        <rFont val="Times New Roman"/>
        <family val="1"/>
        <charset val="204"/>
      </rPr>
      <t>2.5</t>
    </r>
  </si>
  <si>
    <r>
      <rPr>
        <sz val="7"/>
        <rFont val="Times New Roman"/>
        <family val="1"/>
        <charset val="204"/>
      </rPr>
      <t>2.6</t>
    </r>
  </si>
  <si>
    <r>
      <rPr>
        <sz val="7"/>
        <rFont val="Times New Roman"/>
        <family val="1"/>
        <charset val="204"/>
      </rPr>
      <t>2.7</t>
    </r>
  </si>
  <si>
    <r>
      <rPr>
        <sz val="7"/>
        <rFont val="Times New Roman"/>
        <family val="1"/>
        <charset val="204"/>
      </rPr>
      <t>2.8</t>
    </r>
  </si>
  <si>
    <r>
      <rPr>
        <sz val="7"/>
        <rFont val="Times New Roman"/>
        <family val="1"/>
        <charset val="204"/>
      </rPr>
      <t>2.8.1</t>
    </r>
  </si>
  <si>
    <r>
      <rPr>
        <sz val="7"/>
        <rFont val="Times New Roman"/>
        <family val="1"/>
        <charset val="204"/>
      </rPr>
      <t>2.8.2</t>
    </r>
  </si>
  <si>
    <r>
      <rPr>
        <sz val="7"/>
        <rFont val="Times New Roman"/>
        <family val="1"/>
        <charset val="204"/>
      </rPr>
      <t>2.9</t>
    </r>
  </si>
  <si>
    <r>
      <rPr>
        <sz val="7"/>
        <rFont val="Times New Roman"/>
        <family val="1"/>
        <charset val="204"/>
      </rPr>
      <t>П.1</t>
    </r>
  </si>
  <si>
    <r>
      <rPr>
        <sz val="8"/>
        <rFont val="Times New Roman"/>
        <family val="1"/>
        <charset val="204"/>
      </rPr>
      <t>Материальные расходы всего, в том числе:</t>
    </r>
  </si>
  <si>
    <r>
      <rPr>
        <sz val="8"/>
        <rFont val="Times New Roman"/>
        <family val="1"/>
        <charset val="204"/>
      </rPr>
      <t>расходы на топливо на технологические цели</t>
    </r>
  </si>
  <si>
    <r>
      <rPr>
        <sz val="8"/>
        <rFont val="Times New Roman"/>
        <family val="1"/>
        <charset val="204"/>
      </rPr>
      <t>покупная энергия, в том числе:</t>
    </r>
  </si>
  <si>
    <r>
      <rPr>
        <sz val="7"/>
        <rFont val="Times New Roman"/>
        <family val="1"/>
        <charset val="204"/>
      </rPr>
      <t>2.1.2.1</t>
    </r>
  </si>
  <si>
    <r>
      <rPr>
        <sz val="8"/>
        <rFont val="Times New Roman"/>
        <family val="1"/>
        <charset val="204"/>
      </rPr>
      <t>покупная электрическая энергия (мощность) всего, в том числе:</t>
    </r>
  </si>
  <si>
    <r>
      <rPr>
        <sz val="7"/>
        <rFont val="Times New Roman"/>
        <family val="1"/>
        <charset val="204"/>
      </rPr>
      <t>2.1.2.1.1</t>
    </r>
  </si>
  <si>
    <r>
      <rPr>
        <sz val="8"/>
        <rFont val="Times New Roman"/>
        <family val="1"/>
        <charset val="204"/>
      </rPr>
      <t>на технологические цели, включая энергию на компенсацию потерь при ее передаче</t>
    </r>
  </si>
  <si>
    <r>
      <rPr>
        <sz val="7"/>
        <rFont val="Times New Roman"/>
        <family val="1"/>
        <charset val="204"/>
      </rPr>
      <t>2.1.2.1.2</t>
    </r>
  </si>
  <si>
    <r>
      <rPr>
        <sz val="8"/>
        <rFont val="Times New Roman"/>
        <family val="1"/>
        <charset val="204"/>
      </rPr>
      <t>для последующей перепродажи</t>
    </r>
  </si>
  <si>
    <r>
      <rPr>
        <sz val="7"/>
        <rFont val="Times New Roman"/>
        <family val="1"/>
        <charset val="204"/>
      </rPr>
      <t>2.1.2.2</t>
    </r>
  </si>
  <si>
    <r>
      <rPr>
        <sz val="8"/>
        <rFont val="Times New Roman"/>
        <family val="1"/>
        <charset val="204"/>
      </rPr>
      <t>покупная тепловая энергия (мощность)</t>
    </r>
  </si>
  <si>
    <r>
      <rPr>
        <sz val="8"/>
        <rFont val="Times New Roman"/>
        <family val="1"/>
        <charset val="204"/>
      </rPr>
      <t>сырье, материалы, запасные части, инструменты</t>
    </r>
  </si>
  <si>
    <r>
      <rPr>
        <sz val="7"/>
        <rFont val="Times New Roman"/>
        <family val="1"/>
        <charset val="204"/>
      </rPr>
      <t>2.1.4</t>
    </r>
  </si>
  <si>
    <r>
      <rPr>
        <sz val="8"/>
        <rFont val="Times New Roman"/>
        <family val="1"/>
        <charset val="204"/>
      </rPr>
      <t>прочие материальные расходы</t>
    </r>
  </si>
  <si>
    <r>
      <rPr>
        <sz val="7"/>
        <rFont val="Times New Roman"/>
        <family val="1"/>
        <charset val="204"/>
      </rPr>
      <t>П.П</t>
    </r>
  </si>
  <si>
    <r>
      <rPr>
        <sz val="8"/>
        <rFont val="Times New Roman"/>
        <family val="1"/>
        <charset val="204"/>
      </rPr>
      <t>Работы и услуги производственного характера всего, в том числе:</t>
    </r>
  </si>
  <si>
    <r>
      <rPr>
        <sz val="7"/>
        <rFont val="Times New Roman"/>
        <family val="1"/>
        <charset val="204"/>
      </rPr>
      <t>2.2.1</t>
    </r>
  </si>
  <si>
    <r>
      <rPr>
        <sz val="8"/>
        <rFont val="Times New Roman"/>
        <family val="1"/>
        <charset val="204"/>
      </rPr>
      <t>услуги по передаче электрической энергии по единой (национальной) общероссийской электрической сети</t>
    </r>
  </si>
  <si>
    <r>
      <rPr>
        <sz val="7"/>
        <rFont val="Times New Roman"/>
        <family val="1"/>
        <charset val="204"/>
      </rPr>
      <t>2.2.2</t>
    </r>
  </si>
  <si>
    <r>
      <rPr>
        <sz val="8"/>
        <rFont val="Times New Roman"/>
        <family val="1"/>
        <charset val="204"/>
      </rPr>
      <t>услуги по передаче электрической энергии по сетям территориальной сетевой организации</t>
    </r>
  </si>
  <si>
    <r>
      <rPr>
        <sz val="7"/>
        <rFont val="Times New Roman"/>
        <family val="1"/>
        <charset val="204"/>
      </rPr>
      <t>2.2.3</t>
    </r>
  </si>
  <si>
    <r>
      <rPr>
        <sz val="8"/>
        <rFont val="Times New Roman"/>
        <family val="1"/>
        <charset val="204"/>
      </rPr>
      <t>услуги по передаче тепловой энергии, теплоносителя</t>
    </r>
  </si>
  <si>
    <r>
      <rPr>
        <sz val="7"/>
        <rFont val="Times New Roman"/>
        <family val="1"/>
        <charset val="204"/>
      </rPr>
      <t>2.2.4</t>
    </r>
  </si>
  <si>
    <r>
      <rPr>
        <sz val="8"/>
        <rFont val="Times New Roman"/>
        <family val="1"/>
        <charset val="204"/>
      </rPr>
      <t>услуги инфраструктурных организаций*****</t>
    </r>
  </si>
  <si>
    <r>
      <rPr>
        <sz val="7"/>
        <rFont val="Times New Roman"/>
        <family val="1"/>
        <charset val="204"/>
      </rPr>
      <t>2.2.5</t>
    </r>
  </si>
  <si>
    <r>
      <rPr>
        <sz val="8"/>
        <rFont val="Times New Roman"/>
        <family val="1"/>
        <charset val="204"/>
      </rPr>
      <t>прочие услуги производственного характера</t>
    </r>
  </si>
  <si>
    <r>
      <rPr>
        <sz val="7"/>
        <rFont val="Times New Roman"/>
        <family val="1"/>
        <charset val="204"/>
      </rPr>
      <t>П.Ш</t>
    </r>
  </si>
  <si>
    <r>
      <rPr>
        <sz val="8"/>
        <rFont val="Times New Roman"/>
        <family val="1"/>
        <charset val="204"/>
      </rPr>
      <t>Расходы на оплату труда с учетом страховых взносов</t>
    </r>
  </si>
  <si>
    <r>
      <rPr>
        <sz val="8"/>
        <rFont val="Times New Roman"/>
        <family val="1"/>
        <charset val="204"/>
      </rPr>
      <t>n.IV</t>
    </r>
  </si>
  <si>
    <r>
      <rPr>
        <sz val="8"/>
        <rFont val="Times New Roman"/>
        <family val="1"/>
        <charset val="204"/>
      </rPr>
      <t>Амортизация основных средств и нематериальных активов</t>
    </r>
  </si>
  <si>
    <r>
      <rPr>
        <sz val="8"/>
        <rFont val="Times New Roman"/>
        <family val="1"/>
        <charset val="204"/>
      </rPr>
      <t>n.v</t>
    </r>
  </si>
  <si>
    <r>
      <rPr>
        <sz val="8"/>
        <rFont val="Times New Roman"/>
        <family val="1"/>
        <charset val="204"/>
      </rPr>
      <t>Налоги и сборы всего, в том числе:</t>
    </r>
  </si>
  <si>
    <r>
      <rPr>
        <sz val="7"/>
        <rFont val="Times New Roman"/>
        <family val="1"/>
        <charset val="204"/>
      </rPr>
      <t>2.5.1</t>
    </r>
  </si>
  <si>
    <r>
      <rPr>
        <sz val="8"/>
        <rFont val="Times New Roman"/>
        <family val="1"/>
        <charset val="204"/>
      </rPr>
      <t>налог на имущество организации</t>
    </r>
  </si>
  <si>
    <r>
      <rPr>
        <sz val="7"/>
        <rFont val="Times New Roman"/>
        <family val="1"/>
        <charset val="204"/>
      </rPr>
      <t>2.5.2</t>
    </r>
  </si>
  <si>
    <r>
      <rPr>
        <sz val="8"/>
        <rFont val="Times New Roman"/>
        <family val="1"/>
        <charset val="204"/>
      </rPr>
      <t>прочие налоги и сборы</t>
    </r>
  </si>
  <si>
    <r>
      <rPr>
        <sz val="8"/>
        <rFont val="Times New Roman"/>
        <family val="1"/>
        <charset val="204"/>
      </rPr>
      <t>n.vi</t>
    </r>
  </si>
  <si>
    <r>
      <rPr>
        <sz val="8"/>
        <rFont val="Times New Roman"/>
        <family val="1"/>
        <charset val="204"/>
      </rPr>
      <t>Прочие расходы всего, в том числе:</t>
    </r>
  </si>
  <si>
    <r>
      <rPr>
        <sz val="7"/>
        <rFont val="Times New Roman"/>
        <family val="1"/>
        <charset val="204"/>
      </rPr>
      <t>2.6.1</t>
    </r>
  </si>
  <si>
    <r>
      <rPr>
        <sz val="8"/>
        <rFont val="Times New Roman"/>
        <family val="1"/>
        <charset val="204"/>
      </rPr>
      <t>работы и услуги непроизводственного характера</t>
    </r>
  </si>
  <si>
    <r>
      <rPr>
        <sz val="7"/>
        <rFont val="Times New Roman"/>
        <family val="1"/>
        <charset val="204"/>
      </rPr>
      <t>2.6.2</t>
    </r>
  </si>
  <si>
    <r>
      <rPr>
        <sz val="8"/>
        <rFont val="Times New Roman"/>
        <family val="1"/>
        <charset val="204"/>
      </rPr>
      <t>арендная плата, лизинговые платежи</t>
    </r>
  </si>
  <si>
    <r>
      <rPr>
        <sz val="7"/>
        <rFont val="Times New Roman"/>
        <family val="1"/>
        <charset val="204"/>
      </rPr>
      <t>2.6.3</t>
    </r>
  </si>
  <si>
    <r>
      <rPr>
        <sz val="8"/>
        <rFont val="Times New Roman"/>
        <family val="1"/>
        <charset val="204"/>
      </rPr>
      <t>иные прочие расходы</t>
    </r>
  </si>
  <si>
    <r>
      <rPr>
        <sz val="8"/>
        <rFont val="Times New Roman"/>
        <family val="1"/>
        <charset val="204"/>
      </rPr>
      <t>n.vn</t>
    </r>
  </si>
  <si>
    <r>
      <rPr>
        <sz val="8"/>
        <rFont val="Times New Roman"/>
        <family val="1"/>
        <charset val="204"/>
      </rPr>
      <t>Иные сведения:</t>
    </r>
  </si>
  <si>
    <r>
      <rPr>
        <sz val="7"/>
        <rFont val="Times New Roman"/>
        <family val="1"/>
        <charset val="204"/>
      </rPr>
      <t>2.7.1</t>
    </r>
  </si>
  <si>
    <r>
      <rPr>
        <sz val="8"/>
        <rFont val="Times New Roman"/>
        <family val="1"/>
        <charset val="204"/>
      </rPr>
      <t>Расходы на ремонт</t>
    </r>
  </si>
  <si>
    <r>
      <rPr>
        <sz val="7"/>
        <rFont val="Times New Roman"/>
        <family val="1"/>
        <charset val="204"/>
      </rPr>
      <t>2.7.2</t>
    </r>
  </si>
  <si>
    <r>
      <rPr>
        <sz val="8"/>
        <rFont val="Times New Roman"/>
        <family val="1"/>
        <charset val="204"/>
      </rPr>
      <t>Коммерческие расходы</t>
    </r>
  </si>
  <si>
    <r>
      <rPr>
        <sz val="7"/>
        <rFont val="Times New Roman"/>
        <family val="1"/>
        <charset val="204"/>
      </rPr>
      <t>2.7.3</t>
    </r>
  </si>
  <si>
    <r>
      <rPr>
        <sz val="8"/>
        <rFont val="Times New Roman"/>
        <family val="1"/>
        <charset val="204"/>
      </rPr>
      <t>Управленческие расходы</t>
    </r>
  </si>
  <si>
    <r>
      <rPr>
        <sz val="7"/>
        <rFont val="Times New Roman"/>
        <family val="1"/>
        <charset val="204"/>
      </rPr>
      <t>Ш</t>
    </r>
  </si>
  <si>
    <r>
      <rPr>
        <sz val="8"/>
        <rFont val="Times New Roman"/>
        <family val="1"/>
        <charset val="204"/>
      </rPr>
      <t>Прибыль (убыток) от продаж (строка I - строка II) всего, в том числе:</t>
    </r>
  </si>
  <si>
    <r>
      <rPr>
        <sz val="7"/>
        <rFont val="Times New Roman"/>
        <family val="1"/>
        <charset val="204"/>
      </rPr>
      <t>3.1</t>
    </r>
  </si>
  <si>
    <r>
      <rPr>
        <sz val="7"/>
        <rFont val="Times New Roman"/>
        <family val="1"/>
        <charset val="204"/>
      </rPr>
      <t>3.1.1</t>
    </r>
  </si>
  <si>
    <r>
      <rPr>
        <sz val="7"/>
        <rFont val="Times New Roman"/>
        <family val="1"/>
        <charset val="204"/>
      </rPr>
      <t>3.1.2</t>
    </r>
  </si>
  <si>
    <r>
      <rPr>
        <sz val="7"/>
        <rFont val="Times New Roman"/>
        <family val="1"/>
        <charset val="204"/>
      </rPr>
      <t>3.1.3</t>
    </r>
  </si>
  <si>
    <r>
      <rPr>
        <sz val="7"/>
        <rFont val="Times New Roman"/>
        <family val="1"/>
        <charset val="204"/>
      </rPr>
      <t>3.2</t>
    </r>
  </si>
  <si>
    <r>
      <rPr>
        <sz val="7"/>
        <rFont val="Times New Roman"/>
        <family val="1"/>
        <charset val="204"/>
      </rPr>
      <t>3.3</t>
    </r>
  </si>
  <si>
    <r>
      <rPr>
        <sz val="7"/>
        <rFont val="Times New Roman"/>
        <family val="1"/>
        <charset val="204"/>
      </rPr>
      <t>3.4</t>
    </r>
  </si>
  <si>
    <r>
      <rPr>
        <sz val="7"/>
        <rFont val="Times New Roman"/>
        <family val="1"/>
        <charset val="204"/>
      </rPr>
      <t>3.5</t>
    </r>
  </si>
  <si>
    <r>
      <rPr>
        <sz val="7"/>
        <rFont val="Times New Roman"/>
        <family val="1"/>
        <charset val="204"/>
      </rPr>
      <t>3.6</t>
    </r>
  </si>
  <si>
    <r>
      <rPr>
        <sz val="7"/>
        <rFont val="Times New Roman"/>
        <family val="1"/>
        <charset val="204"/>
      </rPr>
      <t>3.7</t>
    </r>
  </si>
  <si>
    <r>
      <rPr>
        <sz val="7"/>
        <rFont val="Times New Roman"/>
        <family val="1"/>
        <charset val="204"/>
      </rPr>
      <t>3.8</t>
    </r>
  </si>
  <si>
    <r>
      <rPr>
        <sz val="7"/>
        <rFont val="Times New Roman"/>
        <family val="1"/>
        <charset val="204"/>
      </rPr>
      <t>3.8.1</t>
    </r>
  </si>
  <si>
    <r>
      <rPr>
        <sz val="7"/>
        <rFont val="Times New Roman"/>
        <family val="1"/>
        <charset val="204"/>
      </rPr>
      <t>3.8.2</t>
    </r>
  </si>
  <si>
    <r>
      <rPr>
        <sz val="7"/>
        <rFont val="Times New Roman"/>
        <family val="1"/>
        <charset val="204"/>
      </rPr>
      <t>3.9</t>
    </r>
  </si>
  <si>
    <r>
      <rPr>
        <sz val="7"/>
        <rFont val="Times New Roman"/>
        <family val="1"/>
        <charset val="204"/>
      </rPr>
      <t>IV</t>
    </r>
  </si>
  <si>
    <r>
      <rPr>
        <sz val="8"/>
        <rFont val="Times New Roman"/>
        <family val="1"/>
        <charset val="204"/>
      </rPr>
      <t>Прочие доходы и расходы (сальдо) (строка 4.1- строка 4.2)</t>
    </r>
  </si>
  <si>
    <r>
      <rPr>
        <sz val="7"/>
        <rFont val="Times New Roman"/>
        <family val="1"/>
        <charset val="204"/>
      </rPr>
      <t>4.1</t>
    </r>
  </si>
  <si>
    <r>
      <rPr>
        <sz val="8"/>
        <rFont val="Times New Roman"/>
        <family val="1"/>
        <charset val="204"/>
      </rPr>
      <t>Прочие доходы всего, в том числе:</t>
    </r>
  </si>
  <si>
    <r>
      <rPr>
        <sz val="7"/>
        <rFont val="Times New Roman"/>
        <family val="1"/>
        <charset val="204"/>
      </rPr>
      <t>4.1.1</t>
    </r>
  </si>
  <si>
    <r>
      <rPr>
        <sz val="8"/>
        <rFont val="Times New Roman"/>
        <family val="1"/>
        <charset val="204"/>
      </rPr>
      <t>доходы от участия в других организациях</t>
    </r>
  </si>
  <si>
    <r>
      <rPr>
        <sz val="7"/>
        <rFont val="Times New Roman"/>
        <family val="1"/>
        <charset val="204"/>
      </rPr>
      <t>4.1.2</t>
    </r>
  </si>
  <si>
    <r>
      <rPr>
        <sz val="8"/>
        <rFont val="Times New Roman"/>
        <family val="1"/>
        <charset val="204"/>
      </rPr>
      <t>проценты к получению</t>
    </r>
  </si>
  <si>
    <r>
      <rPr>
        <sz val="7"/>
        <rFont val="Times New Roman"/>
        <family val="1"/>
        <charset val="204"/>
      </rPr>
      <t>4.1.3</t>
    </r>
  </si>
  <si>
    <r>
      <rPr>
        <sz val="8"/>
        <rFont val="Times New Roman"/>
        <family val="1"/>
        <charset val="204"/>
      </rPr>
      <t>восстановление резервов всего, в том числе:</t>
    </r>
  </si>
  <si>
    <r>
      <rPr>
        <sz val="7"/>
        <rFont val="Times New Roman"/>
        <family val="1"/>
        <charset val="204"/>
      </rPr>
      <t>4.1.3.1</t>
    </r>
  </si>
  <si>
    <r>
      <rPr>
        <sz val="8"/>
        <rFont val="Times New Roman"/>
        <family val="1"/>
        <charset val="204"/>
      </rPr>
      <t>по сомнительным долгам</t>
    </r>
  </si>
  <si>
    <r>
      <rPr>
        <sz val="7"/>
        <rFont val="Times New Roman"/>
        <family val="1"/>
        <charset val="204"/>
      </rPr>
      <t>4.1.4</t>
    </r>
  </si>
  <si>
    <r>
      <rPr>
        <sz val="8"/>
        <rFont val="Times New Roman"/>
        <family val="1"/>
        <charset val="204"/>
      </rPr>
      <t>прочие внереализационные доходы</t>
    </r>
  </si>
  <si>
    <r>
      <rPr>
        <sz val="7"/>
        <rFont val="Times New Roman"/>
        <family val="1"/>
        <charset val="204"/>
      </rPr>
      <t>4.2</t>
    </r>
  </si>
  <si>
    <r>
      <rPr>
        <sz val="7"/>
        <rFont val="Times New Roman"/>
        <family val="1"/>
        <charset val="204"/>
      </rPr>
      <t>4.2.1</t>
    </r>
  </si>
  <si>
    <r>
      <rPr>
        <sz val="8"/>
        <rFont val="Times New Roman"/>
        <family val="1"/>
        <charset val="204"/>
      </rPr>
      <t>расходы, связанные с персоналом</t>
    </r>
  </si>
  <si>
    <r>
      <rPr>
        <sz val="7"/>
        <rFont val="Times New Roman"/>
        <family val="1"/>
        <charset val="204"/>
      </rPr>
      <t>4.2.2</t>
    </r>
  </si>
  <si>
    <r>
      <rPr>
        <sz val="8"/>
        <rFont val="Times New Roman"/>
        <family val="1"/>
        <charset val="204"/>
      </rPr>
      <t>проценты к уплате</t>
    </r>
  </si>
  <si>
    <r>
      <rPr>
        <sz val="7"/>
        <rFont val="Times New Roman"/>
        <family val="1"/>
        <charset val="204"/>
      </rPr>
      <t>4.2.3</t>
    </r>
  </si>
  <si>
    <r>
      <rPr>
        <sz val="8"/>
        <rFont val="Times New Roman"/>
        <family val="1"/>
        <charset val="204"/>
      </rPr>
      <t>создание резервов всего, в том числе:</t>
    </r>
  </si>
  <si>
    <r>
      <rPr>
        <sz val="7"/>
        <rFont val="Times New Roman"/>
        <family val="1"/>
        <charset val="204"/>
      </rPr>
      <t>4.2.3.1</t>
    </r>
  </si>
  <si>
    <r>
      <rPr>
        <sz val="7"/>
        <rFont val="Times New Roman"/>
        <family val="1"/>
        <charset val="204"/>
      </rPr>
      <t>4.2.4</t>
    </r>
  </si>
  <si>
    <r>
      <rPr>
        <sz val="8"/>
        <rFont val="Times New Roman"/>
        <family val="1"/>
        <charset val="204"/>
      </rPr>
      <t>прочие внереализационные расходы</t>
    </r>
  </si>
  <si>
    <r>
      <rPr>
        <sz val="7"/>
        <rFont val="Times New Roman"/>
        <family val="1"/>
        <charset val="204"/>
      </rPr>
      <t>V</t>
    </r>
  </si>
  <si>
    <r>
      <rPr>
        <sz val="8"/>
        <rFont val="Times New Roman"/>
        <family val="1"/>
        <charset val="204"/>
      </rPr>
      <t>Прибыль (убыток) до налогообложения (строка III + строка ГУ) всего, в том числе:</t>
    </r>
  </si>
  <si>
    <r>
      <rPr>
        <sz val="7"/>
        <rFont val="Times New Roman"/>
        <family val="1"/>
        <charset val="204"/>
      </rPr>
      <t>5.1</t>
    </r>
  </si>
  <si>
    <r>
      <rPr>
        <sz val="8"/>
        <rFont val="Times New Roman"/>
        <family val="1"/>
        <charset val="204"/>
      </rPr>
      <t>Производство и поставка электрической энергии на оптовом рынке электрической энергии и мощности</t>
    </r>
  </si>
  <si>
    <r>
      <rPr>
        <sz val="7"/>
        <rFont val="Times New Roman"/>
        <family val="1"/>
        <charset val="204"/>
      </rPr>
      <t>5.1.1</t>
    </r>
  </si>
  <si>
    <r>
      <rPr>
        <sz val="7"/>
        <rFont val="Times New Roman"/>
        <family val="1"/>
        <charset val="204"/>
      </rPr>
      <t>5.1.2</t>
    </r>
  </si>
  <si>
    <r>
      <rPr>
        <sz val="7"/>
        <rFont val="Times New Roman"/>
        <family val="1"/>
        <charset val="204"/>
      </rPr>
      <t>5.1.3</t>
    </r>
  </si>
  <si>
    <r>
      <rPr>
        <sz val="7"/>
        <rFont val="Times New Roman"/>
        <family val="1"/>
        <charset val="204"/>
      </rPr>
      <t>5.2</t>
    </r>
  </si>
  <si>
    <r>
      <rPr>
        <sz val="7"/>
        <rFont val="Times New Roman"/>
        <family val="1"/>
        <charset val="204"/>
      </rPr>
      <t>5.3</t>
    </r>
  </si>
  <si>
    <r>
      <rPr>
        <sz val="7"/>
        <rFont val="Times New Roman"/>
        <family val="1"/>
        <charset val="204"/>
      </rPr>
      <t>5.4</t>
    </r>
  </si>
  <si>
    <r>
      <rPr>
        <sz val="7"/>
        <rFont val="Times New Roman"/>
        <family val="1"/>
        <charset val="204"/>
      </rPr>
      <t>5.5</t>
    </r>
  </si>
  <si>
    <r>
      <rPr>
        <sz val="7"/>
        <rFont val="Times New Roman"/>
        <family val="1"/>
        <charset val="204"/>
      </rPr>
      <t>5.6</t>
    </r>
  </si>
  <si>
    <r>
      <rPr>
        <sz val="7"/>
        <rFont val="Times New Roman"/>
        <family val="1"/>
        <charset val="204"/>
      </rPr>
      <t>5.7</t>
    </r>
  </si>
  <si>
    <r>
      <rPr>
        <sz val="7"/>
        <rFont val="Times New Roman"/>
        <family val="1"/>
        <charset val="204"/>
      </rPr>
      <t>5.8</t>
    </r>
  </si>
  <si>
    <r>
      <rPr>
        <sz val="7"/>
        <rFont val="Times New Roman"/>
        <family val="1"/>
        <charset val="204"/>
      </rPr>
      <t>5.8.1</t>
    </r>
  </si>
  <si>
    <r>
      <rPr>
        <sz val="7"/>
        <rFont val="Times New Roman"/>
        <family val="1"/>
        <charset val="204"/>
      </rPr>
      <t>5.8.2</t>
    </r>
  </si>
  <si>
    <r>
      <rPr>
        <sz val="7"/>
        <rFont val="Times New Roman"/>
        <family val="1"/>
        <charset val="204"/>
      </rPr>
      <t>5.9</t>
    </r>
  </si>
  <si>
    <r>
      <rPr>
        <sz val="7"/>
        <rFont val="Times New Roman"/>
        <family val="1"/>
        <charset val="204"/>
      </rPr>
      <t>VI</t>
    </r>
  </si>
  <si>
    <r>
      <rPr>
        <sz val="8"/>
        <rFont val="Times New Roman"/>
        <family val="1"/>
        <charset val="204"/>
      </rPr>
      <t>Налог на прибыль всего, в том числе:</t>
    </r>
  </si>
  <si>
    <r>
      <rPr>
        <sz val="7"/>
        <rFont val="Times New Roman"/>
        <family val="1"/>
        <charset val="204"/>
      </rPr>
      <t>6.1</t>
    </r>
  </si>
  <si>
    <r>
      <rPr>
        <sz val="7"/>
        <rFont val="Times New Roman"/>
        <family val="1"/>
        <charset val="204"/>
      </rPr>
      <t>6.1.1</t>
    </r>
  </si>
  <si>
    <r>
      <rPr>
        <sz val="7"/>
        <rFont val="Times New Roman"/>
        <family val="1"/>
        <charset val="204"/>
      </rPr>
      <t>6.1.2</t>
    </r>
  </si>
  <si>
    <r>
      <rPr>
        <sz val="7"/>
        <rFont val="Times New Roman"/>
        <family val="1"/>
        <charset val="204"/>
      </rPr>
      <t>6.1.3</t>
    </r>
  </si>
  <si>
    <r>
      <rPr>
        <sz val="7"/>
        <rFont val="Times New Roman"/>
        <family val="1"/>
        <charset val="204"/>
      </rPr>
      <t>6.2</t>
    </r>
  </si>
  <si>
    <r>
      <rPr>
        <sz val="8"/>
        <rFont val="Times New Roman"/>
        <family val="1"/>
        <charset val="204"/>
      </rPr>
      <t>Производство и поставка тепловой энергии (мощности);</t>
    </r>
  </si>
  <si>
    <r>
      <rPr>
        <sz val="7"/>
        <rFont val="Times New Roman"/>
        <family val="1"/>
        <charset val="204"/>
      </rPr>
      <t>6.3</t>
    </r>
  </si>
  <si>
    <r>
      <rPr>
        <sz val="8"/>
        <rFont val="Times New Roman"/>
        <family val="1"/>
        <charset val="204"/>
      </rPr>
      <t>Оказание услуг по передаче электрической энергии;</t>
    </r>
  </si>
  <si>
    <r>
      <rPr>
        <sz val="7"/>
        <rFont val="Times New Roman"/>
        <family val="1"/>
        <charset val="204"/>
      </rPr>
      <t>6.4</t>
    </r>
  </si>
  <si>
    <r>
      <rPr>
        <sz val="8"/>
        <rFont val="Times New Roman"/>
        <family val="1"/>
        <charset val="204"/>
      </rPr>
      <t>Оказание услуг по передаче тепловой энергии, теплоносителя;</t>
    </r>
  </si>
  <si>
    <r>
      <rPr>
        <sz val="7"/>
        <rFont val="Times New Roman"/>
        <family val="1"/>
        <charset val="204"/>
      </rPr>
      <t>6.5</t>
    </r>
  </si>
  <si>
    <r>
      <rPr>
        <sz val="8"/>
        <rFont val="Times New Roman"/>
        <family val="1"/>
        <charset val="204"/>
      </rPr>
      <t>Оказание услуг по технологическому присоединению;</t>
    </r>
  </si>
  <si>
    <r>
      <rPr>
        <sz val="7"/>
        <rFont val="Times New Roman"/>
        <family val="1"/>
        <charset val="204"/>
      </rPr>
      <t>6.6</t>
    </r>
  </si>
  <si>
    <r>
      <rPr>
        <sz val="8"/>
        <rFont val="Times New Roman"/>
        <family val="1"/>
        <charset val="204"/>
      </rPr>
      <t>Реализация электрической энергии и мощности;</t>
    </r>
  </si>
  <si>
    <r>
      <rPr>
        <sz val="7"/>
        <rFont val="Times New Roman"/>
        <family val="1"/>
        <charset val="204"/>
      </rPr>
      <t>6.7</t>
    </r>
  </si>
  <si>
    <r>
      <rPr>
        <sz val="8"/>
        <rFont val="Times New Roman"/>
        <family val="1"/>
        <charset val="204"/>
      </rPr>
      <t>Реализации тепловой энергии (мощности);</t>
    </r>
  </si>
  <si>
    <r>
      <rPr>
        <sz val="7"/>
        <rFont val="Times New Roman"/>
        <family val="1"/>
        <charset val="204"/>
      </rPr>
      <t>6.8</t>
    </r>
  </si>
  <si>
    <r>
      <rPr>
        <sz val="7"/>
        <rFont val="Times New Roman"/>
        <family val="1"/>
        <charset val="204"/>
      </rPr>
      <t>6.8.1</t>
    </r>
  </si>
  <si>
    <r>
      <rPr>
        <sz val="7"/>
        <rFont val="Times New Roman"/>
        <family val="1"/>
        <charset val="204"/>
      </rPr>
      <t>6.8.2</t>
    </r>
  </si>
  <si>
    <r>
      <rPr>
        <sz val="7"/>
        <rFont val="Times New Roman"/>
        <family val="1"/>
        <charset val="204"/>
      </rPr>
      <t>6.9</t>
    </r>
  </si>
  <si>
    <r>
      <rPr>
        <sz val="8"/>
        <rFont val="Times New Roman"/>
        <family val="1"/>
        <charset val="204"/>
      </rPr>
      <t>Прочая деятельность;</t>
    </r>
  </si>
  <si>
    <r>
      <rPr>
        <sz val="7"/>
        <rFont val="Times New Roman"/>
        <family val="1"/>
        <charset val="204"/>
      </rPr>
      <t>VII</t>
    </r>
  </si>
  <si>
    <r>
      <rPr>
        <sz val="8"/>
        <rFont val="Times New Roman"/>
        <family val="1"/>
        <charset val="204"/>
      </rPr>
      <t>Чистая прибыль (убыток) всего, в том числе:</t>
    </r>
  </si>
  <si>
    <r>
      <rPr>
        <sz val="7"/>
        <rFont val="Times New Roman"/>
        <family val="1"/>
        <charset val="204"/>
      </rPr>
      <t>7.1</t>
    </r>
  </si>
  <si>
    <r>
      <rPr>
        <sz val="7"/>
        <rFont val="Times New Roman"/>
        <family val="1"/>
        <charset val="204"/>
      </rPr>
      <t>7.1.1</t>
    </r>
  </si>
  <si>
    <r>
      <rPr>
        <sz val="7"/>
        <rFont val="Times New Roman"/>
        <family val="1"/>
        <charset val="204"/>
      </rPr>
      <t>7.1.2</t>
    </r>
  </si>
  <si>
    <r>
      <rPr>
        <sz val="7"/>
        <rFont val="Times New Roman"/>
        <family val="1"/>
        <charset val="204"/>
      </rPr>
      <t>7.1.3</t>
    </r>
  </si>
  <si>
    <r>
      <rPr>
        <sz val="7"/>
        <rFont val="Times New Roman"/>
        <family val="1"/>
        <charset val="204"/>
      </rPr>
      <t>7.2</t>
    </r>
  </si>
  <si>
    <r>
      <rPr>
        <sz val="7"/>
        <rFont val="Times New Roman"/>
        <family val="1"/>
        <charset val="204"/>
      </rPr>
      <t>7.3</t>
    </r>
  </si>
  <si>
    <r>
      <rPr>
        <sz val="7"/>
        <rFont val="Times New Roman"/>
        <family val="1"/>
        <charset val="204"/>
      </rPr>
      <t>7.4</t>
    </r>
  </si>
  <si>
    <r>
      <rPr>
        <sz val="7"/>
        <rFont val="Times New Roman"/>
        <family val="1"/>
        <charset val="204"/>
      </rPr>
      <t>7.5</t>
    </r>
  </si>
  <si>
    <r>
      <rPr>
        <sz val="7"/>
        <rFont val="Times New Roman"/>
        <family val="1"/>
        <charset val="204"/>
      </rPr>
      <t>7.6</t>
    </r>
  </si>
  <si>
    <r>
      <rPr>
        <sz val="7"/>
        <rFont val="Times New Roman"/>
        <family val="1"/>
        <charset val="204"/>
      </rPr>
      <t>7.7</t>
    </r>
  </si>
  <si>
    <r>
      <rPr>
        <sz val="7"/>
        <rFont val="Times New Roman"/>
        <family val="1"/>
        <charset val="204"/>
      </rPr>
      <t>7.8</t>
    </r>
  </si>
  <si>
    <r>
      <rPr>
        <sz val="7"/>
        <rFont val="Times New Roman"/>
        <family val="1"/>
        <charset val="204"/>
      </rPr>
      <t>7.8.1</t>
    </r>
  </si>
  <si>
    <r>
      <rPr>
        <sz val="7"/>
        <rFont val="Times New Roman"/>
        <family val="1"/>
        <charset val="204"/>
      </rPr>
      <t>7.8.2</t>
    </r>
  </si>
  <si>
    <r>
      <rPr>
        <sz val="7"/>
        <rFont val="Times New Roman"/>
        <family val="1"/>
        <charset val="204"/>
      </rPr>
      <t>7.9</t>
    </r>
  </si>
  <si>
    <r>
      <rPr>
        <sz val="8"/>
        <rFont val="Times New Roman"/>
        <family val="1"/>
        <charset val="204"/>
      </rPr>
      <t>vni</t>
    </r>
  </si>
  <si>
    <r>
      <rPr>
        <sz val="8"/>
        <rFont val="Times New Roman"/>
        <family val="1"/>
        <charset val="204"/>
      </rPr>
      <t>Направления использования чистой прибыли</t>
    </r>
  </si>
  <si>
    <r>
      <rPr>
        <sz val="7"/>
        <rFont val="Times New Roman"/>
        <family val="1"/>
        <charset val="204"/>
      </rPr>
      <t>15.1.3</t>
    </r>
  </si>
  <si>
    <r>
      <rPr>
        <sz val="8"/>
        <rFont val="Times New Roman"/>
        <family val="1"/>
        <charset val="204"/>
      </rPr>
      <t>на рефинансирование кредитов и займов</t>
    </r>
  </si>
  <si>
    <r>
      <rPr>
        <sz val="7"/>
        <rFont val="Times New Roman"/>
        <family val="1"/>
        <charset val="204"/>
      </rPr>
      <t>15.2</t>
    </r>
  </si>
  <si>
    <r>
      <rPr>
        <sz val="8"/>
        <rFont val="Times New Roman"/>
        <family val="1"/>
        <charset val="204"/>
      </rPr>
      <t>Выплата дивидендов</t>
    </r>
  </si>
  <si>
    <r>
      <rPr>
        <sz val="7"/>
        <rFont val="Times New Roman"/>
        <family val="1"/>
        <charset val="204"/>
      </rPr>
      <t>15.3</t>
    </r>
  </si>
  <si>
    <r>
      <rPr>
        <sz val="8"/>
        <rFont val="Times New Roman"/>
        <family val="1"/>
        <charset val="204"/>
      </rPr>
      <t>Прочие выплаты по финансовым операциям</t>
    </r>
  </si>
  <si>
    <r>
      <rPr>
        <sz val="7"/>
        <rFont val="Times New Roman"/>
        <family val="1"/>
        <charset val="204"/>
      </rPr>
      <t>XVI</t>
    </r>
  </si>
  <si>
    <r>
      <rPr>
        <sz val="8"/>
        <rFont val="Times New Roman"/>
        <family val="1"/>
        <charset val="204"/>
      </rPr>
      <t>Сальдо денежных средств по операционной деятельности (строка Х-строка XI) всего, в том числе:</t>
    </r>
  </si>
  <si>
    <r>
      <rPr>
        <sz val="7"/>
        <rFont val="Times New Roman"/>
        <family val="1"/>
        <charset val="204"/>
      </rPr>
      <t>XVII</t>
    </r>
  </si>
  <si>
    <r>
      <rPr>
        <sz val="8"/>
        <rFont val="Times New Roman"/>
        <family val="1"/>
        <charset val="204"/>
      </rPr>
      <t>Сальдо денежных средств по инвестиционным операциям всего (строка ХИ-строка XIII), всего в том числе</t>
    </r>
  </si>
  <si>
    <r>
      <rPr>
        <sz val="7"/>
        <rFont val="Times New Roman"/>
        <family val="1"/>
        <charset val="204"/>
      </rPr>
      <t>17.1</t>
    </r>
  </si>
  <si>
    <r>
      <rPr>
        <sz val="8"/>
        <rFont val="Times New Roman"/>
        <family val="1"/>
        <charset val="204"/>
      </rPr>
      <t>Сальдо денежных средств по инвестиционным операциям</t>
    </r>
  </si>
  <si>
    <r>
      <rPr>
        <sz val="7"/>
        <rFont val="Times New Roman"/>
        <family val="1"/>
        <charset val="204"/>
      </rPr>
      <t>17.2</t>
    </r>
  </si>
  <si>
    <r>
      <rPr>
        <sz val="8"/>
        <rFont val="Times New Roman"/>
        <family val="1"/>
        <charset val="204"/>
      </rPr>
      <t>Сальдо денежных средств по прочей деятельности</t>
    </r>
  </si>
  <si>
    <r>
      <rPr>
        <sz val="8"/>
        <rFont val="Times New Roman"/>
        <family val="1"/>
        <charset val="204"/>
      </rPr>
      <t>xvin</t>
    </r>
  </si>
  <si>
    <r>
      <rPr>
        <sz val="8"/>
        <rFont val="Times New Roman"/>
        <family val="1"/>
        <charset val="204"/>
      </rPr>
      <t xml:space="preserve">Сальдо денежных средств по финансовым операциям всего (строка </t>
    </r>
    <r>
      <rPr>
        <sz val="8"/>
        <rFont val="Times New Roman"/>
        <family val="1"/>
        <charset val="204"/>
      </rPr>
      <t>XIV</t>
    </r>
    <r>
      <rPr>
        <sz val="8"/>
        <rFont val="Times New Roman"/>
        <family val="1"/>
        <charset val="204"/>
      </rPr>
      <t>-строка XV), в том числе</t>
    </r>
  </si>
  <si>
    <r>
      <rPr>
        <sz val="7"/>
        <rFont val="Times New Roman"/>
        <family val="1"/>
        <charset val="204"/>
      </rPr>
      <t>18.1</t>
    </r>
  </si>
  <si>
    <r>
      <rPr>
        <sz val="8"/>
        <rFont val="Times New Roman"/>
        <family val="1"/>
        <charset val="204"/>
      </rPr>
      <t>Сальдо денежных средств по привлечению и погашению кредитов и займов</t>
    </r>
  </si>
  <si>
    <r>
      <rPr>
        <sz val="7"/>
        <rFont val="Times New Roman"/>
        <family val="1"/>
        <charset val="204"/>
      </rPr>
      <t>18.2</t>
    </r>
  </si>
  <si>
    <r>
      <rPr>
        <sz val="8"/>
        <rFont val="Times New Roman"/>
        <family val="1"/>
        <charset val="204"/>
      </rPr>
      <t>Сальдо денежных средств по прочей финансовой деятельности</t>
    </r>
  </si>
  <si>
    <r>
      <rPr>
        <sz val="7"/>
        <rFont val="Times New Roman"/>
        <family val="1"/>
        <charset val="204"/>
      </rPr>
      <t>XIX</t>
    </r>
  </si>
  <si>
    <r>
      <rPr>
        <sz val="8"/>
        <rFont val="Times New Roman"/>
        <family val="1"/>
        <charset val="204"/>
      </rPr>
      <t>Сальдо денежных средств от транзитных операций</t>
    </r>
  </si>
  <si>
    <r>
      <rPr>
        <sz val="7"/>
        <rFont val="Times New Roman"/>
        <family val="1"/>
        <charset val="204"/>
      </rPr>
      <t>XX</t>
    </r>
  </si>
  <si>
    <r>
      <rPr>
        <sz val="8"/>
        <rFont val="Times New Roman"/>
        <family val="1"/>
        <charset val="204"/>
      </rPr>
      <t xml:space="preserve">Итого сальдо денежных средств (строка </t>
    </r>
    <r>
      <rPr>
        <sz val="8"/>
        <rFont val="Times New Roman"/>
        <family val="1"/>
        <charset val="204"/>
      </rPr>
      <t>XVI</t>
    </r>
    <r>
      <rPr>
        <sz val="8"/>
        <rFont val="Times New Roman"/>
        <family val="1"/>
        <charset val="204"/>
      </rPr>
      <t xml:space="preserve">+строка </t>
    </r>
    <r>
      <rPr>
        <sz val="8"/>
        <rFont val="Times New Roman"/>
        <family val="1"/>
        <charset val="204"/>
      </rPr>
      <t>XVII</t>
    </r>
    <r>
      <rPr>
        <sz val="8"/>
        <rFont val="Times New Roman"/>
        <family val="1"/>
        <charset val="204"/>
      </rPr>
      <t xml:space="preserve">+строка </t>
    </r>
    <r>
      <rPr>
        <sz val="8"/>
        <rFont val="Times New Roman"/>
        <family val="1"/>
        <charset val="204"/>
      </rPr>
      <t>XVIII</t>
    </r>
    <r>
      <rPr>
        <sz val="8"/>
        <rFont val="Times New Roman"/>
        <family val="1"/>
        <charset val="204"/>
      </rPr>
      <t>+строка XIX)</t>
    </r>
  </si>
  <si>
    <r>
      <rPr>
        <sz val="7"/>
        <rFont val="Times New Roman"/>
        <family val="1"/>
        <charset val="204"/>
      </rPr>
      <t>XXI</t>
    </r>
  </si>
  <si>
    <r>
      <rPr>
        <sz val="8"/>
        <rFont val="Times New Roman"/>
        <family val="1"/>
        <charset val="204"/>
      </rPr>
      <t>Остаток денежных средств на начало периода</t>
    </r>
  </si>
  <si>
    <r>
      <rPr>
        <sz val="7"/>
        <rFont val="Times New Roman"/>
        <family val="1"/>
        <charset val="204"/>
      </rPr>
      <t>XXII</t>
    </r>
  </si>
  <si>
    <r>
      <rPr>
        <sz val="8"/>
        <rFont val="Times New Roman"/>
        <family val="1"/>
        <charset val="204"/>
      </rPr>
      <t>Остаток денежных средств на конец периода</t>
    </r>
  </si>
  <si>
    <r>
      <rPr>
        <sz val="7"/>
        <rFont val="Times New Roman"/>
        <family val="1"/>
        <charset val="204"/>
      </rPr>
      <t>XXIII</t>
    </r>
  </si>
  <si>
    <r>
      <rPr>
        <sz val="6"/>
        <rFont val="Times New Roman"/>
        <family val="1"/>
        <charset val="204"/>
      </rPr>
      <t>-</t>
    </r>
  </si>
  <si>
    <r>
      <rPr>
        <sz val="7"/>
        <rFont val="Times New Roman"/>
        <family val="1"/>
        <charset val="204"/>
      </rPr>
      <t>23.1</t>
    </r>
  </si>
  <si>
    <r>
      <rPr>
        <sz val="8"/>
        <rFont val="Times New Roman"/>
        <family val="1"/>
        <charset val="204"/>
      </rPr>
      <t>Дебиторская задолженность на конец периода всего, в том числе:</t>
    </r>
  </si>
  <si>
    <r>
      <rPr>
        <sz val="7"/>
        <rFont val="Times New Roman"/>
        <family val="1"/>
        <charset val="204"/>
      </rPr>
      <t>23.1.1</t>
    </r>
  </si>
  <si>
    <r>
      <rPr>
        <sz val="8"/>
        <rFont val="Times New Roman"/>
        <family val="1"/>
        <charset val="204"/>
      </rPr>
      <t>производство и поставка электрической энергии и мощности всего, в том числе:</t>
    </r>
  </si>
  <si>
    <r>
      <rPr>
        <sz val="7"/>
        <rFont val="Times New Roman"/>
        <family val="1"/>
        <charset val="204"/>
      </rPr>
      <t>23.1. !.a</t>
    </r>
  </si>
  <si>
    <r>
      <rPr>
        <sz val="8"/>
        <rFont val="Times New Roman"/>
        <family val="1"/>
        <charset val="204"/>
      </rPr>
      <t>из нее просроченная</t>
    </r>
  </si>
  <si>
    <r>
      <rPr>
        <sz val="7"/>
        <rFont val="Times New Roman"/>
        <family val="1"/>
        <charset val="204"/>
      </rPr>
      <t>23.1.1.1</t>
    </r>
  </si>
  <si>
    <r>
      <rPr>
        <sz val="8"/>
        <rFont val="Times New Roman"/>
        <family val="1"/>
        <charset val="204"/>
      </rPr>
      <t>производство и поставка электрической энергии на оптовом рынке электрической энергиии и мощности</t>
    </r>
  </si>
  <si>
    <r>
      <rPr>
        <sz val="7"/>
        <rFont val="Times New Roman"/>
        <family val="1"/>
        <charset val="204"/>
      </rPr>
      <t>23.1.1.1.a</t>
    </r>
  </si>
  <si>
    <r>
      <rPr>
        <sz val="7"/>
        <rFont val="Times New Roman"/>
        <family val="1"/>
        <charset val="204"/>
      </rPr>
      <t>23.1.1.2</t>
    </r>
  </si>
  <si>
    <r>
      <rPr>
        <sz val="7"/>
        <rFont val="Times New Roman"/>
        <family val="1"/>
        <charset val="204"/>
      </rPr>
      <t>23.1.1.2.a</t>
    </r>
  </si>
  <si>
    <r>
      <rPr>
        <sz val="7"/>
        <rFont val="Times New Roman"/>
        <family val="1"/>
        <charset val="204"/>
      </rPr>
      <t>23.1.1.3</t>
    </r>
  </si>
  <si>
    <r>
      <rPr>
        <sz val="7"/>
        <rFont val="Times New Roman"/>
        <family val="1"/>
        <charset val="204"/>
      </rPr>
      <t>23.1.1.3.a</t>
    </r>
  </si>
  <si>
    <r>
      <rPr>
        <sz val="7"/>
        <rFont val="Times New Roman"/>
        <family val="1"/>
        <charset val="204"/>
      </rPr>
      <t>23.1.2</t>
    </r>
  </si>
  <si>
    <r>
      <rPr>
        <sz val="8"/>
        <rFont val="Times New Roman"/>
        <family val="1"/>
        <charset val="204"/>
      </rPr>
      <t>производство и поставка тепловой энергии (мощности)</t>
    </r>
  </si>
  <si>
    <r>
      <rPr>
        <sz val="7"/>
        <rFont val="Times New Roman"/>
        <family val="1"/>
        <charset val="204"/>
      </rPr>
      <t>23.1.2.a</t>
    </r>
  </si>
  <si>
    <r>
      <rPr>
        <sz val="7"/>
        <rFont val="Times New Roman"/>
        <family val="1"/>
        <charset val="204"/>
      </rPr>
      <t>23.1.3</t>
    </r>
  </si>
  <si>
    <r>
      <rPr>
        <sz val="8"/>
        <rFont val="Times New Roman"/>
        <family val="1"/>
        <charset val="204"/>
      </rPr>
      <t>оказание услуг по передаче электрической энергии</t>
    </r>
  </si>
  <si>
    <r>
      <rPr>
        <sz val="7"/>
        <rFont val="Times New Roman"/>
        <family val="1"/>
        <charset val="204"/>
      </rPr>
      <t>23.1.3.a</t>
    </r>
  </si>
  <si>
    <r>
      <rPr>
        <sz val="7"/>
        <rFont val="Times New Roman"/>
        <family val="1"/>
        <charset val="204"/>
      </rPr>
      <t>23.1.4</t>
    </r>
  </si>
  <si>
    <r>
      <rPr>
        <sz val="8"/>
        <rFont val="Times New Roman"/>
        <family val="1"/>
        <charset val="204"/>
      </rPr>
      <t>оказание услуг по передаче тепловой энергии, теплоносителя</t>
    </r>
  </si>
  <si>
    <r>
      <rPr>
        <sz val="7"/>
        <rFont val="Times New Roman"/>
        <family val="1"/>
        <charset val="204"/>
      </rPr>
      <t>23.1.4.a</t>
    </r>
  </si>
  <si>
    <r>
      <rPr>
        <sz val="7"/>
        <rFont val="Times New Roman"/>
        <family val="1"/>
        <charset val="204"/>
      </rPr>
      <t>23.1.5</t>
    </r>
  </si>
  <si>
    <r>
      <rPr>
        <sz val="8"/>
        <rFont val="Times New Roman"/>
        <family val="1"/>
        <charset val="204"/>
      </rPr>
      <t>оказание услуг по технологическому присоединению</t>
    </r>
  </si>
  <si>
    <r>
      <rPr>
        <sz val="7"/>
        <rFont val="Times New Roman"/>
        <family val="1"/>
        <charset val="204"/>
      </rPr>
      <t>23.1.5.a</t>
    </r>
  </si>
  <si>
    <r>
      <rPr>
        <sz val="7"/>
        <rFont val="Times New Roman"/>
        <family val="1"/>
        <charset val="204"/>
      </rPr>
      <t>23.1.7</t>
    </r>
  </si>
  <si>
    <r>
      <rPr>
        <sz val="8"/>
        <rFont val="Times New Roman"/>
        <family val="1"/>
        <charset val="204"/>
      </rPr>
      <t>реализация электрической энергии и мощности</t>
    </r>
  </si>
  <si>
    <r>
      <rPr>
        <sz val="7"/>
        <rFont val="Times New Roman"/>
        <family val="1"/>
        <charset val="204"/>
      </rPr>
      <t>23.1.6.a</t>
    </r>
  </si>
  <si>
    <r>
      <rPr>
        <sz val="8"/>
        <rFont val="Times New Roman"/>
        <family val="1"/>
        <charset val="204"/>
      </rPr>
      <t>реализации тепловой энергии (мощности)</t>
    </r>
  </si>
  <si>
    <r>
      <rPr>
        <sz val="7"/>
        <rFont val="Times New Roman"/>
        <family val="1"/>
        <charset val="204"/>
      </rPr>
      <t>23.1.7.a</t>
    </r>
  </si>
  <si>
    <r>
      <rPr>
        <sz val="7"/>
        <rFont val="Times New Roman"/>
        <family val="1"/>
        <charset val="204"/>
      </rPr>
      <t>23.1.8</t>
    </r>
  </si>
  <si>
    <r>
      <rPr>
        <sz val="8"/>
        <rFont val="Times New Roman"/>
        <family val="1"/>
        <charset val="204"/>
      </rPr>
      <t>оказание услуг по оперативно-диспетчерскому управлению в электроэнергетике всего, в том числе:</t>
    </r>
  </si>
  <si>
    <r>
      <rPr>
        <sz val="7"/>
        <rFont val="Times New Roman"/>
        <family val="1"/>
        <charset val="204"/>
      </rPr>
      <t>23.1.8.a</t>
    </r>
  </si>
  <si>
    <r>
      <rPr>
        <sz val="7"/>
        <rFont val="Times New Roman"/>
        <family val="1"/>
        <charset val="204"/>
      </rPr>
      <t>23.1.8.1</t>
    </r>
  </si>
  <si>
    <r>
      <rPr>
        <sz val="7"/>
        <rFont val="Times New Roman"/>
        <family val="1"/>
        <charset val="204"/>
      </rPr>
      <t>23.1.8.1.a</t>
    </r>
  </si>
  <si>
    <r>
      <rPr>
        <sz val="7"/>
        <rFont val="Times New Roman"/>
        <family val="1"/>
        <charset val="204"/>
      </rPr>
      <t>23.1.8.2</t>
    </r>
  </si>
  <si>
    <r>
      <rPr>
        <sz val="7"/>
        <rFont val="Times New Roman"/>
        <family val="1"/>
        <charset val="204"/>
      </rPr>
      <t>23.1.8.2.a</t>
    </r>
  </si>
  <si>
    <r>
      <rPr>
        <sz val="7"/>
        <rFont val="Times New Roman"/>
        <family val="1"/>
        <charset val="204"/>
      </rPr>
      <t>23.1.9</t>
    </r>
  </si>
  <si>
    <r>
      <rPr>
        <sz val="8"/>
        <rFont val="Times New Roman"/>
        <family val="1"/>
        <charset val="204"/>
      </rPr>
      <t>прочая деятельность</t>
    </r>
  </si>
  <si>
    <r>
      <rPr>
        <sz val="7"/>
        <rFont val="Times New Roman"/>
        <family val="1"/>
        <charset val="204"/>
      </rPr>
      <t>23.1.9.a</t>
    </r>
  </si>
  <si>
    <r>
      <rPr>
        <sz val="7"/>
        <rFont val="Times New Roman"/>
        <family val="1"/>
        <charset val="204"/>
      </rPr>
      <t>млн.рублей</t>
    </r>
  </si>
  <si>
    <r>
      <rPr>
        <sz val="7"/>
        <rFont val="Times New Roman"/>
        <family val="1"/>
        <charset val="204"/>
      </rPr>
      <t>23.2</t>
    </r>
  </si>
  <si>
    <r>
      <rPr>
        <sz val="8"/>
        <rFont val="Times New Roman"/>
        <family val="1"/>
        <charset val="204"/>
      </rPr>
      <t>Кредиторская задолженность на конец периода всего, в том числе:</t>
    </r>
  </si>
  <si>
    <r>
      <rPr>
        <sz val="7"/>
        <rFont val="Times New Roman"/>
        <family val="1"/>
        <charset val="204"/>
      </rPr>
      <t>23.2.1</t>
    </r>
  </si>
  <si>
    <r>
      <rPr>
        <sz val="8"/>
        <rFont val="Times New Roman"/>
        <family val="1"/>
        <charset val="204"/>
      </rPr>
      <t>поставщикам топлива на технологические цели</t>
    </r>
  </si>
  <si>
    <r>
      <rPr>
        <sz val="7"/>
        <rFont val="Times New Roman"/>
        <family val="1"/>
        <charset val="204"/>
      </rPr>
      <t>23.2.1.a</t>
    </r>
  </si>
  <si>
    <r>
      <rPr>
        <sz val="7"/>
        <rFont val="Times New Roman"/>
        <family val="1"/>
        <charset val="204"/>
      </rPr>
      <t>23.2.2</t>
    </r>
  </si>
  <si>
    <r>
      <rPr>
        <sz val="8"/>
        <rFont val="Times New Roman"/>
        <family val="1"/>
        <charset val="204"/>
      </rPr>
      <t>поставщикам покупной энергии всего, в том числе:</t>
    </r>
  </si>
  <si>
    <r>
      <rPr>
        <sz val="7"/>
        <rFont val="Times New Roman"/>
        <family val="1"/>
        <charset val="204"/>
      </rPr>
      <t>23.2.2.1</t>
    </r>
  </si>
  <si>
    <r>
      <rPr>
        <sz val="8"/>
        <rFont val="Times New Roman"/>
        <family val="1"/>
        <charset val="204"/>
      </rPr>
      <t>на оптовом рынке электрической энергии и мощности</t>
    </r>
  </si>
  <si>
    <r>
      <rPr>
        <sz val="7"/>
        <rFont val="Times New Roman"/>
        <family val="1"/>
        <charset val="204"/>
      </rPr>
      <t>23.2.2.1.a</t>
    </r>
  </si>
  <si>
    <r>
      <rPr>
        <sz val="7"/>
        <rFont val="Times New Roman"/>
        <family val="1"/>
        <charset val="204"/>
      </rPr>
      <t>23.2.2.2</t>
    </r>
  </si>
  <si>
    <r>
      <rPr>
        <sz val="8"/>
        <rFont val="Times New Roman"/>
        <family val="1"/>
        <charset val="204"/>
      </rPr>
      <t>на розничных рынках</t>
    </r>
  </si>
  <si>
    <r>
      <rPr>
        <sz val="7"/>
        <rFont val="Times New Roman"/>
        <family val="1"/>
        <charset val="204"/>
      </rPr>
      <t>23.2.2.2.a</t>
    </r>
  </si>
  <si>
    <r>
      <rPr>
        <sz val="7"/>
        <rFont val="Times New Roman"/>
        <family val="1"/>
        <charset val="204"/>
      </rPr>
      <t>23.2.3</t>
    </r>
  </si>
  <si>
    <r>
      <rPr>
        <sz val="8"/>
        <rFont val="Times New Roman"/>
        <family val="1"/>
        <charset val="204"/>
      </rPr>
      <t>по оплате услуг на передачу электрической энергии по единой (национальной) общероссийской электрической сети</t>
    </r>
  </si>
  <si>
    <r>
      <rPr>
        <sz val="7"/>
        <rFont val="Times New Roman"/>
        <family val="1"/>
        <charset val="204"/>
      </rPr>
      <t>23.2.3.a</t>
    </r>
  </si>
  <si>
    <r>
      <rPr>
        <sz val="7"/>
        <rFont val="Times New Roman"/>
        <family val="1"/>
        <charset val="204"/>
      </rPr>
      <t>23.2.4</t>
    </r>
  </si>
  <si>
    <r>
      <rPr>
        <sz val="8"/>
        <rFont val="Times New Roman"/>
        <family val="1"/>
        <charset val="204"/>
      </rPr>
      <t>по оплате услуг территориальных сетевых организаций</t>
    </r>
  </si>
  <si>
    <r>
      <rPr>
        <sz val="7"/>
        <rFont val="Times New Roman"/>
        <family val="1"/>
        <charset val="204"/>
      </rPr>
      <t>23.2.4.a</t>
    </r>
  </si>
  <si>
    <r>
      <rPr>
        <sz val="7"/>
        <rFont val="Times New Roman"/>
        <family val="1"/>
        <charset val="204"/>
      </rPr>
      <t>23.2.5</t>
    </r>
  </si>
  <si>
    <r>
      <rPr>
        <sz val="8"/>
        <rFont val="Times New Roman"/>
        <family val="1"/>
        <charset val="204"/>
      </rPr>
      <t>перед персоналом по оплате труда</t>
    </r>
  </si>
  <si>
    <r>
      <rPr>
        <sz val="7"/>
        <rFont val="Times New Roman"/>
        <family val="1"/>
        <charset val="204"/>
      </rPr>
      <t>23.2.5.a</t>
    </r>
  </si>
  <si>
    <r>
      <rPr>
        <sz val="7"/>
        <rFont val="Times New Roman"/>
        <family val="1"/>
        <charset val="204"/>
      </rPr>
      <t>23.2.6</t>
    </r>
  </si>
  <si>
    <r>
      <rPr>
        <sz val="8"/>
        <rFont val="Times New Roman"/>
        <family val="1"/>
        <charset val="204"/>
      </rPr>
      <t>перед бюджетами и внебюджетными фондами</t>
    </r>
  </si>
  <si>
    <r>
      <rPr>
        <sz val="7"/>
        <rFont val="Times New Roman"/>
        <family val="1"/>
        <charset val="204"/>
      </rPr>
      <t>23.2.6.a</t>
    </r>
  </si>
  <si>
    <r>
      <rPr>
        <sz val="7"/>
        <rFont val="Times New Roman"/>
        <family val="1"/>
        <charset val="204"/>
      </rPr>
      <t>23.2.7</t>
    </r>
  </si>
  <si>
    <r>
      <rPr>
        <sz val="8"/>
        <rFont val="Times New Roman"/>
        <family val="1"/>
        <charset val="204"/>
      </rPr>
      <t>по договорам технологического присоединения</t>
    </r>
  </si>
  <si>
    <r>
      <rPr>
        <sz val="7"/>
        <rFont val="Times New Roman"/>
        <family val="1"/>
        <charset val="204"/>
      </rPr>
      <t>23.2.7.a</t>
    </r>
  </si>
  <si>
    <r>
      <rPr>
        <sz val="7"/>
        <rFont val="Times New Roman"/>
        <family val="1"/>
        <charset val="204"/>
      </rPr>
      <t>23.2.8</t>
    </r>
  </si>
  <si>
    <r>
      <rPr>
        <sz val="8"/>
        <rFont val="Times New Roman"/>
        <family val="1"/>
        <charset val="204"/>
      </rPr>
      <t>по обязательствам перед поставщиками и подрядчиками по исполнению инвестиционной программы</t>
    </r>
  </si>
  <si>
    <r>
      <rPr>
        <sz val="7"/>
        <rFont val="Times New Roman"/>
        <family val="1"/>
        <charset val="204"/>
      </rPr>
      <t>23.2.8.a</t>
    </r>
  </si>
  <si>
    <r>
      <rPr>
        <sz val="7"/>
        <rFont val="Times New Roman"/>
        <family val="1"/>
        <charset val="204"/>
      </rPr>
      <t>23.2.9</t>
    </r>
  </si>
  <si>
    <r>
      <rPr>
        <sz val="8"/>
        <rFont val="Times New Roman"/>
        <family val="1"/>
        <charset val="204"/>
      </rPr>
      <t>прочая кредиторская задолженность</t>
    </r>
  </si>
  <si>
    <r>
      <rPr>
        <sz val="7"/>
        <rFont val="Times New Roman"/>
        <family val="1"/>
        <charset val="204"/>
      </rPr>
      <t>23.2.9.a</t>
    </r>
  </si>
  <si>
    <r>
      <rPr>
        <sz val="7"/>
        <rFont val="Times New Roman"/>
        <family val="1"/>
        <charset val="204"/>
      </rPr>
      <t>23.3</t>
    </r>
  </si>
  <si>
    <r>
      <rPr>
        <sz val="8"/>
        <rFont val="Times New Roman"/>
        <family val="1"/>
        <charset val="204"/>
      </rPr>
      <t>Отношение поступлений денежных средств к выручке от реализованных товаров и оказанных услуг (с учетом НДС) всего, в том числе:</t>
    </r>
  </si>
  <si>
    <r>
      <rPr>
        <sz val="7"/>
        <rFont val="Times New Roman"/>
        <family val="1"/>
        <charset val="204"/>
      </rPr>
      <t>23.3.1</t>
    </r>
  </si>
  <si>
    <r>
      <rPr>
        <sz val="8"/>
        <rFont val="Times New Roman"/>
        <family val="1"/>
        <charset val="204"/>
      </rPr>
      <t>от производства и поставки электрической энергии и мощности</t>
    </r>
  </si>
  <si>
    <r>
      <rPr>
        <sz val="7"/>
        <rFont val="Times New Roman"/>
        <family val="1"/>
        <charset val="204"/>
      </rPr>
      <t>23.3.1.1</t>
    </r>
  </si>
  <si>
    <r>
      <rPr>
        <sz val="8"/>
        <rFont val="Times New Roman"/>
        <family val="1"/>
        <charset val="204"/>
      </rPr>
      <t>от производства и поставки электрической энергии на оптовом рынке электрической энергии и мощности</t>
    </r>
  </si>
  <si>
    <r>
      <rPr>
        <sz val="7"/>
        <rFont val="Times New Roman"/>
        <family val="1"/>
        <charset val="204"/>
      </rPr>
      <t>23.3.1.2</t>
    </r>
  </si>
  <si>
    <r>
      <rPr>
        <sz val="8"/>
        <rFont val="Times New Roman"/>
        <family val="1"/>
        <charset val="204"/>
      </rPr>
      <t>от производства и поставки электрической мощности на оптовом рынке электрической энергии и мощности</t>
    </r>
  </si>
  <si>
    <r>
      <rPr>
        <sz val="7"/>
        <rFont val="Times New Roman"/>
        <family val="1"/>
        <charset val="204"/>
      </rPr>
      <t>23.3.1.3</t>
    </r>
  </si>
  <si>
    <r>
      <rPr>
        <sz val="8"/>
        <rFont val="Times New Roman"/>
        <family val="1"/>
        <charset val="204"/>
      </rPr>
      <t>от производства и поставки электрической энергии (мощности) на розничных рынках электрической энергии</t>
    </r>
  </si>
  <si>
    <r>
      <rPr>
        <sz val="7"/>
        <rFont val="Times New Roman"/>
        <family val="1"/>
        <charset val="204"/>
      </rPr>
      <t>23.3.2</t>
    </r>
  </si>
  <si>
    <r>
      <rPr>
        <sz val="8"/>
        <rFont val="Times New Roman"/>
        <family val="1"/>
        <charset val="204"/>
      </rPr>
      <t>от производства и поставки тепловой энергии (мощности)</t>
    </r>
  </si>
  <si>
    <r>
      <rPr>
        <sz val="7"/>
        <rFont val="Times New Roman"/>
        <family val="1"/>
        <charset val="204"/>
      </rPr>
      <t>23.3.3</t>
    </r>
  </si>
  <si>
    <r>
      <rPr>
        <sz val="8"/>
        <rFont val="Times New Roman"/>
        <family val="1"/>
        <charset val="204"/>
      </rPr>
      <t>от оказания услуг по передаче электрической энергии</t>
    </r>
  </si>
  <si>
    <r>
      <rPr>
        <sz val="7"/>
        <rFont val="Times New Roman"/>
        <family val="1"/>
        <charset val="204"/>
      </rPr>
      <t>23.3.4</t>
    </r>
  </si>
  <si>
    <r>
      <rPr>
        <sz val="8"/>
        <rFont val="Times New Roman"/>
        <family val="1"/>
        <charset val="204"/>
      </rPr>
      <t>от оказания услуг по передаче тепловой энергии, теплоносителя</t>
    </r>
  </si>
  <si>
    <r>
      <rPr>
        <sz val="7"/>
        <rFont val="Times New Roman"/>
        <family val="1"/>
        <charset val="204"/>
      </rPr>
      <t>23.3.5</t>
    </r>
  </si>
  <si>
    <r>
      <rPr>
        <sz val="8"/>
        <rFont val="Times New Roman"/>
        <family val="1"/>
        <charset val="204"/>
      </rPr>
      <t>от реализации электрической энергии и мощности</t>
    </r>
  </si>
  <si>
    <r>
      <rPr>
        <sz val="7"/>
        <rFont val="Times New Roman"/>
        <family val="1"/>
        <charset val="204"/>
      </rPr>
      <t>23.3.6</t>
    </r>
  </si>
  <si>
    <r>
      <rPr>
        <sz val="8"/>
        <rFont val="Times New Roman"/>
        <family val="1"/>
        <charset val="204"/>
      </rPr>
      <t>от реализации тепловой энергии (мощности)</t>
    </r>
  </si>
  <si>
    <r>
      <rPr>
        <sz val="7"/>
        <rFont val="Times New Roman"/>
        <family val="1"/>
        <charset val="204"/>
      </rPr>
      <t>23.3.7</t>
    </r>
  </si>
  <si>
    <r>
      <rPr>
        <sz val="8"/>
        <rFont val="Times New Roman"/>
        <family val="1"/>
        <charset val="204"/>
      </rPr>
      <t>от оказания услуг по оперативно-диспетчерскому управлению в электроэнергетике всего, в том числе:</t>
    </r>
  </si>
  <si>
    <r>
      <rPr>
        <sz val="7"/>
        <rFont val="Times New Roman"/>
        <family val="1"/>
        <charset val="204"/>
      </rPr>
      <t>23.3.7.1</t>
    </r>
  </si>
  <si>
    <r>
      <rPr>
        <sz val="7"/>
        <rFont val="Times New Roman"/>
        <family val="1"/>
        <charset val="204"/>
      </rPr>
      <t>23.3.7.2</t>
    </r>
  </si>
  <si>
    <r>
      <rPr>
        <b/>
        <sz val="9"/>
        <rFont val="Times New Roman"/>
        <family val="1"/>
        <charset val="204"/>
      </rPr>
      <t>ТЕХНИКО-ЭКОНОМИЧЕСКИЕ ПОКАЗАТЕЛИ</t>
    </r>
  </si>
  <si>
    <r>
      <rPr>
        <sz val="7"/>
        <rFont val="Times New Roman"/>
        <family val="1"/>
        <charset val="204"/>
      </rPr>
      <t>XXIV</t>
    </r>
  </si>
  <si>
    <r>
      <rPr>
        <sz val="8"/>
        <rFont val="Times New Roman"/>
        <family val="1"/>
        <charset val="204"/>
      </rPr>
      <t>В отношении деятельности по производству электрической, тепловой энергии (мощности)</t>
    </r>
  </si>
  <si>
    <r>
      <rPr>
        <i/>
        <sz val="7"/>
        <rFont val="Times New Roman"/>
        <family val="1"/>
        <charset val="204"/>
      </rPr>
      <t>-</t>
    </r>
  </si>
  <si>
    <r>
      <rPr>
        <sz val="8"/>
        <rFont val="Times New Roman"/>
        <family val="1"/>
        <charset val="204"/>
      </rPr>
      <t>X</t>
    </r>
  </si>
  <si>
    <r>
      <rPr>
        <sz val="7"/>
        <rFont val="Times New Roman"/>
        <family val="1"/>
        <charset val="204"/>
      </rPr>
      <t>24.1</t>
    </r>
  </si>
  <si>
    <r>
      <rPr>
        <sz val="8"/>
        <rFont val="Times New Roman"/>
        <family val="1"/>
        <charset val="204"/>
      </rPr>
      <t>Установленная электрическая мощность</t>
    </r>
  </si>
  <si>
    <r>
      <rPr>
        <sz val="7"/>
        <rFont val="Times New Roman"/>
        <family val="1"/>
        <charset val="204"/>
      </rPr>
      <t>24.2</t>
    </r>
  </si>
  <si>
    <r>
      <rPr>
        <sz val="8"/>
        <rFont val="Times New Roman"/>
        <family val="1"/>
        <charset val="204"/>
      </rPr>
      <t>Установленная тепловая мощность</t>
    </r>
  </si>
  <si>
    <r>
      <rPr>
        <sz val="7"/>
        <rFont val="Times New Roman"/>
        <family val="1"/>
        <charset val="204"/>
      </rPr>
      <t>Гкап/час</t>
    </r>
  </si>
  <si>
    <r>
      <rPr>
        <sz val="7"/>
        <rFont val="Times New Roman"/>
        <family val="1"/>
        <charset val="204"/>
      </rPr>
      <t>24.3</t>
    </r>
  </si>
  <si>
    <r>
      <rPr>
        <sz val="8"/>
        <rFont val="Times New Roman"/>
        <family val="1"/>
        <charset val="204"/>
      </rPr>
      <t>Располагаемая электрическая мощность</t>
    </r>
  </si>
  <si>
    <r>
      <rPr>
        <sz val="7"/>
        <rFont val="Times New Roman"/>
        <family val="1"/>
        <charset val="204"/>
      </rPr>
      <t>24.4</t>
    </r>
  </si>
  <si>
    <r>
      <rPr>
        <sz val="8"/>
        <rFont val="Times New Roman"/>
        <family val="1"/>
        <charset val="204"/>
      </rPr>
      <t>Присоединенная тепловая мощность</t>
    </r>
  </si>
  <si>
    <r>
      <rPr>
        <sz val="7"/>
        <rFont val="Times New Roman"/>
        <family val="1"/>
        <charset val="204"/>
      </rPr>
      <t>Гкал/час</t>
    </r>
  </si>
  <si>
    <r>
      <rPr>
        <sz val="7"/>
        <rFont val="Times New Roman"/>
        <family val="1"/>
        <charset val="204"/>
      </rPr>
      <t>24.5</t>
    </r>
  </si>
  <si>
    <r>
      <rPr>
        <sz val="8"/>
        <rFont val="Times New Roman"/>
        <family val="1"/>
        <charset val="204"/>
      </rPr>
      <t>Объем выработанной электрической энергии</t>
    </r>
  </si>
  <si>
    <r>
      <rPr>
        <sz val="7"/>
        <rFont val="Times New Roman"/>
        <family val="1"/>
        <charset val="204"/>
      </rPr>
      <t>млн.кВт.ч</t>
    </r>
  </si>
  <si>
    <r>
      <rPr>
        <sz val="7"/>
        <rFont val="Times New Roman"/>
        <family val="1"/>
        <charset val="204"/>
      </rPr>
      <t>24.6</t>
    </r>
  </si>
  <si>
    <r>
      <rPr>
        <sz val="8"/>
        <rFont val="Times New Roman"/>
        <family val="1"/>
        <charset val="204"/>
      </rPr>
      <t>Объем продукции отпущенной с шин (коллекторов)</t>
    </r>
  </si>
  <si>
    <r>
      <rPr>
        <sz val="8"/>
        <rFont val="Times New Roman"/>
        <family val="1"/>
        <charset val="204"/>
      </rPr>
      <t>-</t>
    </r>
  </si>
  <si>
    <r>
      <rPr>
        <sz val="7"/>
        <rFont val="Times New Roman"/>
        <family val="1"/>
        <charset val="204"/>
      </rPr>
      <t>X</t>
    </r>
  </si>
  <si>
    <r>
      <rPr>
        <sz val="7"/>
        <rFont val="Times New Roman"/>
        <family val="1"/>
        <charset val="204"/>
      </rPr>
      <t>24.6.1</t>
    </r>
  </si>
  <si>
    <r>
      <rPr>
        <sz val="8"/>
        <rFont val="Times New Roman"/>
        <family val="1"/>
        <charset val="204"/>
      </rPr>
      <t>электрической энергии</t>
    </r>
  </si>
  <si>
    <r>
      <rPr>
        <sz val="7"/>
        <rFont val="Times New Roman"/>
        <family val="1"/>
        <charset val="204"/>
      </rPr>
      <t>24.6.2</t>
    </r>
  </si>
  <si>
    <r>
      <rPr>
        <sz val="8"/>
        <rFont val="Times New Roman"/>
        <family val="1"/>
        <charset val="204"/>
      </rPr>
      <t>тепловой энергии</t>
    </r>
  </si>
  <si>
    <r>
      <rPr>
        <sz val="7"/>
        <rFont val="Times New Roman"/>
        <family val="1"/>
        <charset val="204"/>
      </rPr>
      <t>тыс.Г кал</t>
    </r>
  </si>
  <si>
    <r>
      <rPr>
        <i/>
        <sz val="7"/>
        <rFont val="Times New Roman"/>
        <family val="1"/>
        <charset val="204"/>
      </rPr>
      <t>ТАЛ</t>
    </r>
  </si>
  <si>
    <r>
      <rPr>
        <sz val="8"/>
        <rFont val="Times New Roman"/>
        <family val="1"/>
        <charset val="204"/>
      </rPr>
      <t>Объем покупной продукции для последующей продажи</t>
    </r>
  </si>
  <si>
    <r>
      <rPr>
        <sz val="7"/>
        <rFont val="Times New Roman"/>
        <family val="1"/>
        <charset val="204"/>
      </rPr>
      <t>-</t>
    </r>
  </si>
  <si>
    <r>
      <rPr>
        <i/>
        <sz val="7"/>
        <rFont val="Times New Roman"/>
        <family val="1"/>
        <charset val="204"/>
      </rPr>
      <t>ТАЛЛ</t>
    </r>
  </si>
  <si>
    <r>
      <rPr>
        <sz val="7"/>
        <rFont val="Times New Roman"/>
        <family val="1"/>
        <charset val="204"/>
      </rPr>
      <t>24.7.2</t>
    </r>
  </si>
  <si>
    <r>
      <rPr>
        <sz val="8"/>
        <rFont val="Times New Roman"/>
        <family val="1"/>
        <charset val="204"/>
      </rPr>
      <t>электрической мощности</t>
    </r>
  </si>
  <si>
    <r>
      <rPr>
        <sz val="7"/>
        <rFont val="Times New Roman"/>
        <family val="1"/>
        <charset val="204"/>
      </rPr>
      <t>24.7.3</t>
    </r>
  </si>
  <si>
    <r>
      <rPr>
        <sz val="7"/>
        <rFont val="Times New Roman"/>
        <family val="1"/>
        <charset val="204"/>
      </rPr>
      <t>тыс.Гкал</t>
    </r>
  </si>
  <si>
    <r>
      <rPr>
        <sz val="7"/>
        <rFont val="Times New Roman"/>
        <family val="1"/>
        <charset val="204"/>
      </rPr>
      <t>24.8</t>
    </r>
  </si>
  <si>
    <r>
      <rPr>
        <sz val="8"/>
        <rFont val="Times New Roman"/>
        <family val="1"/>
        <charset val="204"/>
      </rPr>
      <t>Объем покупной продукции на технологические цели</t>
    </r>
  </si>
  <si>
    <r>
      <rPr>
        <sz val="7"/>
        <rFont val="Times New Roman"/>
        <family val="1"/>
        <charset val="204"/>
      </rPr>
      <t>24.8.1</t>
    </r>
  </si>
  <si>
    <r>
      <rPr>
        <sz val="7"/>
        <rFont val="Times New Roman"/>
        <family val="1"/>
        <charset val="204"/>
      </rPr>
      <t>МЛН.кВт.Ч</t>
    </r>
  </si>
  <si>
    <r>
      <rPr>
        <sz val="7"/>
        <rFont val="Times New Roman"/>
        <family val="1"/>
        <charset val="204"/>
      </rPr>
      <t>24.8.2</t>
    </r>
  </si>
  <si>
    <r>
      <rPr>
        <sz val="7"/>
        <rFont val="Times New Roman"/>
        <family val="1"/>
        <charset val="204"/>
      </rPr>
      <t>24.9</t>
    </r>
  </si>
  <si>
    <r>
      <rPr>
        <sz val="8"/>
        <rFont val="Times New Roman"/>
        <family val="1"/>
        <charset val="204"/>
      </rPr>
      <t>Объем продукции отпущенной (проданной) потребителям</t>
    </r>
  </si>
  <si>
    <r>
      <rPr>
        <sz val="7"/>
        <rFont val="Times New Roman"/>
        <family val="1"/>
        <charset val="204"/>
      </rPr>
      <t>24.9.1</t>
    </r>
  </si>
  <si>
    <r>
      <rPr>
        <sz val="7"/>
        <rFont val="Times New Roman"/>
        <family val="1"/>
        <charset val="204"/>
      </rPr>
      <t>24.9.2</t>
    </r>
  </si>
  <si>
    <r>
      <rPr>
        <sz val="7"/>
        <rFont val="Times New Roman"/>
        <family val="1"/>
        <charset val="204"/>
      </rPr>
      <t>24.9.3</t>
    </r>
  </si>
  <si>
    <r>
      <rPr>
        <sz val="7"/>
        <rFont val="Times New Roman"/>
        <family val="1"/>
        <charset val="204"/>
      </rPr>
      <t>XXV</t>
    </r>
  </si>
  <si>
    <r>
      <rPr>
        <sz val="8"/>
        <rFont val="Times New Roman"/>
        <family val="1"/>
        <charset val="204"/>
      </rPr>
      <t>В отношении деятельности по передаче электрической энергии</t>
    </r>
  </si>
  <si>
    <r>
      <rPr>
        <sz val="7"/>
        <rFont val="Times New Roman"/>
        <family val="1"/>
        <charset val="204"/>
      </rPr>
      <t>25.1</t>
    </r>
  </si>
  <si>
    <r>
      <rPr>
        <sz val="8"/>
        <rFont val="Times New Roman"/>
        <family val="1"/>
        <charset val="204"/>
      </rPr>
      <t>Объем отпуска электрической энергии из сети (полезный отпуск) всего, в том числе:</t>
    </r>
  </si>
  <si>
    <r>
      <rPr>
        <sz val="7"/>
        <rFont val="Times New Roman"/>
        <family val="1"/>
        <charset val="204"/>
      </rPr>
      <t>25.1.1</t>
    </r>
  </si>
  <si>
    <r>
      <rPr>
        <sz val="8"/>
        <rFont val="Times New Roman"/>
        <family val="1"/>
        <charset val="204"/>
      </rPr>
      <t>потребителям, присоединенным к единой (национальной) общероссийской электрической сети всего, в том числе:</t>
    </r>
  </si>
  <si>
    <r>
      <rPr>
        <sz val="7"/>
        <rFont val="Times New Roman"/>
        <family val="1"/>
        <charset val="204"/>
      </rPr>
      <t>25.1.1.1</t>
    </r>
  </si>
  <si>
    <r>
      <rPr>
        <sz val="8"/>
        <rFont val="Times New Roman"/>
        <family val="1"/>
        <charset val="204"/>
      </rPr>
      <t>территориальные сетевые организации</t>
    </r>
  </si>
  <si>
    <r>
      <rPr>
        <sz val="7"/>
        <rFont val="Times New Roman"/>
        <family val="1"/>
        <charset val="204"/>
      </rPr>
      <t>25.1.1.2</t>
    </r>
  </si>
  <si>
    <r>
      <rPr>
        <sz val="8"/>
        <rFont val="Times New Roman"/>
        <family val="1"/>
        <charset val="204"/>
      </rPr>
      <t>потребители, не являющиеся территориальными сетевыми организациями</t>
    </r>
  </si>
  <si>
    <r>
      <rPr>
        <sz val="7"/>
        <rFont val="Times New Roman"/>
        <family val="1"/>
        <charset val="204"/>
      </rPr>
      <t>25.2</t>
    </r>
  </si>
  <si>
    <r>
      <rPr>
        <sz val="8"/>
        <rFont val="Times New Roman"/>
        <family val="1"/>
        <charset val="204"/>
      </rPr>
      <t>Объем технологического расхода (потерь) при передаче электрической энергии</t>
    </r>
  </si>
  <si>
    <r>
      <rPr>
        <sz val="7"/>
        <rFont val="Times New Roman"/>
        <family val="1"/>
        <charset val="204"/>
      </rPr>
      <t>25.3</t>
    </r>
  </si>
  <si>
    <r>
      <rPr>
        <sz val="8"/>
        <rFont val="Times New Roman"/>
        <family val="1"/>
        <charset val="204"/>
      </rPr>
      <t>Заявленная мощность***/фактическая мощность всего, в том числе:</t>
    </r>
  </si>
  <si>
    <r>
      <rPr>
        <sz val="7"/>
        <rFont val="Times New Roman"/>
        <family val="1"/>
        <charset val="204"/>
      </rPr>
      <t>25.3.1</t>
    </r>
  </si>
  <si>
    <r>
      <rPr>
        <sz val="8"/>
        <rFont val="Times New Roman"/>
        <family val="1"/>
        <charset val="204"/>
      </rPr>
      <t>потребителей, присоединенных к единой (национальной) общероссийской электрической сети всего, в том числе:</t>
    </r>
  </si>
  <si>
    <r>
      <rPr>
        <sz val="7"/>
        <rFont val="Times New Roman"/>
        <family val="1"/>
        <charset val="204"/>
      </rPr>
      <t>25.3.1.1</t>
    </r>
  </si>
  <si>
    <r>
      <rPr>
        <sz val="7"/>
        <rFont val="Times New Roman"/>
        <family val="1"/>
        <charset val="204"/>
      </rPr>
      <t>25.3.1.2</t>
    </r>
  </si>
  <si>
    <r>
      <rPr>
        <sz val="7"/>
        <rFont val="Times New Roman"/>
        <family val="1"/>
        <charset val="204"/>
      </rPr>
      <t>25.4</t>
    </r>
  </si>
  <si>
    <r>
      <rPr>
        <sz val="8"/>
        <rFont val="Times New Roman"/>
        <family val="1"/>
        <charset val="204"/>
      </rPr>
      <t>Количество условных единиц обслуживаемого электросетевого оборудования</t>
    </r>
  </si>
  <si>
    <r>
      <rPr>
        <sz val="7"/>
        <rFont val="Times New Roman"/>
        <family val="1"/>
        <charset val="204"/>
      </rPr>
      <t>у.е.</t>
    </r>
  </si>
  <si>
    <r>
      <rPr>
        <sz val="7"/>
        <rFont val="Times New Roman"/>
        <family val="1"/>
        <charset val="204"/>
      </rPr>
      <t>25.5</t>
    </r>
  </si>
  <si>
    <r>
      <rPr>
        <sz val="8"/>
        <rFont val="Times New Roman"/>
        <family val="1"/>
        <charset val="204"/>
      </rPr>
      <t>Неободимая валовая выручка сетевой организации в части содержания (строка 1.3-строка 2.2.1 -строка 2.2.2-строка 2.1.2.1.1)</t>
    </r>
  </si>
  <si>
    <r>
      <rPr>
        <sz val="7"/>
        <rFont val="Times New Roman"/>
        <family val="1"/>
        <charset val="204"/>
      </rPr>
      <t>XXVI</t>
    </r>
  </si>
  <si>
    <r>
      <rPr>
        <sz val="8"/>
        <rFont val="Times New Roman"/>
        <family val="1"/>
        <charset val="204"/>
      </rPr>
      <t>В отношении сбытовой деятельности</t>
    </r>
  </si>
  <si>
    <r>
      <rPr>
        <sz val="7"/>
        <rFont val="Times New Roman"/>
        <family val="1"/>
        <charset val="204"/>
      </rPr>
      <t>26.1</t>
    </r>
  </si>
  <si>
    <r>
      <rPr>
        <sz val="8"/>
        <rFont val="Times New Roman"/>
        <family val="1"/>
        <charset val="204"/>
      </rPr>
      <t>Полезный отпуск электрической энергии потребителям</t>
    </r>
  </si>
  <si>
    <r>
      <rPr>
        <sz val="7"/>
        <rFont val="Times New Roman"/>
        <family val="1"/>
        <charset val="204"/>
      </rPr>
      <t>26.2</t>
    </r>
  </si>
  <si>
    <r>
      <rPr>
        <sz val="8"/>
        <rFont val="Times New Roman"/>
        <family val="1"/>
        <charset val="204"/>
      </rPr>
      <t>Отпуск тепловой энергии потребителям</t>
    </r>
  </si>
  <si>
    <r>
      <rPr>
        <sz val="7"/>
        <rFont val="Times New Roman"/>
        <family val="1"/>
        <charset val="204"/>
      </rPr>
      <t>26.3</t>
    </r>
  </si>
  <si>
    <r>
      <rPr>
        <sz val="8"/>
        <rFont val="Times New Roman"/>
        <family val="1"/>
        <charset val="204"/>
      </rPr>
  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  </r>
  </si>
  <si>
    <r>
      <rPr>
        <sz val="7"/>
        <rFont val="Times New Roman"/>
        <family val="1"/>
        <charset val="204"/>
      </rPr>
      <t>26.4</t>
    </r>
  </si>
  <si>
    <r>
      <rPr>
        <sz val="8"/>
        <rFont val="Times New Roman"/>
        <family val="1"/>
        <charset val="204"/>
      </rPr>
      <t>Необходимая валовая выручка сбытовой организации без учета затрат на покупку тепловой энергии и оплаты услуг по ее передаче</t>
    </r>
  </si>
  <si>
    <r>
      <rPr>
        <sz val="8"/>
        <rFont val="Times New Roman"/>
        <family val="1"/>
        <charset val="204"/>
      </rPr>
      <t>xxvn</t>
    </r>
  </si>
  <si>
    <r>
      <rPr>
        <sz val="8"/>
        <rFont val="Times New Roman"/>
        <family val="1"/>
        <charset val="204"/>
      </rPr>
      <t>В отношении деятельности по оперативно-диспетчерскому управлению</t>
    </r>
  </si>
  <si>
    <r>
      <rPr>
        <sz val="7"/>
        <rFont val="Times New Roman"/>
        <family val="1"/>
        <charset val="204"/>
      </rPr>
      <t>27.1</t>
    </r>
  </si>
  <si>
    <r>
      <rPr>
        <sz val="8"/>
        <rFont val="Times New Roman"/>
        <family val="1"/>
        <charset val="204"/>
      </rPr>
      <t>Установленная мощность в Единой энергетической системе России, в том числе</t>
    </r>
  </si>
  <si>
    <r>
      <rPr>
        <sz val="7"/>
        <rFont val="Times New Roman"/>
        <family val="1"/>
        <charset val="204"/>
      </rPr>
      <t>27.1.1</t>
    </r>
  </si>
  <si>
    <r>
      <rPr>
        <sz val="8"/>
        <rFont val="Times New Roman"/>
        <family val="1"/>
        <charset val="204"/>
      </rPr>
  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  </r>
  </si>
  <si>
    <r>
      <rPr>
        <sz val="7"/>
        <rFont val="Times New Roman"/>
        <family val="1"/>
        <charset val="204"/>
      </rPr>
      <t>27.1.2</t>
    </r>
  </si>
  <si>
    <r>
      <rPr>
        <sz val="8"/>
        <rFont val="Times New Roman"/>
        <family val="1"/>
        <charset val="204"/>
      </rPr>
  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  </r>
  </si>
  <si>
    <r>
      <rPr>
        <sz val="7"/>
        <rFont val="Times New Roman"/>
        <family val="1"/>
        <charset val="204"/>
      </rPr>
      <t>27.1.3</t>
    </r>
  </si>
  <si>
    <r>
      <rPr>
        <sz val="8"/>
        <rFont val="Times New Roman"/>
        <family val="1"/>
        <charset val="204"/>
      </rPr>
      <t>средняя мощность поставки электрической энергии по группам точек поставки импорта на оптовом рынке</t>
    </r>
  </si>
  <si>
    <r>
      <rPr>
        <sz val="7"/>
        <rFont val="Times New Roman"/>
        <family val="1"/>
        <charset val="204"/>
      </rPr>
      <t>27.2</t>
    </r>
  </si>
  <si>
    <r>
      <rPr>
        <sz val="8"/>
        <rFont val="Times New Roman"/>
        <family val="1"/>
        <charset val="204"/>
      </rPr>
      <t>Объем потребления в Единой энергетической системе России, в том числе</t>
    </r>
  </si>
  <si>
    <r>
      <rPr>
        <sz val="7"/>
        <rFont val="Times New Roman"/>
        <family val="1"/>
        <charset val="204"/>
      </rPr>
      <t>27.2.1</t>
    </r>
  </si>
  <si>
    <r>
      <rPr>
        <sz val="8"/>
        <rFont val="Times New Roman"/>
        <family val="1"/>
        <charset val="204"/>
      </rPr>
      <t>суммарный объем потребления (покупки) электрической энергии по всем группам точек поставки, зарегистрированным на оптовом рынке</t>
    </r>
  </si>
  <si>
    <r>
      <rPr>
        <sz val="7"/>
        <rFont val="Times New Roman"/>
        <family val="1"/>
        <charset val="204"/>
      </rPr>
      <t>27.2.2</t>
    </r>
  </si>
  <si>
    <r>
      <rPr>
        <sz val="8"/>
        <rFont val="Times New Roman"/>
        <family val="1"/>
        <charset val="204"/>
      </rPr>
      <t>суммарный объем поставки электрической энергии на экспорт из России</t>
    </r>
  </si>
  <si>
    <r>
      <rPr>
        <sz val="7"/>
        <rFont val="Times New Roman"/>
        <family val="1"/>
        <charset val="204"/>
      </rPr>
      <t>27.3</t>
    </r>
  </si>
  <si>
    <r>
      <rPr>
        <sz val="8"/>
        <rFont val="Times New Roman"/>
        <family val="1"/>
        <charset val="204"/>
      </rPr>
      <t>Собственная необходимая валовая выручка субъекта оперативно-диспетчерского управления, всего в том числе</t>
    </r>
  </si>
  <si>
    <r>
      <rPr>
        <sz val="7"/>
        <rFont val="Times New Roman"/>
        <family val="1"/>
        <charset val="204"/>
      </rPr>
      <t>27.3.1</t>
    </r>
  </si>
  <si>
    <r>
      <rPr>
        <sz val="7"/>
        <rFont val="Times New Roman"/>
        <family val="1"/>
        <charset val="204"/>
      </rPr>
      <t>27.3.2</t>
    </r>
  </si>
  <si>
    <r>
      <rPr>
        <sz val="7"/>
        <rFont val="Times New Roman"/>
        <family val="1"/>
        <charset val="204"/>
      </rPr>
      <t>XXVIII</t>
    </r>
  </si>
  <si>
    <r>
      <rPr>
        <sz val="8"/>
        <rFont val="Times New Roman"/>
        <family val="1"/>
        <charset val="204"/>
      </rPr>
      <t>Среднесписочная численность работников</t>
    </r>
  </si>
  <si>
    <r>
      <rPr>
        <sz val="7"/>
        <rFont val="Times New Roman"/>
        <family val="1"/>
        <charset val="204"/>
      </rPr>
      <t>чел.</t>
    </r>
  </si>
  <si>
    <r>
      <rPr>
        <b/>
        <sz val="10"/>
        <rFont val="Times New Roman"/>
        <family val="1"/>
        <charset val="204"/>
      </rPr>
      <t>2 Источники финансирования инвестиционной программы субъекта электроэнергетики</t>
    </r>
  </si>
  <si>
    <r>
      <rPr>
        <sz val="8"/>
        <rFont val="Times New Roman"/>
        <family val="1"/>
        <charset val="204"/>
      </rPr>
      <t>№ п/п</t>
    </r>
  </si>
  <si>
    <r>
      <rPr>
        <sz val="8"/>
        <rFont val="Times New Roman"/>
        <family val="1"/>
        <charset val="204"/>
      </rPr>
      <t xml:space="preserve">Отклонения от плановых значений </t>
    </r>
    <r>
      <rPr>
        <sz val="8"/>
        <rFont val="Times New Roman"/>
        <family val="1"/>
        <charset val="204"/>
      </rPr>
      <t>roflaN</t>
    </r>
  </si>
  <si>
    <r>
      <rPr>
        <sz val="7"/>
        <rFont val="Times New Roman"/>
        <family val="1"/>
        <charset val="204"/>
      </rPr>
      <t>процентах, _</t>
    </r>
    <r>
      <rPr>
        <i/>
        <sz val="7"/>
        <rFont val="Times New Roman"/>
        <family val="1"/>
        <charset val="204"/>
      </rPr>
      <t>Ъ</t>
    </r>
    <r>
      <rPr>
        <sz val="7"/>
        <rFont val="Times New Roman"/>
        <family val="1"/>
        <charset val="204"/>
      </rPr>
      <t>______</t>
    </r>
  </si>
  <si>
    <r>
      <rPr>
        <i/>
        <sz val="7"/>
        <rFont val="Times New Roman"/>
        <family val="1"/>
        <charset val="204"/>
      </rPr>
      <t>I</t>
    </r>
  </si>
  <si>
    <r>
      <rPr>
        <i/>
        <sz val="7"/>
        <rFont val="Times New Roman"/>
        <family val="1"/>
        <charset val="204"/>
      </rPr>
      <t>3</t>
    </r>
  </si>
  <si>
    <r>
      <rPr>
        <i/>
        <sz val="7"/>
        <rFont val="Times New Roman"/>
        <family val="1"/>
        <charset val="204"/>
      </rPr>
      <t>4</t>
    </r>
  </si>
  <si>
    <r>
      <rPr>
        <i/>
        <sz val="7"/>
        <rFont val="Times New Roman"/>
        <family val="1"/>
        <charset val="204"/>
      </rPr>
      <t>в</t>
    </r>
  </si>
  <si>
    <r>
      <rPr>
        <i/>
        <sz val="7"/>
        <rFont val="Times New Roman"/>
        <family val="1"/>
        <charset val="204"/>
      </rPr>
      <t>8</t>
    </r>
  </si>
  <si>
    <r>
      <rPr>
        <sz val="8"/>
        <rFont val="Times New Roman"/>
        <family val="1"/>
        <charset val="204"/>
      </rPr>
      <t xml:space="preserve">Источники финансирования инвестиционной программы всего (строка </t>
    </r>
    <r>
      <rPr>
        <sz val="8"/>
        <rFont val="Times New Roman"/>
        <family val="1"/>
        <charset val="204"/>
      </rPr>
      <t>I</t>
    </r>
    <r>
      <rPr>
        <sz val="8"/>
        <rFont val="Times New Roman"/>
        <family val="1"/>
        <charset val="204"/>
      </rPr>
      <t>+строка II) всего, в том числе::</t>
    </r>
  </si>
  <si>
    <r>
      <rPr>
        <sz val="8"/>
        <rFont val="Times New Roman"/>
        <family val="1"/>
        <charset val="204"/>
      </rPr>
      <t>I</t>
    </r>
  </si>
  <si>
    <r>
      <rPr>
        <sz val="8"/>
        <rFont val="Times New Roman"/>
        <family val="1"/>
        <charset val="204"/>
      </rPr>
      <t>Собственные средства всего, в том числе:</t>
    </r>
  </si>
  <si>
    <r>
      <rPr>
        <sz val="7"/>
        <rFont val="Times New Roman"/>
        <family val="1"/>
        <charset val="204"/>
      </rPr>
      <t>1.1</t>
    </r>
  </si>
  <si>
    <r>
      <rPr>
        <sz val="8"/>
        <rFont val="Times New Roman"/>
        <family val="1"/>
        <charset val="204"/>
      </rPr>
      <t>Прибыль, направляемая на инвестиции, в том числе:</t>
    </r>
  </si>
  <si>
    <r>
      <rPr>
        <sz val="7"/>
        <rFont val="Times New Roman"/>
        <family val="1"/>
        <charset val="204"/>
      </rPr>
      <t>1.1.1</t>
    </r>
  </si>
  <si>
    <r>
      <rPr>
        <sz val="8"/>
        <rFont val="Times New Roman"/>
        <family val="1"/>
        <charset val="204"/>
      </rPr>
      <t>полученная от реализации продукции и оказанных услуг по регулируемым ценам (тарифам):</t>
    </r>
  </si>
  <si>
    <r>
      <rPr>
        <sz val="7"/>
        <rFont val="Times New Roman"/>
        <family val="1"/>
        <charset val="204"/>
      </rPr>
      <t>1.1.1.1</t>
    </r>
  </si>
  <si>
    <r>
      <rPr>
        <sz val="8"/>
        <rFont val="Times New Roman"/>
        <family val="1"/>
        <charset val="204"/>
      </rPr>
      <t>производства и поставки электрической энергии и мощности</t>
    </r>
  </si>
  <si>
    <r>
      <rPr>
        <sz val="7"/>
        <rFont val="Times New Roman"/>
        <family val="1"/>
        <charset val="204"/>
      </rPr>
      <t>1.1.1.1.1</t>
    </r>
  </si>
  <si>
    <r>
      <rPr>
        <sz val="7"/>
        <rFont val="Times New Roman"/>
        <family val="1"/>
        <charset val="204"/>
      </rPr>
      <t>1.1.1.1.2</t>
    </r>
  </si>
  <si>
    <r>
      <rPr>
        <sz val="7"/>
        <rFont val="Times New Roman"/>
        <family val="1"/>
        <charset val="204"/>
      </rPr>
      <t>1.1.1.1.3</t>
    </r>
  </si>
  <si>
    <r>
      <rPr>
        <sz val="7"/>
        <rFont val="Times New Roman"/>
        <family val="1"/>
        <charset val="204"/>
      </rPr>
      <t>1.1.1.2</t>
    </r>
  </si>
  <si>
    <r>
      <rPr>
        <sz val="8"/>
        <rFont val="Times New Roman"/>
        <family val="1"/>
        <charset val="204"/>
      </rPr>
      <t>производства и поставки тепловой энергии (мощности)</t>
    </r>
  </si>
  <si>
    <r>
      <rPr>
        <sz val="7"/>
        <rFont val="Times New Roman"/>
        <family val="1"/>
        <charset val="204"/>
      </rPr>
      <t>1.1.1.3</t>
    </r>
  </si>
  <si>
    <r>
      <rPr>
        <sz val="8"/>
        <rFont val="Times New Roman"/>
        <family val="1"/>
        <charset val="204"/>
      </rPr>
      <t>оказания услуг по передаче электрической энергии</t>
    </r>
  </si>
  <si>
    <r>
      <rPr>
        <sz val="7"/>
        <rFont val="Times New Roman"/>
        <family val="1"/>
        <charset val="204"/>
      </rPr>
      <t>1.1.1.4</t>
    </r>
  </si>
  <si>
    <r>
      <rPr>
        <sz val="8"/>
        <rFont val="Times New Roman"/>
        <family val="1"/>
        <charset val="204"/>
      </rPr>
      <t>оказания услуг по передаче тепловой энергии, теплоносителя</t>
    </r>
  </si>
  <si>
    <r>
      <rPr>
        <sz val="7"/>
        <rFont val="Times New Roman"/>
        <family val="1"/>
        <charset val="204"/>
      </rPr>
      <t>1.1.1.5</t>
    </r>
  </si>
  <si>
    <r>
      <rPr>
        <sz val="8"/>
        <rFont val="Times New Roman"/>
        <family val="1"/>
        <charset val="204"/>
      </rPr>
      <t>от технологического присоединения, в том числе</t>
    </r>
  </si>
  <si>
    <r>
      <rPr>
        <sz val="7"/>
        <rFont val="Times New Roman"/>
        <family val="1"/>
        <charset val="204"/>
      </rPr>
      <t>1.1.1.5.1</t>
    </r>
  </si>
  <si>
    <r>
      <rPr>
        <sz val="8"/>
        <rFont val="Times New Roman"/>
        <family val="1"/>
        <charset val="204"/>
      </rPr>
      <t>от технологического присоединения объектов по производству электрической и тепловой энергии</t>
    </r>
  </si>
  <si>
    <r>
      <rPr>
        <sz val="7"/>
        <rFont val="Times New Roman"/>
        <family val="1"/>
        <charset val="204"/>
      </rPr>
      <t>1.1.1.5.1.а</t>
    </r>
  </si>
  <si>
    <r>
      <rPr>
        <sz val="8"/>
        <rFont val="Times New Roman"/>
        <family val="1"/>
        <charset val="204"/>
      </rPr>
      <t>авансовое использование прибыли</t>
    </r>
  </si>
  <si>
    <r>
      <rPr>
        <sz val="7"/>
        <rFont val="Times New Roman"/>
        <family val="1"/>
        <charset val="204"/>
      </rPr>
      <t>1.1.1.5.2</t>
    </r>
  </si>
  <si>
    <r>
      <rPr>
        <sz val="8"/>
        <rFont val="Times New Roman"/>
        <family val="1"/>
        <charset val="204"/>
      </rPr>
      <t>от технологического присоединения потребителей</t>
    </r>
  </si>
  <si>
    <r>
      <rPr>
        <sz val="7"/>
        <rFont val="Times New Roman"/>
        <family val="1"/>
        <charset val="204"/>
      </rPr>
      <t>1.1.1.5.2.а</t>
    </r>
  </si>
  <si>
    <r>
      <rPr>
        <sz val="7"/>
        <rFont val="Times New Roman"/>
        <family val="1"/>
        <charset val="204"/>
      </rPr>
      <t>1.1.1.6</t>
    </r>
  </si>
  <si>
    <r>
      <rPr>
        <sz val="8"/>
        <rFont val="Times New Roman"/>
        <family val="1"/>
        <charset val="204"/>
      </rPr>
      <t>реализации электрической энергии и мощности</t>
    </r>
  </si>
  <si>
    <r>
      <rPr>
        <sz val="7"/>
        <rFont val="Times New Roman"/>
        <family val="1"/>
        <charset val="204"/>
      </rPr>
      <t>1.1.1.7</t>
    </r>
  </si>
  <si>
    <r>
      <rPr>
        <sz val="7"/>
        <rFont val="Times New Roman"/>
        <family val="1"/>
        <charset val="204"/>
      </rPr>
      <t>1.1.1.8</t>
    </r>
  </si>
  <si>
    <r>
      <rPr>
        <sz val="8"/>
        <rFont val="Times New Roman"/>
        <family val="1"/>
        <charset val="204"/>
      </rPr>
      <t>оказания услуг по оперативно-диспетчерскому управлению в электроэнергетике всего, в том числе:</t>
    </r>
  </si>
  <si>
    <r>
      <rPr>
        <sz val="7"/>
        <rFont val="Times New Roman"/>
        <family val="1"/>
        <charset val="204"/>
      </rPr>
      <t>1.1.1.8.1</t>
    </r>
  </si>
  <si>
    <r>
      <rPr>
        <sz val="7"/>
        <rFont val="Times New Roman"/>
        <family val="1"/>
        <charset val="204"/>
      </rPr>
      <t>1.1.1.8.2</t>
    </r>
  </si>
  <si>
    <r>
      <rPr>
        <sz val="8"/>
        <rFont val="Times New Roman"/>
        <family val="1"/>
        <charset val="204"/>
      </rPr>
      <t>прибыль от продажи электрической энергии (мощности) по нерегулируемым ценам, всего в том числе:</t>
    </r>
  </si>
  <si>
    <r>
      <rPr>
        <sz val="7"/>
        <rFont val="Times New Roman"/>
        <family val="1"/>
        <charset val="204"/>
      </rPr>
      <t>1.1.2.1</t>
    </r>
  </si>
  <si>
    <r>
      <rPr>
        <sz val="7"/>
        <rFont val="Times New Roman"/>
        <family val="1"/>
        <charset val="204"/>
      </rPr>
      <t>1.1.2.2</t>
    </r>
  </si>
  <si>
    <r>
      <rPr>
        <sz val="7"/>
        <rFont val="Times New Roman"/>
        <family val="1"/>
        <charset val="204"/>
      </rPr>
      <t>1.1.2.3</t>
    </r>
  </si>
  <si>
    <r>
      <rPr>
        <sz val="8"/>
        <rFont val="Times New Roman"/>
        <family val="1"/>
        <charset val="204"/>
      </rPr>
      <t>прочая прибыль</t>
    </r>
  </si>
  <si>
    <r>
      <rPr>
        <sz val="8"/>
        <rFont val="Times New Roman"/>
        <family val="1"/>
        <charset val="204"/>
      </rPr>
      <t>Амортизация основных средств всего, в том числе:</t>
    </r>
  </si>
  <si>
    <r>
      <rPr>
        <sz val="7"/>
        <rFont val="Times New Roman"/>
        <family val="1"/>
        <charset val="204"/>
      </rPr>
      <t>1.2.1</t>
    </r>
  </si>
  <si>
    <r>
      <rPr>
        <sz val="8"/>
        <rFont val="Times New Roman"/>
        <family val="1"/>
        <charset val="204"/>
      </rPr>
      <t>текущая амортизация, учтенная в ценах (тарифах) всего, в том числе:</t>
    </r>
  </si>
  <si>
    <r>
      <rPr>
        <sz val="7"/>
        <rFont val="Times New Roman"/>
        <family val="1"/>
        <charset val="204"/>
      </rPr>
      <t>1.2.1.1</t>
    </r>
  </si>
  <si>
    <r>
      <rPr>
        <sz val="8"/>
        <rFont val="Times New Roman"/>
        <family val="1"/>
        <charset val="204"/>
      </rPr>
      <t>производство и поставка электрической энергии и мощности</t>
    </r>
  </si>
  <si>
    <r>
      <rPr>
        <sz val="7"/>
        <rFont val="Times New Roman"/>
        <family val="1"/>
        <charset val="204"/>
      </rPr>
      <t>1.2.1.1.1</t>
    </r>
  </si>
  <si>
    <r>
      <rPr>
        <sz val="7"/>
        <rFont val="Times New Roman"/>
        <family val="1"/>
        <charset val="204"/>
      </rPr>
      <t>1.2.1.1.2</t>
    </r>
  </si>
  <si>
    <r>
      <rPr>
        <sz val="7"/>
        <rFont val="Times New Roman"/>
        <family val="1"/>
        <charset val="204"/>
      </rPr>
      <t>1.2.1.1.3</t>
    </r>
  </si>
  <si>
    <r>
      <rPr>
        <sz val="7"/>
        <rFont val="Times New Roman"/>
        <family val="1"/>
        <charset val="204"/>
      </rPr>
      <t>1.2.1.2</t>
    </r>
  </si>
  <si>
    <r>
      <rPr>
        <sz val="7"/>
        <rFont val="Times New Roman"/>
        <family val="1"/>
        <charset val="204"/>
      </rPr>
      <t>1.2.1.3</t>
    </r>
  </si>
  <si>
    <r>
      <rPr>
        <sz val="7"/>
        <rFont val="Times New Roman"/>
        <family val="1"/>
        <charset val="204"/>
      </rPr>
      <t>1.2.1.4</t>
    </r>
  </si>
  <si>
    <r>
      <rPr>
        <sz val="7"/>
        <rFont val="Times New Roman"/>
        <family val="1"/>
        <charset val="204"/>
      </rPr>
      <t>1.2.1.5</t>
    </r>
  </si>
  <si>
    <r>
      <rPr>
        <sz val="7"/>
        <rFont val="Times New Roman"/>
        <family val="1"/>
        <charset val="204"/>
      </rPr>
      <t>1.2.1.6</t>
    </r>
  </si>
  <si>
    <r>
      <rPr>
        <sz val="7"/>
        <rFont val="Times New Roman"/>
        <family val="1"/>
        <charset val="204"/>
      </rPr>
      <t>1.2.1.7</t>
    </r>
  </si>
  <si>
    <r>
      <rPr>
        <sz val="7"/>
        <rFont val="Times New Roman"/>
        <family val="1"/>
        <charset val="204"/>
      </rPr>
      <t>1.2.1.7.1</t>
    </r>
  </si>
  <si>
    <r>
      <rPr>
        <sz val="7"/>
        <rFont val="Times New Roman"/>
        <family val="1"/>
        <charset val="204"/>
      </rPr>
      <t>1.2.1.7.2</t>
    </r>
  </si>
  <si>
    <r>
      <rPr>
        <sz val="7"/>
        <rFont val="Times New Roman"/>
        <family val="1"/>
        <charset val="204"/>
      </rPr>
      <t>1.2.2</t>
    </r>
  </si>
  <si>
    <r>
      <rPr>
        <sz val="8"/>
        <rFont val="Times New Roman"/>
        <family val="1"/>
        <charset val="204"/>
      </rPr>
      <t>прочая текущая амортизация</t>
    </r>
  </si>
  <si>
    <r>
      <rPr>
        <sz val="7"/>
        <rFont val="Times New Roman"/>
        <family val="1"/>
        <charset val="204"/>
      </rPr>
      <t>1.2.3</t>
    </r>
  </si>
  <si>
    <r>
      <rPr>
        <sz val="8"/>
        <rFont val="Times New Roman"/>
        <family val="1"/>
        <charset val="204"/>
      </rPr>
      <t>недоиспользованная амортизация прошлых лет всего, в том числе:</t>
    </r>
  </si>
  <si>
    <r>
      <rPr>
        <sz val="7"/>
        <rFont val="Times New Roman"/>
        <family val="1"/>
        <charset val="204"/>
      </rPr>
      <t>1.2.3.1</t>
    </r>
  </si>
  <si>
    <r>
      <rPr>
        <sz val="7"/>
        <rFont val="Times New Roman"/>
        <family val="1"/>
        <charset val="204"/>
      </rPr>
      <t>1.2.3.U</t>
    </r>
  </si>
  <si>
    <r>
      <rPr>
        <sz val="7"/>
        <rFont val="Times New Roman"/>
        <family val="1"/>
        <charset val="204"/>
      </rPr>
      <t>1.2.З.1.2.</t>
    </r>
  </si>
  <si>
    <r>
      <rPr>
        <sz val="7"/>
        <rFont val="Times New Roman"/>
        <family val="1"/>
        <charset val="204"/>
      </rPr>
      <t>1.2.3.1.2</t>
    </r>
  </si>
  <si>
    <r>
      <rPr>
        <sz val="7"/>
        <rFont val="Times New Roman"/>
        <family val="1"/>
        <charset val="204"/>
      </rPr>
      <t>1.2.3.2</t>
    </r>
  </si>
  <si>
    <r>
      <rPr>
        <sz val="7"/>
        <rFont val="Times New Roman"/>
        <family val="1"/>
        <charset val="204"/>
      </rPr>
      <t>1.2.3.3</t>
    </r>
  </si>
  <si>
    <r>
      <rPr>
        <sz val="7"/>
        <rFont val="Times New Roman"/>
        <family val="1"/>
        <charset val="204"/>
      </rPr>
      <t>1.2.3.4</t>
    </r>
  </si>
  <si>
    <r>
      <rPr>
        <sz val="7"/>
        <rFont val="Times New Roman"/>
        <family val="1"/>
        <charset val="204"/>
      </rPr>
      <t>1.2.3.5</t>
    </r>
  </si>
  <si>
    <r>
      <rPr>
        <sz val="7"/>
        <rFont val="Times New Roman"/>
        <family val="1"/>
        <charset val="204"/>
      </rPr>
      <t>1.2.3.6</t>
    </r>
  </si>
  <si>
    <r>
      <rPr>
        <sz val="7"/>
        <rFont val="Times New Roman"/>
        <family val="1"/>
        <charset val="204"/>
      </rPr>
      <t>1.2.3.7</t>
    </r>
  </si>
  <si>
    <r>
      <rPr>
        <sz val="7"/>
        <rFont val="Times New Roman"/>
        <family val="1"/>
        <charset val="204"/>
      </rPr>
      <t>1.2.3.7.1</t>
    </r>
  </si>
  <si>
    <r>
      <rPr>
        <sz val="7"/>
        <rFont val="Times New Roman"/>
        <family val="1"/>
        <charset val="204"/>
      </rPr>
      <t>1.2.3.7.2</t>
    </r>
  </si>
  <si>
    <r>
      <rPr>
        <sz val="8"/>
        <rFont val="Times New Roman"/>
        <family val="1"/>
        <charset val="204"/>
      </rPr>
      <t>Возврат налога на добавленную стоимость****</t>
    </r>
  </si>
  <si>
    <r>
      <rPr>
        <sz val="8"/>
        <rFont val="Times New Roman"/>
        <family val="1"/>
        <charset val="204"/>
      </rPr>
      <t>Прочие собственные средства всего, в том числе:</t>
    </r>
  </si>
  <si>
    <r>
      <rPr>
        <sz val="7"/>
        <rFont val="Times New Roman"/>
        <family val="1"/>
        <charset val="204"/>
      </rPr>
      <t>1.4.1</t>
    </r>
  </si>
  <si>
    <r>
      <rPr>
        <sz val="8"/>
        <rFont val="Times New Roman"/>
        <family val="1"/>
        <charset val="204"/>
      </rPr>
      <t>средства от эмиссии акций</t>
    </r>
  </si>
  <si>
    <r>
      <rPr>
        <sz val="7"/>
        <rFont val="Times New Roman"/>
        <family val="1"/>
        <charset val="204"/>
      </rPr>
      <t>1.4.2</t>
    </r>
  </si>
  <si>
    <r>
      <rPr>
        <sz val="8"/>
        <rFont val="Times New Roman"/>
        <family val="1"/>
        <charset val="204"/>
      </rPr>
      <t>остаток собственных средств на начало года</t>
    </r>
  </si>
  <si>
    <r>
      <rPr>
        <sz val="8"/>
        <rFont val="Times New Roman"/>
        <family val="1"/>
        <charset val="204"/>
      </rPr>
      <t>П</t>
    </r>
  </si>
  <si>
    <r>
      <rPr>
        <sz val="8"/>
        <rFont val="Times New Roman"/>
        <family val="1"/>
        <charset val="204"/>
      </rPr>
      <t>Привлеченные средства всего, в том числе:</t>
    </r>
  </si>
  <si>
    <r>
      <rPr>
        <sz val="8"/>
        <rFont val="Times New Roman"/>
        <family val="1"/>
        <charset val="204"/>
      </rPr>
      <t>Кредиты</t>
    </r>
  </si>
  <si>
    <r>
      <rPr>
        <sz val="8"/>
        <rFont val="Times New Roman"/>
        <family val="1"/>
        <charset val="204"/>
      </rPr>
      <t>Облигационные займы</t>
    </r>
  </si>
  <si>
    <r>
      <rPr>
        <sz val="8"/>
        <rFont val="Times New Roman"/>
        <family val="1"/>
        <charset val="204"/>
      </rPr>
      <t>Вексели</t>
    </r>
  </si>
  <si>
    <r>
      <rPr>
        <sz val="8"/>
        <rFont val="Times New Roman"/>
        <family val="1"/>
        <charset val="204"/>
      </rPr>
      <t>Займы организаций</t>
    </r>
  </si>
  <si>
    <r>
      <rPr>
        <sz val="8"/>
        <rFont val="Times New Roman"/>
        <family val="1"/>
        <charset val="204"/>
      </rPr>
      <t>Бюджетное финансирование</t>
    </r>
  </si>
  <si>
    <r>
      <rPr>
        <sz val="8"/>
        <rFont val="Times New Roman"/>
        <family val="1"/>
        <charset val="204"/>
      </rPr>
      <t>средства федерального бюджета</t>
    </r>
  </si>
  <si>
    <r>
      <rPr>
        <sz val="7"/>
        <rFont val="Times New Roman"/>
        <family val="1"/>
        <charset val="204"/>
      </rPr>
      <t>2.5.1.1</t>
    </r>
  </si>
  <si>
    <r>
      <rPr>
        <sz val="8"/>
        <rFont val="Times New Roman"/>
        <family val="1"/>
        <charset val="204"/>
      </rPr>
      <t>в том числе средства федерального бюджета, недоиспользованные в прошлых периодах</t>
    </r>
  </si>
  <si>
    <r>
      <rPr>
        <sz val="8"/>
        <rFont val="Times New Roman"/>
        <family val="1"/>
        <charset val="204"/>
      </rPr>
      <t>средства консолидированного бюджета субъекта Российской Федерации</t>
    </r>
  </si>
  <si>
    <r>
      <rPr>
        <sz val="7"/>
        <rFont val="Times New Roman"/>
        <family val="1"/>
        <charset val="204"/>
      </rPr>
      <t>2.5.2.1</t>
    </r>
  </si>
  <si>
    <r>
      <rPr>
        <sz val="8"/>
        <rFont val="Times New Roman"/>
        <family val="1"/>
        <charset val="204"/>
      </rPr>
      <t>в том числе средства консолидированного бюджета субъекта Российской Федерации, недоиспользованные в прошлых периодах</t>
    </r>
  </si>
  <si>
    <r>
      <rPr>
        <sz val="8"/>
        <rFont val="Times New Roman"/>
        <family val="1"/>
        <charset val="204"/>
      </rPr>
      <t>Использование лизинга</t>
    </r>
  </si>
  <si>
    <r>
      <rPr>
        <sz val="8"/>
        <rFont val="Times New Roman"/>
        <family val="1"/>
        <charset val="204"/>
      </rPr>
      <t>Прочие привлеченные средства</t>
    </r>
  </si>
  <si>
    <r>
      <rPr>
        <sz val="7"/>
        <rFont val="Times New Roman"/>
        <family val="1"/>
        <charset val="204"/>
      </rPr>
      <t>3.1.</t>
    </r>
  </si>
  <si>
    <r>
      <rPr>
        <sz val="8"/>
        <rFont val="Times New Roman"/>
        <family val="1"/>
        <charset val="204"/>
      </rPr>
  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  </r>
  </si>
  <si>
    <r>
      <rPr>
        <sz val="8"/>
        <rFont val="Times New Roman"/>
        <family val="1"/>
        <charset val="204"/>
      </rPr>
      <t>цен (тарифов) на услуги по передаче электрической энергии;</t>
    </r>
  </si>
  <si>
    <r>
      <rPr>
        <sz val="8"/>
        <rFont val="Times New Roman"/>
        <family val="1"/>
        <charset val="204"/>
      </rPr>
      <t>амортизации, учтенной в ценах (тарифах) на услуги по передаче электрической энергии;</t>
    </r>
  </si>
  <si>
    <r>
      <rPr>
        <sz val="8"/>
        <rFont val="Times New Roman"/>
        <family val="1"/>
        <charset val="204"/>
      </rPr>
      <t>кредитов</t>
    </r>
  </si>
  <si>
    <r>
      <rPr>
        <sz val="8"/>
        <rFont val="Times New Roman"/>
        <family val="1"/>
        <charset val="204"/>
      </rPr>
      <t>Для субъектов электроэнергетику осуществляющих регулируемые виды деятельности с использованием метода доходности инвестированного капитала</t>
    </r>
  </si>
  <si>
    <r>
      <rPr>
        <sz val="7"/>
        <rFont val="Times New Roman"/>
        <family val="1"/>
        <charset val="204"/>
      </rPr>
      <t>3.2.1</t>
    </r>
  </si>
  <si>
    <r>
      <rPr>
        <sz val="8"/>
        <rFont val="Times New Roman"/>
        <family val="1"/>
        <charset val="204"/>
      </rPr>
      <t>возврат инвестированного капитала, направляемый на инвестиции</t>
    </r>
  </si>
  <si>
    <r>
      <rPr>
        <sz val="7"/>
        <rFont val="Times New Roman"/>
        <family val="1"/>
        <charset val="204"/>
      </rPr>
      <t>3.2.2</t>
    </r>
  </si>
  <si>
    <r>
      <rPr>
        <sz val="8"/>
        <rFont val="Times New Roman"/>
        <family val="1"/>
        <charset val="204"/>
      </rPr>
      <t>доход на инвестированный капитал, направляемый на инвестиции</t>
    </r>
  </si>
  <si>
    <r>
      <rPr>
        <sz val="7"/>
        <rFont val="Times New Roman"/>
        <family val="1"/>
        <charset val="204"/>
      </rPr>
      <t>3.2.3</t>
    </r>
  </si>
  <si>
    <r>
      <rPr>
        <sz val="8"/>
        <rFont val="Times New Roman"/>
        <family val="1"/>
        <charset val="204"/>
      </rPr>
      <t>заемные средства, направляемые на инвестиции</t>
    </r>
  </si>
  <si>
    <r>
      <rPr>
        <sz val="7"/>
        <rFont val="Times New Roman"/>
        <family val="1"/>
        <charset val="204"/>
      </rPr>
      <t>Примечание:</t>
    </r>
  </si>
  <si>
    <r>
      <rPr>
        <sz val="7"/>
        <rFont val="Times New Roman"/>
        <family val="1"/>
        <charset val="204"/>
      </rPr>
      <t>*в строках, содержащих слова "всего, в том числе” указывается сумма нижерасположенных строк соответствующего раздела (подраздела)</t>
    </r>
  </si>
  <si>
    <r>
      <rPr>
        <sz val="7"/>
        <rFont val="Times New Roman"/>
        <family val="1"/>
        <charset val="204"/>
      </rPr>
  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  </r>
  </si>
  <si>
    <r>
      <rPr>
        <sz val="7"/>
        <rFont val="Times New Roman"/>
        <family val="1"/>
        <charset val="204"/>
      </rPr>
      <t>*** указывается на основании заключенных договоров на оказание услуг по передаче электрической энергии</t>
    </r>
  </si>
  <si>
    <r>
      <rPr>
        <sz val="7"/>
        <rFont val="Times New Roman"/>
        <family val="1"/>
        <charset val="204"/>
      </rPr>
      <t>**** указываются денежные средства в виде положительного сальдо от налога на добеленную стоимость к уплате и налога на добеленную стоимость к возврату, рассчитанные с учетом налогового вычета, в том числе</t>
    </r>
  </si>
  <si>
    <r>
      <rPr>
        <sz val="7"/>
        <rFont val="Times New Roman"/>
        <family val="1"/>
        <charset val="204"/>
      </rPr>
      <t>***** указывается суммарно стоимость оказынных субъекту электроэнергетики услуг</t>
    </r>
  </si>
  <si>
    <r>
      <rPr>
        <b/>
        <sz val="9"/>
        <rFont val="Times New Roman"/>
        <family val="1"/>
        <charset val="204"/>
      </rPr>
      <t>Форма 10. Отчет об исполнении плана финансирования капитальных вложений по инвестиционным проектам инвестиционной программы (квартальный)</t>
    </r>
  </si>
  <si>
    <r>
      <rPr>
        <b/>
        <sz val="9"/>
        <rFont val="Times New Roman"/>
        <family val="1"/>
        <charset val="204"/>
      </rPr>
      <t>за_квартал _года</t>
    </r>
  </si>
  <si>
    <r>
      <rPr>
        <b/>
        <sz val="9"/>
        <rFont val="Times New Roman"/>
        <family val="1"/>
        <charset val="204"/>
      </rPr>
      <t>Приложение № 10</t>
    </r>
  </si>
  <si>
    <r>
      <rPr>
        <sz val="8"/>
        <rFont val="Times New Roman"/>
        <family val="1"/>
        <charset val="204"/>
      </rPr>
      <t>Оценка полной стоимости инвестиционного проекта в прогнозных ценах соответствующих лет, млн. рублей (с НДС)</t>
    </r>
  </si>
  <si>
    <r>
      <rPr>
        <sz val="8"/>
        <rFont val="Times New Roman"/>
        <family val="1"/>
        <charset val="204"/>
      </rPr>
      <t xml:space="preserve">Фактический объем финансирования капитальных вложений на 01.01. года </t>
    </r>
    <r>
      <rPr>
        <sz val="8"/>
        <rFont val="Times New Roman"/>
        <family val="1"/>
        <charset val="204"/>
      </rPr>
      <t xml:space="preserve">N, </t>
    </r>
    <r>
      <rPr>
        <sz val="8"/>
        <rFont val="Times New Roman"/>
        <family val="1"/>
        <charset val="204"/>
      </rPr>
      <t>млн. рублей (с НДС)</t>
    </r>
  </si>
  <si>
    <r>
      <rPr>
        <sz val="8"/>
        <rFont val="Times New Roman"/>
        <family val="1"/>
        <charset val="204"/>
      </rPr>
      <t xml:space="preserve">Остаток финансирования капитальных вложений на 01.01. года </t>
    </r>
    <r>
      <rPr>
        <sz val="8"/>
        <rFont val="Times New Roman"/>
        <family val="1"/>
        <charset val="204"/>
      </rPr>
      <t xml:space="preserve">N </t>
    </r>
    <r>
      <rPr>
        <sz val="8"/>
        <rFont val="Times New Roman"/>
        <family val="1"/>
        <charset val="204"/>
      </rPr>
      <t>в прогнозных ценах соответствующих лет, млн. рублей (с НДС)</t>
    </r>
  </si>
  <si>
    <r>
      <rPr>
        <sz val="8"/>
        <rFont val="Times New Roman"/>
        <family val="1"/>
        <charset val="204"/>
      </rPr>
      <t xml:space="preserve">Финансирование капитальных вложений года </t>
    </r>
    <r>
      <rPr>
        <sz val="8"/>
        <rFont val="Times New Roman"/>
        <family val="1"/>
        <charset val="204"/>
      </rPr>
      <t xml:space="preserve">N, </t>
    </r>
    <r>
      <rPr>
        <sz val="8"/>
        <rFont val="Times New Roman"/>
        <family val="1"/>
        <charset val="204"/>
      </rPr>
      <t>млн. рублей (с НДС)</t>
    </r>
  </si>
  <si>
    <r>
      <rPr>
        <sz val="8"/>
        <rFont val="Times New Roman"/>
        <family val="1"/>
        <charset val="204"/>
      </rPr>
      <t>Остаток финансирования капитальных вложений на конец отчетного периода в прогнозных ценах соответствующих лет, млн. рублей (с НДС)</t>
    </r>
  </si>
  <si>
    <r>
      <rPr>
        <sz val="8"/>
        <rFont val="Times New Roman"/>
        <family val="1"/>
        <charset val="204"/>
      </rPr>
      <t>Отклонение от плана финансирования по итогам отчетного периода</t>
    </r>
  </si>
  <si>
    <r>
      <rPr>
        <sz val="8"/>
        <rFont val="Times New Roman"/>
        <family val="1"/>
        <charset val="204"/>
      </rPr>
      <t>Всего</t>
    </r>
  </si>
  <si>
    <r>
      <rPr>
        <sz val="8"/>
        <rFont val="Times New Roman"/>
        <family val="1"/>
        <charset val="204"/>
      </rPr>
      <t>I квартал</t>
    </r>
  </si>
  <si>
    <r>
      <rPr>
        <sz val="8"/>
        <rFont val="Times New Roman"/>
        <family val="1"/>
        <charset val="204"/>
      </rPr>
      <t>II квартал</t>
    </r>
  </si>
  <si>
    <r>
      <rPr>
        <sz val="8"/>
        <rFont val="Times New Roman"/>
        <family val="1"/>
        <charset val="204"/>
      </rPr>
      <t>III квартал</t>
    </r>
  </si>
  <si>
    <r>
      <rPr>
        <sz val="8"/>
        <rFont val="Times New Roman"/>
        <family val="1"/>
        <charset val="204"/>
      </rPr>
      <t>IV квартал</t>
    </r>
  </si>
  <si>
    <r>
      <rPr>
        <sz val="8"/>
        <rFont val="Times New Roman"/>
        <family val="1"/>
        <charset val="204"/>
      </rPr>
      <t>млн.рублей (с НДС)</t>
    </r>
  </si>
  <si>
    <t>Приложение № 11</t>
  </si>
  <si>
    <r>
      <rPr>
        <sz val="8"/>
        <rFont val="Times New Roman"/>
        <family val="1"/>
        <charset val="204"/>
      </rPr>
      <t>к приказу Минэнерго России</t>
    </r>
  </si>
  <si>
    <r>
      <rPr>
        <sz val="8"/>
        <rFont val="Times New Roman"/>
        <family val="1"/>
        <charset val="204"/>
      </rPr>
      <t>от « 25 » апреля 2018 г. Ха 320</t>
    </r>
  </si>
  <si>
    <r>
      <rPr>
        <sz val="8"/>
        <rFont val="Times New Roman"/>
        <family val="1"/>
        <charset val="204"/>
      </rPr>
  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  </r>
  </si>
  <si>
    <r>
      <rPr>
        <sz val="8"/>
        <rFont val="Times New Roman"/>
        <family val="1"/>
        <charset val="204"/>
      </rPr>
      <t>за_квартал _года</t>
    </r>
  </si>
  <si>
    <r>
      <rPr>
        <sz val="7"/>
        <rFont val="Times New Roman"/>
        <family val="1"/>
        <charset val="204"/>
      </rPr>
      <t>Номер группы инвеста цио иных проектов</t>
    </r>
  </si>
  <si>
    <r>
      <rPr>
        <sz val="7"/>
        <rFont val="Times New Roman"/>
        <family val="1"/>
        <charset val="204"/>
      </rPr>
      <t>Финансирование капитальных вложений, млн. рублей (с НДС)</t>
    </r>
  </si>
  <si>
    <r>
      <rPr>
        <sz val="7"/>
        <rFont val="Times New Roman"/>
        <family val="1"/>
        <charset val="204"/>
      </rPr>
      <t>Отклонение от плана финансирования по итогам отчетного периода</t>
    </r>
  </si>
  <si>
    <r>
      <rPr>
        <sz val="7"/>
        <rFont val="Times New Roman"/>
        <family val="1"/>
        <charset val="204"/>
      </rPr>
      <t>Общий объем финансирования, в том числе за счет:</t>
    </r>
  </si>
  <si>
    <r>
      <rPr>
        <sz val="7"/>
        <rFont val="Times New Roman"/>
        <family val="1"/>
        <charset val="204"/>
      </rPr>
      <t>федерального бюджета</t>
    </r>
  </si>
  <si>
    <r>
      <rPr>
        <sz val="7"/>
        <rFont val="Times New Roman"/>
        <family val="1"/>
        <charset val="204"/>
      </rPr>
      <t>бюджетов субъектов Российской Федерации и муниципальных образований</t>
    </r>
  </si>
  <si>
    <r>
      <rPr>
        <sz val="7"/>
        <rFont val="Times New Roman"/>
        <family val="1"/>
        <charset val="204"/>
      </rPr>
      <t>средств, полученных от оказания услуг, реализации товаров по регулируемым государством ценам (тарифам)</t>
    </r>
  </si>
  <si>
    <r>
      <rPr>
        <sz val="7"/>
        <rFont val="Times New Roman"/>
        <family val="1"/>
        <charset val="204"/>
      </rPr>
      <t>иных источников финансирования '</t>
    </r>
  </si>
  <si>
    <r>
      <rPr>
        <sz val="7"/>
        <rFont val="Times New Roman"/>
        <family val="1"/>
        <charset val="204"/>
      </rPr>
      <t>иных источников финансирования</t>
    </r>
  </si>
  <si>
    <r>
      <rPr>
        <sz val="7"/>
        <rFont val="Times New Roman"/>
        <family val="1"/>
        <charset val="204"/>
      </rPr>
      <t>Общий фактический объем финансирования, в том числе за счет:</t>
    </r>
  </si>
  <si>
    <r>
      <rPr>
        <sz val="7"/>
        <rFont val="Times New Roman"/>
        <family val="1"/>
        <charset val="204"/>
      </rPr>
      <t>млн. рублей (с НДС)</t>
    </r>
  </si>
  <si>
    <r>
      <rPr>
        <sz val="7"/>
        <rFont val="Times New Roman"/>
        <family val="1"/>
        <charset val="204"/>
      </rPr>
      <t>%</t>
    </r>
  </si>
  <si>
    <r>
      <rPr>
        <sz val="7"/>
        <rFont val="Times New Roman"/>
        <family val="1"/>
        <charset val="204"/>
      </rPr>
      <t>б</t>
    </r>
  </si>
  <si>
    <r>
      <rPr>
        <sz val="7"/>
        <rFont val="Times New Roman"/>
        <family val="1"/>
        <charset val="204"/>
      </rPr>
      <t>И</t>
    </r>
  </si>
  <si>
    <r>
      <rPr>
        <sz val="8"/>
        <rFont val="Times New Roman"/>
        <family val="1"/>
        <charset val="204"/>
      </rPr>
      <t>Приложение № 12</t>
    </r>
  </si>
  <si>
    <r>
      <rPr>
        <sz val="8"/>
        <rFont val="Times New Roman"/>
        <family val="1"/>
        <charset val="204"/>
      </rPr>
      <t>от « 25 » апреля 2018 г. № 320</t>
    </r>
  </si>
  <si>
    <r>
      <rPr>
        <sz val="8"/>
        <rFont val="Times New Roman"/>
        <family val="1"/>
        <charset val="204"/>
      </rPr>
      <t>Форма 12. Отчет об исполнении плана освоения капитальных вложений по инвестиционным проектам инвестиционной программы (квартальный)</t>
    </r>
  </si>
  <si>
    <r>
      <rPr>
        <sz val="7"/>
        <rFont val="Times New Roman"/>
        <family val="1"/>
        <charset val="204"/>
      </rPr>
      <t>Номер группы инвестиционн ых проектов</t>
    </r>
  </si>
  <si>
    <r>
      <rPr>
        <sz val="7"/>
        <rFont val="Times New Roman"/>
        <family val="1"/>
        <charset val="204"/>
      </rPr>
  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  </r>
  </si>
  <si>
    <r>
      <rPr>
        <sz val="7"/>
        <rFont val="Times New Roman"/>
        <family val="1"/>
        <charset val="204"/>
      </rPr>
      <t xml:space="preserve">Фактический объем освоения капитальных вложений на 01.01. года </t>
    </r>
    <r>
      <rPr>
        <sz val="7"/>
        <rFont val="Times New Roman"/>
        <family val="1"/>
        <charset val="204"/>
      </rPr>
      <t xml:space="preserve">N </t>
    </r>
    <r>
      <rPr>
        <sz val="7"/>
        <rFont val="Times New Roman"/>
        <family val="1"/>
        <charset val="204"/>
      </rPr>
      <t>в прогнозных ценах соответствующих лет, млн. рублей (без НДС)</t>
    </r>
  </si>
  <si>
    <r>
      <rPr>
        <sz val="7"/>
        <rFont val="Times New Roman"/>
        <family val="1"/>
        <charset val="204"/>
      </rPr>
      <t>Остаток освоения капитальных вложений на 01.01. годаЫ, млн.рублей (без НДС)</t>
    </r>
  </si>
  <si>
    <r>
      <rPr>
        <sz val="7"/>
        <rFont val="Times New Roman"/>
        <family val="1"/>
        <charset val="204"/>
      </rPr>
      <t xml:space="preserve">Освоение капитальных вложений года </t>
    </r>
    <r>
      <rPr>
        <sz val="7"/>
        <rFont val="Times New Roman"/>
        <family val="1"/>
        <charset val="204"/>
      </rPr>
      <t xml:space="preserve">N, </t>
    </r>
    <r>
      <rPr>
        <sz val="7"/>
        <rFont val="Times New Roman"/>
        <family val="1"/>
        <charset val="204"/>
      </rPr>
      <t>млн. рублей (без НДС)</t>
    </r>
  </si>
  <si>
    <r>
      <rPr>
        <sz val="7"/>
        <rFont val="Times New Roman"/>
        <family val="1"/>
        <charset val="204"/>
      </rPr>
      <t>Остаток освоения капитальных вложений на конец отчетного периода, млн.рублей (без НДС)</t>
    </r>
  </si>
  <si>
    <r>
      <rPr>
        <sz val="7"/>
        <rFont val="Times New Roman"/>
        <family val="1"/>
        <charset val="204"/>
      </rPr>
      <t>Отклонение от плана освоения по итогам отчетного периода</t>
    </r>
  </si>
  <si>
    <r>
      <rPr>
        <sz val="7"/>
        <rFont val="Times New Roman"/>
        <family val="1"/>
        <charset val="204"/>
      </rPr>
      <t>в базисном уровне цен</t>
    </r>
  </si>
  <si>
    <r>
      <rPr>
        <sz val="7"/>
        <rFont val="Times New Roman"/>
        <family val="1"/>
        <charset val="204"/>
      </rPr>
      <t>в прогнозных ценах соответствующих лет</t>
    </r>
  </si>
  <si>
    <r>
      <rPr>
        <sz val="7"/>
        <rFont val="Times New Roman"/>
        <family val="1"/>
        <charset val="204"/>
      </rPr>
      <t>Всего</t>
    </r>
  </si>
  <si>
    <r>
      <rPr>
        <sz val="7"/>
        <rFont val="Times New Roman"/>
        <family val="1"/>
        <charset val="204"/>
      </rPr>
      <t>I квартал</t>
    </r>
  </si>
  <si>
    <r>
      <rPr>
        <sz val="7"/>
        <rFont val="Times New Roman"/>
        <family val="1"/>
        <charset val="204"/>
      </rPr>
      <t>II квартал</t>
    </r>
  </si>
  <si>
    <r>
      <rPr>
        <sz val="7"/>
        <rFont val="Times New Roman"/>
        <family val="1"/>
        <charset val="204"/>
      </rPr>
      <t>III квартал</t>
    </r>
  </si>
  <si>
    <r>
      <rPr>
        <sz val="7"/>
        <rFont val="Times New Roman"/>
        <family val="1"/>
        <charset val="204"/>
      </rPr>
      <t>IV квартал</t>
    </r>
  </si>
  <si>
    <r>
      <rPr>
        <sz val="7"/>
        <rFont val="Times New Roman"/>
        <family val="1"/>
        <charset val="204"/>
      </rPr>
      <t>млн.рублей (без НДС)</t>
    </r>
  </si>
  <si>
    <r>
      <rPr>
        <sz val="8"/>
        <rFont val="Times New Roman"/>
        <family val="1"/>
        <charset val="204"/>
      </rPr>
      <t>Форма 13. Отчет об исполнении плана ввода основных средств по инвестиционным проектам инвестиционной программы (квартальный)</t>
    </r>
  </si>
  <si>
    <r>
      <rPr>
        <sz val="7"/>
        <rFont val="Times New Roman"/>
        <family val="1"/>
        <charset val="204"/>
      </rPr>
      <t>Отчет о реализации инвестиционной программы_</t>
    </r>
  </si>
  <si>
    <r>
      <rPr>
        <sz val="7"/>
        <rFont val="Times New Roman"/>
        <family val="1"/>
        <charset val="204"/>
      </rPr>
      <t>Год раскрытия информации:_год</t>
    </r>
  </si>
  <si>
    <r>
      <rPr>
        <sz val="6"/>
        <rFont val="Times New Roman"/>
        <family val="1"/>
        <charset val="204"/>
      </rPr>
      <t>Номер группы инвестиционн ых проектов</t>
    </r>
  </si>
  <si>
    <r>
      <rPr>
        <sz val="6"/>
        <rFont val="Times New Roman"/>
        <family val="1"/>
        <charset val="204"/>
      </rPr>
      <t>Первоначальная стоимость принимаемых к учету основных средств и нематериальных активов, млн. рублей (без НДС)</t>
    </r>
  </si>
  <si>
    <r>
      <rPr>
        <sz val="6"/>
        <rFont val="Times New Roman"/>
        <family val="1"/>
        <charset val="204"/>
      </rPr>
      <t>Принятие основных средств и нематер</t>
    </r>
  </si>
  <si>
    <r>
      <rPr>
        <sz val="6"/>
        <rFont val="Times New Roman"/>
        <family val="1"/>
        <charset val="204"/>
      </rPr>
      <t>Всего</t>
    </r>
  </si>
  <si>
    <r>
      <rPr>
        <sz val="6"/>
        <rFont val="Times New Roman"/>
        <family val="1"/>
        <charset val="204"/>
      </rPr>
      <t>I квартал</t>
    </r>
  </si>
  <si>
    <r>
      <rPr>
        <sz val="6"/>
        <rFont val="Times New Roman"/>
        <family val="1"/>
        <charset val="204"/>
      </rPr>
      <t>II квартал</t>
    </r>
  </si>
  <si>
    <r>
      <rPr>
        <sz val="6"/>
        <rFont val="Times New Roman"/>
        <family val="1"/>
        <charset val="204"/>
      </rPr>
      <t>III квартал</t>
    </r>
  </si>
  <si>
    <r>
      <rPr>
        <sz val="6"/>
        <rFont val="Times New Roman"/>
        <family val="1"/>
        <charset val="204"/>
      </rPr>
      <t>IV квартал</t>
    </r>
  </si>
  <si>
    <r>
      <rPr>
        <sz val="6"/>
        <rFont val="Times New Roman"/>
        <family val="1"/>
        <charset val="204"/>
      </rPr>
      <t>млн. рублей (без НДС)</t>
    </r>
  </si>
  <si>
    <r>
      <rPr>
        <sz val="6"/>
        <rFont val="Times New Roman"/>
        <family val="1"/>
        <charset val="204"/>
      </rPr>
      <t>млн.рублей (без НДС)</t>
    </r>
  </si>
  <si>
    <r>
      <rPr>
        <sz val="6"/>
        <rFont val="Times New Roman"/>
        <family val="1"/>
        <charset val="204"/>
      </rPr>
      <t>МВхА</t>
    </r>
  </si>
  <si>
    <r>
      <rPr>
        <sz val="6"/>
        <rFont val="Times New Roman"/>
        <family val="1"/>
        <charset val="204"/>
      </rPr>
      <t>Мвар</t>
    </r>
  </si>
  <si>
    <r>
      <rPr>
        <sz val="6"/>
        <rFont val="Times New Roman"/>
        <family val="1"/>
        <charset val="204"/>
      </rPr>
      <t>км ЛЭП</t>
    </r>
  </si>
  <si>
    <r>
      <rPr>
        <sz val="6"/>
        <rFont val="Times New Roman"/>
        <family val="1"/>
        <charset val="204"/>
      </rPr>
      <t>МВт</t>
    </r>
  </si>
  <si>
    <r>
      <rPr>
        <sz val="6"/>
        <rFont val="Times New Roman"/>
        <family val="1"/>
        <charset val="204"/>
      </rPr>
      <t>Другое</t>
    </r>
  </si>
  <si>
    <r>
      <rPr>
        <sz val="6"/>
        <rFont val="Times New Roman"/>
        <family val="1"/>
        <charset val="204"/>
      </rPr>
      <t>| Другое</t>
    </r>
  </si>
  <si>
    <r>
      <rPr>
        <sz val="6"/>
        <rFont val="Times New Roman"/>
        <family val="1"/>
        <charset val="204"/>
      </rPr>
      <t>5.1.</t>
    </r>
  </si>
  <si>
    <r>
      <rPr>
        <sz val="6"/>
        <rFont val="Times New Roman"/>
        <family val="1"/>
        <charset val="204"/>
      </rPr>
      <t>5.2.</t>
    </r>
  </si>
  <si>
    <r>
      <rPr>
        <sz val="6"/>
        <rFont val="Times New Roman"/>
        <family val="1"/>
        <charset val="204"/>
      </rPr>
      <t>5.3.</t>
    </r>
  </si>
  <si>
    <r>
      <rPr>
        <sz val="6"/>
        <rFont val="Times New Roman"/>
        <family val="1"/>
        <charset val="204"/>
      </rPr>
      <t>5.4.</t>
    </r>
  </si>
  <si>
    <r>
      <rPr>
        <sz val="6"/>
        <rFont val="Times New Roman"/>
        <family val="1"/>
        <charset val="204"/>
      </rPr>
      <t>5.5.</t>
    </r>
  </si>
  <si>
    <r>
      <rPr>
        <sz val="6"/>
        <rFont val="Times New Roman"/>
        <family val="1"/>
        <charset val="204"/>
      </rPr>
      <t>5.6.</t>
    </r>
  </si>
  <si>
    <r>
      <rPr>
        <sz val="6"/>
        <rFont val="Times New Roman"/>
        <family val="1"/>
        <charset val="204"/>
      </rPr>
      <t>5.7.</t>
    </r>
  </si>
  <si>
    <r>
      <rPr>
        <sz val="6"/>
        <rFont val="Times New Roman"/>
        <family val="1"/>
        <charset val="204"/>
      </rPr>
      <t>5.1.1.</t>
    </r>
  </si>
  <si>
    <r>
      <rPr>
        <sz val="6"/>
        <rFont val="Times New Roman"/>
        <family val="1"/>
        <charset val="204"/>
      </rPr>
      <t>5.1.2.</t>
    </r>
  </si>
  <si>
    <r>
      <rPr>
        <sz val="6"/>
        <rFont val="Times New Roman"/>
        <family val="1"/>
        <charset val="204"/>
      </rPr>
      <t>5.1.3.</t>
    </r>
  </si>
  <si>
    <r>
      <rPr>
        <sz val="6"/>
        <rFont val="Times New Roman"/>
        <family val="1"/>
        <charset val="204"/>
      </rPr>
      <t>5.1.4.</t>
    </r>
  </si>
  <si>
    <r>
      <rPr>
        <sz val="6"/>
        <rFont val="Times New Roman"/>
        <family val="1"/>
        <charset val="204"/>
      </rPr>
      <t>5.1.5.</t>
    </r>
  </si>
  <si>
    <r>
      <rPr>
        <sz val="6"/>
        <rFont val="Times New Roman"/>
        <family val="1"/>
        <charset val="204"/>
      </rPr>
      <t>5.1.6.</t>
    </r>
  </si>
  <si>
    <r>
      <rPr>
        <sz val="6"/>
        <rFont val="Times New Roman"/>
        <family val="1"/>
        <charset val="204"/>
      </rPr>
      <t>5.1.7.</t>
    </r>
  </si>
  <si>
    <r>
      <rPr>
        <sz val="6"/>
        <rFont val="Times New Roman"/>
        <family val="1"/>
        <charset val="204"/>
      </rPr>
      <t>5.2.1.</t>
    </r>
  </si>
  <si>
    <r>
      <rPr>
        <sz val="6"/>
        <rFont val="Times New Roman"/>
        <family val="1"/>
        <charset val="204"/>
      </rPr>
      <t>5.2.2.</t>
    </r>
  </si>
  <si>
    <r>
      <rPr>
        <sz val="6"/>
        <rFont val="Times New Roman"/>
        <family val="1"/>
        <charset val="204"/>
      </rPr>
      <t>5.2.3.</t>
    </r>
  </si>
  <si>
    <r>
      <rPr>
        <sz val="6"/>
        <rFont val="Times New Roman"/>
        <family val="1"/>
        <charset val="204"/>
      </rPr>
      <t>5.2.4.</t>
    </r>
  </si>
  <si>
    <r>
      <rPr>
        <sz val="6"/>
        <rFont val="Times New Roman"/>
        <family val="1"/>
        <charset val="204"/>
      </rPr>
      <t>5.2.5.</t>
    </r>
  </si>
  <si>
    <r>
      <rPr>
        <sz val="6"/>
        <rFont val="Times New Roman"/>
        <family val="1"/>
        <charset val="204"/>
      </rPr>
      <t>5.2.6.</t>
    </r>
  </si>
  <si>
    <r>
      <rPr>
        <sz val="6"/>
        <rFont val="Times New Roman"/>
        <family val="1"/>
        <charset val="204"/>
      </rPr>
      <t>5.2.7.</t>
    </r>
  </si>
  <si>
    <r>
      <rPr>
        <sz val="6"/>
        <rFont val="Times New Roman"/>
        <family val="1"/>
        <charset val="204"/>
      </rPr>
      <t>5.3.1.</t>
    </r>
  </si>
  <si>
    <r>
      <rPr>
        <sz val="6"/>
        <rFont val="Times New Roman"/>
        <family val="1"/>
        <charset val="204"/>
      </rPr>
      <t>5.3.2.</t>
    </r>
  </si>
  <si>
    <r>
      <rPr>
        <sz val="6"/>
        <rFont val="Times New Roman"/>
        <family val="1"/>
        <charset val="204"/>
      </rPr>
      <t>5.3.3.</t>
    </r>
  </si>
  <si>
    <r>
      <rPr>
        <sz val="6"/>
        <rFont val="Times New Roman"/>
        <family val="1"/>
        <charset val="204"/>
      </rPr>
      <t>5.3.4.</t>
    </r>
  </si>
  <si>
    <r>
      <rPr>
        <sz val="6"/>
        <rFont val="Times New Roman"/>
        <family val="1"/>
        <charset val="204"/>
      </rPr>
      <t>5.3.5.</t>
    </r>
  </si>
  <si>
    <r>
      <rPr>
        <sz val="6"/>
        <rFont val="Times New Roman"/>
        <family val="1"/>
        <charset val="204"/>
      </rPr>
      <t>5.3.6.</t>
    </r>
  </si>
  <si>
    <r>
      <rPr>
        <sz val="6"/>
        <rFont val="Times New Roman"/>
        <family val="1"/>
        <charset val="204"/>
      </rPr>
      <t>5.3.7.</t>
    </r>
  </si>
  <si>
    <r>
      <rPr>
        <sz val="6"/>
        <rFont val="Times New Roman"/>
        <family val="1"/>
        <charset val="204"/>
      </rPr>
      <t>5.4.1.</t>
    </r>
  </si>
  <si>
    <r>
      <rPr>
        <sz val="6"/>
        <rFont val="Times New Roman"/>
        <family val="1"/>
        <charset val="204"/>
      </rPr>
      <t>5.4.2.</t>
    </r>
  </si>
  <si>
    <r>
      <rPr>
        <sz val="6"/>
        <rFont val="Times New Roman"/>
        <family val="1"/>
        <charset val="204"/>
      </rPr>
      <t>5.4.3.</t>
    </r>
  </si>
  <si>
    <r>
      <rPr>
        <sz val="6"/>
        <rFont val="Times New Roman"/>
        <family val="1"/>
        <charset val="204"/>
      </rPr>
      <t>5.4.4.</t>
    </r>
  </si>
  <si>
    <r>
      <rPr>
        <sz val="6"/>
        <rFont val="Times New Roman"/>
        <family val="1"/>
        <charset val="204"/>
      </rPr>
      <t>5.4.5.</t>
    </r>
  </si>
  <si>
    <r>
      <rPr>
        <sz val="6"/>
        <rFont val="Times New Roman"/>
        <family val="1"/>
        <charset val="204"/>
      </rPr>
      <t>5.4.6.</t>
    </r>
  </si>
  <si>
    <r>
      <rPr>
        <sz val="6"/>
        <rFont val="Times New Roman"/>
        <family val="1"/>
        <charset val="204"/>
      </rPr>
      <t>5.4.7.</t>
    </r>
  </si>
  <si>
    <r>
      <rPr>
        <sz val="8"/>
        <rFont val="Times New Roman"/>
        <family val="1"/>
        <charset val="204"/>
      </rPr>
      <t>Приложение № 13</t>
    </r>
  </si>
  <si>
    <r>
      <rPr>
        <sz val="7"/>
        <rFont val="Times New Roman"/>
        <family val="1"/>
        <charset val="204"/>
      </rPr>
      <t xml:space="preserve">шальных активов к бухгалтерскому учету в год </t>
    </r>
    <r>
      <rPr>
        <sz val="7"/>
        <rFont val="Times New Roman"/>
        <family val="1"/>
        <charset val="204"/>
      </rPr>
      <t>N</t>
    </r>
  </si>
  <si>
    <r>
      <rPr>
        <sz val="7"/>
        <rFont val="Times New Roman"/>
        <family val="1"/>
        <charset val="204"/>
      </rPr>
      <t>Отклонение от плана ввода основных средств по итогам отчетного периода</t>
    </r>
  </si>
  <si>
    <r>
      <rPr>
        <sz val="7"/>
        <rFont val="Times New Roman"/>
        <family val="1"/>
        <charset val="204"/>
      </rPr>
      <t>нематериальные активы</t>
    </r>
  </si>
  <si>
    <r>
      <rPr>
        <sz val="7"/>
        <rFont val="Times New Roman"/>
        <family val="1"/>
        <charset val="204"/>
      </rPr>
      <t>основные средства</t>
    </r>
  </si>
  <si>
    <r>
      <rPr>
        <sz val="7"/>
        <rFont val="Times New Roman"/>
        <family val="1"/>
        <charset val="204"/>
      </rPr>
      <t>нематериальн ые активы</t>
    </r>
  </si>
  <si>
    <r>
      <rPr>
        <sz val="7"/>
        <rFont val="Times New Roman"/>
        <family val="1"/>
        <charset val="204"/>
      </rPr>
      <t>млн. рублей (без НДС)</t>
    </r>
  </si>
  <si>
    <r>
      <rPr>
        <sz val="7"/>
        <rFont val="Times New Roman"/>
        <family val="1"/>
        <charset val="204"/>
      </rPr>
      <t>км ЛЭП</t>
    </r>
  </si>
  <si>
    <r>
      <rPr>
        <sz val="7"/>
        <rFont val="Times New Roman"/>
        <family val="1"/>
        <charset val="204"/>
      </rPr>
      <t>км ЛЭП !</t>
    </r>
  </si>
  <si>
    <r>
      <rPr>
        <sz val="7"/>
        <rFont val="Times New Roman"/>
        <family val="1"/>
        <charset val="204"/>
      </rPr>
      <t>МВхА |</t>
    </r>
  </si>
  <si>
    <r>
      <rPr>
        <sz val="7"/>
        <rFont val="Times New Roman"/>
        <family val="1"/>
        <charset val="204"/>
      </rPr>
      <t>ел.</t>
    </r>
  </si>
  <si>
    <r>
      <rPr>
        <sz val="7"/>
        <rFont val="Times New Roman"/>
        <family val="1"/>
        <charset val="204"/>
      </rPr>
      <t>6.2.</t>
    </r>
  </si>
  <si>
    <r>
      <rPr>
        <sz val="7"/>
        <rFont val="Times New Roman"/>
        <family val="1"/>
        <charset val="204"/>
      </rPr>
      <t>6.3.</t>
    </r>
  </si>
  <si>
    <r>
      <rPr>
        <sz val="7"/>
        <rFont val="Times New Roman"/>
        <family val="1"/>
        <charset val="204"/>
      </rPr>
      <t>6.4.</t>
    </r>
  </si>
  <si>
    <r>
      <rPr>
        <sz val="7"/>
        <rFont val="Times New Roman"/>
        <family val="1"/>
        <charset val="204"/>
      </rPr>
      <t>6.5.</t>
    </r>
  </si>
  <si>
    <r>
      <rPr>
        <sz val="7"/>
        <rFont val="Times New Roman"/>
        <family val="1"/>
        <charset val="204"/>
      </rPr>
      <t>6.6.</t>
    </r>
  </si>
  <si>
    <r>
      <rPr>
        <sz val="7"/>
        <rFont val="Times New Roman"/>
        <family val="1"/>
        <charset val="204"/>
      </rPr>
      <t>6.7.</t>
    </r>
  </si>
  <si>
    <r>
      <rPr>
        <sz val="7"/>
        <rFont val="Times New Roman"/>
        <family val="1"/>
        <charset val="204"/>
      </rPr>
      <t>6.1.1.</t>
    </r>
  </si>
  <si>
    <r>
      <rPr>
        <sz val="7"/>
        <rFont val="Times New Roman"/>
        <family val="1"/>
        <charset val="204"/>
      </rPr>
      <t>6.1.2.</t>
    </r>
  </si>
  <si>
    <r>
      <rPr>
        <sz val="7"/>
        <rFont val="Times New Roman"/>
        <family val="1"/>
        <charset val="204"/>
      </rPr>
      <t>6.1.3.</t>
    </r>
  </si>
  <si>
    <r>
      <rPr>
        <sz val="7"/>
        <rFont val="Times New Roman"/>
        <family val="1"/>
        <charset val="204"/>
      </rPr>
      <t>6.1.4.</t>
    </r>
  </si>
  <si>
    <r>
      <rPr>
        <sz val="7"/>
        <rFont val="Times New Roman"/>
        <family val="1"/>
        <charset val="204"/>
      </rPr>
      <t>6.1.5..</t>
    </r>
  </si>
  <si>
    <r>
      <rPr>
        <sz val="7"/>
        <rFont val="Times New Roman"/>
        <family val="1"/>
        <charset val="204"/>
      </rPr>
      <t>6.1.6.</t>
    </r>
  </si>
  <si>
    <r>
      <rPr>
        <sz val="7"/>
        <rFont val="Times New Roman"/>
        <family val="1"/>
        <charset val="204"/>
      </rPr>
      <t>6.1.7.</t>
    </r>
  </si>
  <si>
    <r>
      <rPr>
        <sz val="7"/>
        <rFont val="Times New Roman"/>
        <family val="1"/>
        <charset val="204"/>
      </rPr>
      <t>6.2.1.</t>
    </r>
  </si>
  <si>
    <r>
      <rPr>
        <sz val="7"/>
        <rFont val="Times New Roman"/>
        <family val="1"/>
        <charset val="204"/>
      </rPr>
      <t>6.2.2.</t>
    </r>
  </si>
  <si>
    <r>
      <rPr>
        <sz val="7"/>
        <rFont val="Times New Roman"/>
        <family val="1"/>
        <charset val="204"/>
      </rPr>
      <t>6.2.3.</t>
    </r>
  </si>
  <si>
    <r>
      <rPr>
        <sz val="7"/>
        <rFont val="Times New Roman"/>
        <family val="1"/>
        <charset val="204"/>
      </rPr>
      <t>6.2.4.</t>
    </r>
  </si>
  <si>
    <r>
      <rPr>
        <sz val="7"/>
        <rFont val="Times New Roman"/>
        <family val="1"/>
        <charset val="204"/>
      </rPr>
      <t>6.2.5.</t>
    </r>
  </si>
  <si>
    <r>
      <rPr>
        <sz val="7"/>
        <rFont val="Times New Roman"/>
        <family val="1"/>
        <charset val="204"/>
      </rPr>
      <t>6.2.6.</t>
    </r>
  </si>
  <si>
    <r>
      <rPr>
        <sz val="7"/>
        <rFont val="Times New Roman"/>
        <family val="1"/>
        <charset val="204"/>
      </rPr>
      <t>6.2.7.</t>
    </r>
  </si>
  <si>
    <r>
      <rPr>
        <sz val="7"/>
        <rFont val="Times New Roman"/>
        <family val="1"/>
        <charset val="204"/>
      </rPr>
      <t>6.3.1.</t>
    </r>
  </si>
  <si>
    <r>
      <rPr>
        <sz val="7"/>
        <rFont val="Times New Roman"/>
        <family val="1"/>
        <charset val="204"/>
      </rPr>
      <t>6.3.2.</t>
    </r>
  </si>
  <si>
    <r>
      <rPr>
        <sz val="7"/>
        <rFont val="Times New Roman"/>
        <family val="1"/>
        <charset val="204"/>
      </rPr>
      <t>6.3.3.</t>
    </r>
  </si>
  <si>
    <r>
      <rPr>
        <sz val="7"/>
        <rFont val="Times New Roman"/>
        <family val="1"/>
        <charset val="204"/>
      </rPr>
      <t>6.3.4.</t>
    </r>
  </si>
  <si>
    <r>
      <rPr>
        <sz val="7"/>
        <rFont val="Times New Roman"/>
        <family val="1"/>
        <charset val="204"/>
      </rPr>
      <t>6.3.5.</t>
    </r>
  </si>
  <si>
    <r>
      <rPr>
        <sz val="7"/>
        <rFont val="Times New Roman"/>
        <family val="1"/>
        <charset val="204"/>
      </rPr>
      <t>6.3.6.</t>
    </r>
  </si>
  <si>
    <r>
      <rPr>
        <sz val="7"/>
        <rFont val="Times New Roman"/>
        <family val="1"/>
        <charset val="204"/>
      </rPr>
      <t>6.3.7.</t>
    </r>
  </si>
  <si>
    <r>
      <rPr>
        <sz val="7"/>
        <rFont val="Times New Roman"/>
        <family val="1"/>
        <charset val="204"/>
      </rPr>
      <t>6.4.1.</t>
    </r>
  </si>
  <si>
    <r>
      <rPr>
        <sz val="7"/>
        <rFont val="Times New Roman"/>
        <family val="1"/>
        <charset val="204"/>
      </rPr>
      <t>6.4.2.</t>
    </r>
  </si>
  <si>
    <r>
      <rPr>
        <sz val="7"/>
        <rFont val="Times New Roman"/>
        <family val="1"/>
        <charset val="204"/>
      </rPr>
      <t>6.4.3.</t>
    </r>
  </si>
  <si>
    <r>
      <rPr>
        <sz val="7"/>
        <rFont val="Times New Roman"/>
        <family val="1"/>
        <charset val="204"/>
      </rPr>
      <t>6.4.4.</t>
    </r>
  </si>
  <si>
    <r>
      <rPr>
        <sz val="7"/>
        <rFont val="Times New Roman"/>
        <family val="1"/>
        <charset val="204"/>
      </rPr>
      <t>6.4.5.</t>
    </r>
  </si>
  <si>
    <r>
      <rPr>
        <sz val="7"/>
        <rFont val="Times New Roman"/>
        <family val="1"/>
        <charset val="204"/>
      </rPr>
      <t>6.4.6.</t>
    </r>
  </si>
  <si>
    <r>
      <rPr>
        <sz val="7"/>
        <rFont val="Times New Roman"/>
        <family val="1"/>
        <charset val="204"/>
      </rPr>
      <t>6.4.7.</t>
    </r>
  </si>
  <si>
    <r>
      <rPr>
        <sz val="7"/>
        <rFont val="Times New Roman"/>
        <family val="1"/>
        <charset val="204"/>
      </rPr>
      <t>и</t>
    </r>
  </si>
  <si>
    <r>
      <rPr>
        <b/>
        <sz val="9"/>
        <rFont val="Times New Roman"/>
        <family val="1"/>
        <charset val="204"/>
      </rPr>
      <t>Форма 14. Отчет о постановке объектов электросетевого хозяйства под напряжение</t>
    </r>
  </si>
  <si>
    <r>
      <rPr>
        <b/>
        <sz val="9"/>
        <rFont val="Times New Roman"/>
        <family val="1"/>
        <charset val="204"/>
      </rPr>
      <t>и (или) включении объектов капитального строительства для проведения пусконаладочных работ (квартальный)</t>
    </r>
  </si>
  <si>
    <r>
      <rPr>
        <b/>
        <sz val="9"/>
        <rFont val="Times New Roman"/>
        <family val="1"/>
        <charset val="204"/>
      </rPr>
      <t>Приложение № 14</t>
    </r>
  </si>
  <si>
    <r>
      <rPr>
        <sz val="8"/>
        <rFont val="Times New Roman"/>
        <family val="1"/>
        <charset val="204"/>
      </rPr>
      <t>Номер группы инвестицио иных проектов</t>
    </r>
  </si>
  <si>
    <r>
      <rPr>
        <sz val="8"/>
        <rFont val="Times New Roman"/>
        <family val="1"/>
        <charset val="204"/>
      </rPr>
      <t>С ч</t>
    </r>
  </si>
  <si>
    <r>
      <rPr>
        <i/>
        <sz val="7"/>
        <rFont val="Times New Roman"/>
        <family val="1"/>
        <charset val="204"/>
      </rPr>
      <t>&lt;</t>
    </r>
  </si>
  <si>
    <r>
      <rPr>
        <sz val="8"/>
        <rFont val="Times New Roman"/>
        <family val="1"/>
        <charset val="204"/>
      </rPr>
      <t>5.1.</t>
    </r>
  </si>
  <si>
    <r>
      <rPr>
        <sz val="8"/>
        <rFont val="Times New Roman"/>
        <family val="1"/>
        <charset val="204"/>
      </rPr>
      <t>5.2.</t>
    </r>
  </si>
  <si>
    <r>
      <rPr>
        <sz val="8"/>
        <rFont val="Times New Roman"/>
        <family val="1"/>
        <charset val="204"/>
      </rPr>
      <t>5.3.</t>
    </r>
  </si>
  <si>
    <r>
      <rPr>
        <sz val="8"/>
        <rFont val="Times New Roman"/>
        <family val="1"/>
        <charset val="204"/>
      </rPr>
      <t>5.4.</t>
    </r>
  </si>
  <si>
    <r>
      <rPr>
        <sz val="8"/>
        <rFont val="Times New Roman"/>
        <family val="1"/>
        <charset val="204"/>
      </rPr>
      <t>5.5.</t>
    </r>
  </si>
  <si>
    <r>
      <rPr>
        <sz val="8"/>
        <rFont val="Times New Roman"/>
        <family val="1"/>
        <charset val="204"/>
      </rPr>
      <t>6.1.</t>
    </r>
  </si>
  <si>
    <r>
      <rPr>
        <sz val="8"/>
        <rFont val="Times New Roman"/>
        <family val="1"/>
        <charset val="204"/>
      </rPr>
      <t>6.2.</t>
    </r>
  </si>
  <si>
    <r>
      <rPr>
        <sz val="8"/>
        <rFont val="Times New Roman"/>
        <family val="1"/>
        <charset val="204"/>
      </rPr>
      <t>6.3.</t>
    </r>
  </si>
  <si>
    <r>
      <rPr>
        <sz val="8"/>
        <rFont val="Times New Roman"/>
        <family val="1"/>
        <charset val="204"/>
      </rPr>
      <t>6.4.</t>
    </r>
  </si>
  <si>
    <r>
      <rPr>
        <sz val="8"/>
        <rFont val="Times New Roman"/>
        <family val="1"/>
        <charset val="204"/>
      </rPr>
      <t>6.5.</t>
    </r>
  </si>
  <si>
    <r>
      <rPr>
        <sz val="8"/>
        <rFont val="Times New Roman"/>
        <family val="1"/>
        <charset val="204"/>
      </rPr>
      <t>7.1.</t>
    </r>
  </si>
  <si>
    <r>
      <rPr>
        <sz val="8"/>
        <rFont val="Times New Roman"/>
        <family val="1"/>
        <charset val="204"/>
      </rPr>
      <t>7.2.</t>
    </r>
  </si>
  <si>
    <r>
      <rPr>
        <sz val="8"/>
        <rFont val="Times New Roman"/>
        <family val="1"/>
        <charset val="204"/>
      </rPr>
      <t>7.3.</t>
    </r>
  </si>
  <si>
    <r>
      <rPr>
        <sz val="8"/>
        <rFont val="Times New Roman"/>
        <family val="1"/>
        <charset val="204"/>
      </rPr>
      <t>7.4.</t>
    </r>
  </si>
  <si>
    <r>
      <rPr>
        <sz val="8"/>
        <rFont val="Times New Roman"/>
        <family val="1"/>
        <charset val="204"/>
      </rPr>
      <t>7.5.</t>
    </r>
  </si>
  <si>
    <r>
      <rPr>
        <sz val="8"/>
        <rFont val="Times New Roman"/>
        <family val="1"/>
        <charset val="204"/>
      </rPr>
      <t>8.1.</t>
    </r>
  </si>
  <si>
    <r>
      <rPr>
        <sz val="8"/>
        <rFont val="Times New Roman"/>
        <family val="1"/>
        <charset val="204"/>
      </rPr>
      <t>8.2.</t>
    </r>
  </si>
  <si>
    <r>
      <rPr>
        <sz val="8"/>
        <rFont val="Times New Roman"/>
        <family val="1"/>
        <charset val="204"/>
      </rPr>
      <t>8.3.</t>
    </r>
  </si>
  <si>
    <r>
      <rPr>
        <sz val="8"/>
        <rFont val="Times New Roman"/>
        <family val="1"/>
        <charset val="204"/>
      </rPr>
      <t>8.4.</t>
    </r>
  </si>
  <si>
    <r>
      <rPr>
        <sz val="8"/>
        <rFont val="Times New Roman"/>
        <family val="1"/>
        <charset val="204"/>
      </rPr>
      <t>8.5.</t>
    </r>
  </si>
  <si>
    <r>
      <rPr>
        <sz val="8"/>
        <rFont val="Times New Roman"/>
        <family val="1"/>
        <charset val="204"/>
      </rPr>
      <t>9.1.</t>
    </r>
  </si>
  <si>
    <r>
      <rPr>
        <sz val="8"/>
        <rFont val="Times New Roman"/>
        <family val="1"/>
        <charset val="204"/>
      </rPr>
      <t>9.2.</t>
    </r>
  </si>
  <si>
    <r>
      <rPr>
        <sz val="8"/>
        <rFont val="Times New Roman"/>
        <family val="1"/>
        <charset val="204"/>
      </rPr>
      <t>9.3.</t>
    </r>
  </si>
  <si>
    <r>
      <rPr>
        <sz val="8"/>
        <rFont val="Times New Roman"/>
        <family val="1"/>
        <charset val="204"/>
      </rPr>
      <t>9.4.</t>
    </r>
  </si>
  <si>
    <r>
      <rPr>
        <sz val="8"/>
        <rFont val="Times New Roman"/>
        <family val="1"/>
        <charset val="204"/>
      </rPr>
      <t>9.5.</t>
    </r>
  </si>
  <si>
    <r>
      <rPr>
        <sz val="8"/>
        <rFont val="Times New Roman"/>
        <family val="1"/>
        <charset val="204"/>
      </rPr>
      <t>10.1.</t>
    </r>
  </si>
  <si>
    <r>
      <rPr>
        <sz val="8"/>
        <rFont val="Times New Roman"/>
        <family val="1"/>
        <charset val="204"/>
      </rPr>
      <t>10.2.</t>
    </r>
  </si>
  <si>
    <r>
      <rPr>
        <sz val="8"/>
        <rFont val="Times New Roman"/>
        <family val="1"/>
        <charset val="204"/>
      </rPr>
      <t>10.3.</t>
    </r>
  </si>
  <si>
    <r>
      <rPr>
        <sz val="8"/>
        <rFont val="Times New Roman"/>
        <family val="1"/>
        <charset val="204"/>
      </rPr>
      <t>10.4.</t>
    </r>
  </si>
  <si>
    <r>
      <rPr>
        <sz val="8"/>
        <rFont val="Times New Roman"/>
        <family val="1"/>
        <charset val="204"/>
      </rPr>
      <t>10.5.</t>
    </r>
  </si>
  <si>
    <r>
      <rPr>
        <sz val="8"/>
        <rFont val="Times New Roman"/>
        <family val="1"/>
        <charset val="204"/>
      </rPr>
      <t>* Заполняется в случае, если сетевой объект будет использован для выдачи мощности генерирующего объекта, который</t>
    </r>
  </si>
  <si>
    <r>
      <rPr>
        <sz val="8"/>
        <rFont val="Times New Roman"/>
        <family val="1"/>
        <charset val="204"/>
      </rPr>
      <t>будет осуществлять поставки электроэнергии и мощности в соответствии с договором о предоставлении мощности</t>
    </r>
  </si>
  <si>
    <r>
      <rPr>
        <sz val="8"/>
        <rFont val="Times New Roman"/>
        <family val="1"/>
        <charset val="204"/>
      </rPr>
      <t>Форма 15. Отчет об исполнении плана ввода объектов инвестиционной деятельности (мощностей) в эксплуатацию (квартальный)</t>
    </r>
  </si>
  <si>
    <r>
      <rPr>
        <sz val="8"/>
        <rFont val="Times New Roman"/>
        <family val="1"/>
        <charset val="204"/>
      </rPr>
      <t>Отчет о реализации инвестиционной программы</t>
    </r>
  </si>
  <si>
    <r>
      <rPr>
        <sz val="8"/>
        <rFont val="Times New Roman"/>
        <family val="1"/>
        <charset val="204"/>
      </rPr>
      <t>Утвержденные плановые значения показателей приведены в соответствии с_</t>
    </r>
  </si>
  <si>
    <r>
      <rPr>
        <sz val="7"/>
        <rFont val="Times New Roman"/>
        <family val="1"/>
        <charset val="204"/>
      </rPr>
      <t>Ввод объектов инвестицион</t>
    </r>
  </si>
  <si>
    <r>
      <rPr>
        <sz val="7"/>
        <rFont val="Times New Roman"/>
        <family val="1"/>
        <charset val="204"/>
      </rPr>
      <t>Наименование</t>
    </r>
  </si>
  <si>
    <r>
      <rPr>
        <sz val="7"/>
        <rFont val="Times New Roman"/>
        <family val="1"/>
        <charset val="204"/>
      </rPr>
      <t>Номер группы инвестици</t>
    </r>
  </si>
  <si>
    <r>
      <rPr>
        <sz val="7"/>
        <rFont val="Times New Roman"/>
        <family val="1"/>
        <charset val="204"/>
      </rPr>
      <t>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мощности*</t>
    </r>
  </si>
  <si>
    <r>
      <rPr>
        <sz val="7"/>
        <rFont val="Times New Roman"/>
        <family val="1"/>
        <charset val="204"/>
      </rPr>
      <t>проекта (группы инвестиционных проектов)</t>
    </r>
  </si>
  <si>
    <r>
      <rPr>
        <sz val="7"/>
        <rFont val="Times New Roman"/>
        <family val="1"/>
        <charset val="204"/>
      </rPr>
      <t>Ш квартал</t>
    </r>
  </si>
  <si>
    <r>
      <rPr>
        <sz val="7"/>
        <rFont val="Times New Roman"/>
        <family val="1"/>
        <charset val="204"/>
      </rPr>
      <t>ииныл проектов</t>
    </r>
  </si>
  <si>
    <r>
      <rPr>
        <b/>
        <sz val="17"/>
        <rFont val="Times New Roman"/>
        <family val="1"/>
        <charset val="204"/>
      </rPr>
      <t xml:space="preserve">j </t>
    </r>
    <r>
      <rPr>
        <sz val="7"/>
        <rFont val="Times New Roman"/>
        <family val="1"/>
        <charset val="204"/>
      </rPr>
      <t>МВхА</t>
    </r>
  </si>
  <si>
    <r>
      <rPr>
        <sz val="7"/>
        <rFont val="Times New Roman"/>
        <family val="1"/>
        <charset val="204"/>
      </rPr>
      <t>8- СО 2</t>
    </r>
  </si>
  <si>
    <r>
      <rPr>
        <sz val="7"/>
        <rFont val="Times New Roman"/>
        <family val="1"/>
        <charset val="204"/>
      </rPr>
      <t xml:space="preserve">км </t>
    </r>
    <r>
      <rPr>
        <sz val="7"/>
        <rFont val="Times New Roman"/>
        <family val="1"/>
        <charset val="204"/>
      </rPr>
      <t>BJ1</t>
    </r>
    <r>
      <rPr>
        <sz val="7"/>
        <rFont val="Times New Roman"/>
        <family val="1"/>
        <charset val="204"/>
      </rPr>
      <t>1-цеп</t>
    </r>
  </si>
  <si>
    <r>
      <rPr>
        <sz val="7"/>
        <rFont val="Times New Roman"/>
        <family val="1"/>
        <charset val="204"/>
      </rPr>
      <t xml:space="preserve">&lt; X со </t>
    </r>
    <r>
      <rPr>
        <sz val="7"/>
        <rFont val="Times New Roman"/>
        <family val="1"/>
        <charset val="204"/>
      </rPr>
      <t>S</t>
    </r>
  </si>
  <si>
    <r>
      <rPr>
        <sz val="7"/>
        <rFont val="Times New Roman"/>
        <family val="1"/>
        <charset val="204"/>
      </rPr>
      <t>км ВЛ 1-цеп _1</t>
    </r>
  </si>
  <si>
    <r>
      <rPr>
        <sz val="7"/>
        <rFont val="Times New Roman"/>
        <family val="1"/>
        <charset val="204"/>
      </rPr>
      <t>5.1.</t>
    </r>
  </si>
  <si>
    <r>
      <rPr>
        <sz val="7"/>
        <rFont val="Times New Roman"/>
        <family val="1"/>
        <charset val="204"/>
      </rPr>
      <t>5.2.</t>
    </r>
  </si>
  <si>
    <r>
      <rPr>
        <sz val="7"/>
        <rFont val="Times New Roman"/>
        <family val="1"/>
        <charset val="204"/>
      </rPr>
      <t>5.3.</t>
    </r>
  </si>
  <si>
    <r>
      <rPr>
        <sz val="7"/>
        <rFont val="Times New Roman"/>
        <family val="1"/>
        <charset val="204"/>
      </rPr>
      <t>5.4.</t>
    </r>
  </si>
  <si>
    <r>
      <rPr>
        <sz val="7"/>
        <rFont val="Times New Roman"/>
        <family val="1"/>
        <charset val="204"/>
      </rPr>
      <t>5.5.</t>
    </r>
  </si>
  <si>
    <r>
      <rPr>
        <sz val="7"/>
        <rFont val="Times New Roman"/>
        <family val="1"/>
        <charset val="204"/>
      </rPr>
      <t>5.6.</t>
    </r>
  </si>
  <si>
    <r>
      <rPr>
        <sz val="7"/>
        <rFont val="Times New Roman"/>
        <family val="1"/>
        <charset val="204"/>
      </rPr>
      <t>5.7.</t>
    </r>
  </si>
  <si>
    <r>
      <rPr>
        <sz val="7"/>
        <rFont val="Times New Roman"/>
        <family val="1"/>
        <charset val="204"/>
      </rPr>
      <t>5.1.1.</t>
    </r>
  </si>
  <si>
    <r>
      <rPr>
        <sz val="7"/>
        <rFont val="Times New Roman"/>
        <family val="1"/>
        <charset val="204"/>
      </rPr>
      <t>5.1.2.</t>
    </r>
  </si>
  <si>
    <r>
      <rPr>
        <sz val="7"/>
        <rFont val="Times New Roman"/>
        <family val="1"/>
        <charset val="204"/>
      </rPr>
      <t>5.1.3.</t>
    </r>
  </si>
  <si>
    <r>
      <rPr>
        <sz val="7"/>
        <rFont val="Times New Roman"/>
        <family val="1"/>
        <charset val="204"/>
      </rPr>
      <t>5.1.4.</t>
    </r>
  </si>
  <si>
    <r>
      <rPr>
        <sz val="7"/>
        <rFont val="Times New Roman"/>
        <family val="1"/>
        <charset val="204"/>
      </rPr>
      <t>5.1.5.</t>
    </r>
  </si>
  <si>
    <r>
      <rPr>
        <sz val="7"/>
        <rFont val="Times New Roman"/>
        <family val="1"/>
        <charset val="204"/>
      </rPr>
      <t>5.1.6.</t>
    </r>
  </si>
  <si>
    <r>
      <rPr>
        <sz val="7"/>
        <rFont val="Times New Roman"/>
        <family val="1"/>
        <charset val="204"/>
      </rPr>
      <t>5.1.7.</t>
    </r>
  </si>
  <si>
    <r>
      <rPr>
        <sz val="7"/>
        <rFont val="Times New Roman"/>
        <family val="1"/>
        <charset val="204"/>
      </rPr>
      <t>5.2.1.</t>
    </r>
  </si>
  <si>
    <r>
      <rPr>
        <sz val="7"/>
        <rFont val="Times New Roman"/>
        <family val="1"/>
        <charset val="204"/>
      </rPr>
      <t>5.2.2.</t>
    </r>
  </si>
  <si>
    <r>
      <rPr>
        <sz val="7"/>
        <rFont val="Times New Roman"/>
        <family val="1"/>
        <charset val="204"/>
      </rPr>
      <t>5.2.3.</t>
    </r>
  </si>
  <si>
    <r>
      <rPr>
        <sz val="7"/>
        <rFont val="Times New Roman"/>
        <family val="1"/>
        <charset val="204"/>
      </rPr>
      <t>5.2.4.</t>
    </r>
  </si>
  <si>
    <r>
      <rPr>
        <sz val="7"/>
        <rFont val="Times New Roman"/>
        <family val="1"/>
        <charset val="204"/>
      </rPr>
      <t>5.2.5.</t>
    </r>
  </si>
  <si>
    <r>
      <rPr>
        <sz val="7"/>
        <rFont val="Times New Roman"/>
        <family val="1"/>
        <charset val="204"/>
      </rPr>
      <t>5.2.6.</t>
    </r>
  </si>
  <si>
    <r>
      <rPr>
        <sz val="7"/>
        <rFont val="Times New Roman"/>
        <family val="1"/>
        <charset val="204"/>
      </rPr>
      <t>5.2.7.</t>
    </r>
  </si>
  <si>
    <r>
      <rPr>
        <sz val="7"/>
        <rFont val="Times New Roman"/>
        <family val="1"/>
        <charset val="204"/>
      </rPr>
      <t>5.3.1.</t>
    </r>
  </si>
  <si>
    <r>
      <rPr>
        <sz val="7"/>
        <rFont val="Times New Roman"/>
        <family val="1"/>
        <charset val="204"/>
      </rPr>
      <t>5.3.2.</t>
    </r>
  </si>
  <si>
    <r>
      <rPr>
        <sz val="7"/>
        <rFont val="Times New Roman"/>
        <family val="1"/>
        <charset val="204"/>
      </rPr>
      <t>5.3.3.</t>
    </r>
  </si>
  <si>
    <r>
      <rPr>
        <sz val="7"/>
        <rFont val="Times New Roman"/>
        <family val="1"/>
        <charset val="204"/>
      </rPr>
      <t>5.3.4.</t>
    </r>
  </si>
  <si>
    <r>
      <rPr>
        <sz val="7"/>
        <rFont val="Times New Roman"/>
        <family val="1"/>
        <charset val="204"/>
      </rPr>
      <t>5.3.5.</t>
    </r>
  </si>
  <si>
    <r>
      <rPr>
        <sz val="7"/>
        <rFont val="Times New Roman"/>
        <family val="1"/>
        <charset val="204"/>
      </rPr>
      <t>5.3.6.</t>
    </r>
  </si>
  <si>
    <r>
      <rPr>
        <sz val="7"/>
        <rFont val="Times New Roman"/>
        <family val="1"/>
        <charset val="204"/>
      </rPr>
      <t>5.3.7.</t>
    </r>
  </si>
  <si>
    <r>
      <rPr>
        <sz val="7"/>
        <rFont val="Times New Roman"/>
        <family val="1"/>
        <charset val="204"/>
      </rPr>
      <t>5.4.1.</t>
    </r>
  </si>
  <si>
    <r>
      <rPr>
        <sz val="7"/>
        <rFont val="Times New Roman"/>
        <family val="1"/>
        <charset val="204"/>
      </rPr>
      <t>5.4.2.</t>
    </r>
  </si>
  <si>
    <r>
      <rPr>
        <sz val="7"/>
        <rFont val="Times New Roman"/>
        <family val="1"/>
        <charset val="204"/>
      </rPr>
      <t>5.4.3.</t>
    </r>
  </si>
  <si>
    <r>
      <rPr>
        <sz val="7"/>
        <rFont val="Times New Roman"/>
        <family val="1"/>
        <charset val="204"/>
      </rPr>
      <t>5.4.4.</t>
    </r>
  </si>
  <si>
    <r>
      <rPr>
        <sz val="7"/>
        <rFont val="Times New Roman"/>
        <family val="1"/>
        <charset val="204"/>
      </rPr>
      <t>5.4.5.</t>
    </r>
  </si>
  <si>
    <r>
      <rPr>
        <sz val="7"/>
        <rFont val="Times New Roman"/>
        <family val="1"/>
        <charset val="204"/>
      </rPr>
      <t>* Заполняется в случае, если сетевой объект будет использован для выдачи мощности генерирующего объекта, который будет осуществлять</t>
    </r>
  </si>
  <si>
    <r>
      <rPr>
        <sz val="7"/>
        <rFont val="Times New Roman"/>
        <family val="1"/>
        <charset val="204"/>
      </rPr>
      <t>поставки электроэнергии и мощности в соответствии с договором о предоставлении мощности</t>
    </r>
  </si>
  <si>
    <r>
      <rPr>
        <sz val="8"/>
        <rFont val="Times New Roman"/>
        <family val="1"/>
        <charset val="204"/>
      </rPr>
      <t>Приложение № 15</t>
    </r>
  </si>
  <si>
    <r>
      <rPr>
        <sz val="7"/>
        <rFont val="Times New Roman"/>
        <family val="1"/>
        <charset val="204"/>
      </rPr>
      <t xml:space="preserve">ной деятельности (мощностей) в эксплуатацию в год </t>
    </r>
    <r>
      <rPr>
        <sz val="7"/>
        <rFont val="Times New Roman"/>
        <family val="1"/>
        <charset val="204"/>
      </rPr>
      <t>N</t>
    </r>
  </si>
  <si>
    <r>
      <rPr>
        <sz val="7"/>
        <rFont val="Times New Roman"/>
        <family val="1"/>
        <charset val="204"/>
      </rPr>
      <t>отчетного периода</t>
    </r>
  </si>
  <si>
    <r>
      <rPr>
        <sz val="7"/>
        <rFont val="Times New Roman"/>
        <family val="1"/>
        <charset val="204"/>
      </rPr>
      <t>11 квартал</t>
    </r>
  </si>
  <si>
    <r>
      <rPr>
        <sz val="7"/>
        <rFont val="Times New Roman"/>
        <family val="1"/>
        <charset val="204"/>
      </rPr>
      <t>км В Л 1-цеп</t>
    </r>
  </si>
  <si>
    <r>
      <rPr>
        <sz val="7"/>
        <rFont val="Times New Roman"/>
        <family val="1"/>
        <charset val="204"/>
      </rPr>
      <t xml:space="preserve">&lt; </t>
    </r>
    <r>
      <rPr>
        <sz val="6"/>
        <rFont val="Times New Roman"/>
        <family val="1"/>
        <charset val="204"/>
      </rPr>
      <t xml:space="preserve">X </t>
    </r>
    <r>
      <rPr>
        <i/>
        <sz val="6"/>
        <rFont val="Trebuchet MS"/>
        <family val="2"/>
        <charset val="204"/>
      </rPr>
      <t>СО</t>
    </r>
  </si>
  <si>
    <r>
      <rPr>
        <sz val="7"/>
        <rFont val="Times New Roman"/>
        <family val="1"/>
        <charset val="204"/>
      </rPr>
      <t xml:space="preserve">&lt; </t>
    </r>
    <r>
      <rPr>
        <sz val="6"/>
        <rFont val="Times New Roman"/>
        <family val="1"/>
        <charset val="204"/>
      </rPr>
      <t>X СО</t>
    </r>
  </si>
  <si>
    <r>
      <rPr>
        <sz val="7"/>
        <rFont val="Times New Roman"/>
        <family val="1"/>
        <charset val="204"/>
      </rPr>
      <t>5.4.6.</t>
    </r>
  </si>
  <si>
    <r>
      <rPr>
        <sz val="7"/>
        <rFont val="Times New Roman"/>
        <family val="1"/>
        <charset val="204"/>
      </rPr>
      <t>5.4.7.</t>
    </r>
  </si>
  <si>
    <r>
      <rPr>
        <sz val="7"/>
        <rFont val="Times New Roman"/>
        <family val="1"/>
        <charset val="204"/>
      </rPr>
      <t>6.1.</t>
    </r>
  </si>
  <si>
    <r>
      <rPr>
        <sz val="7"/>
        <rFont val="Times New Roman"/>
        <family val="1"/>
        <charset val="204"/>
      </rPr>
      <t>6.U.</t>
    </r>
  </si>
  <si>
    <r>
      <rPr>
        <sz val="7"/>
        <rFont val="Times New Roman"/>
        <family val="1"/>
        <charset val="204"/>
      </rPr>
      <t>6.1.5.</t>
    </r>
  </si>
  <si>
    <r>
      <rPr>
        <sz val="7"/>
        <rFont val="Times New Roman"/>
        <family val="1"/>
        <charset val="204"/>
      </rPr>
      <t>7.1.</t>
    </r>
  </si>
  <si>
    <r>
      <rPr>
        <sz val="7"/>
        <rFont val="Times New Roman"/>
        <family val="1"/>
        <charset val="204"/>
      </rPr>
      <t>7.2.</t>
    </r>
  </si>
  <si>
    <r>
      <rPr>
        <sz val="7"/>
        <rFont val="Times New Roman"/>
        <family val="1"/>
        <charset val="204"/>
      </rPr>
      <t>7.3.</t>
    </r>
  </si>
  <si>
    <r>
      <rPr>
        <sz val="7"/>
        <rFont val="Times New Roman"/>
        <family val="1"/>
        <charset val="204"/>
      </rPr>
      <t>7.4.</t>
    </r>
  </si>
  <si>
    <r>
      <rPr>
        <sz val="7"/>
        <rFont val="Times New Roman"/>
        <family val="1"/>
        <charset val="204"/>
      </rPr>
      <t>7.5.</t>
    </r>
  </si>
  <si>
    <r>
      <rPr>
        <sz val="7"/>
        <rFont val="Times New Roman"/>
        <family val="1"/>
        <charset val="204"/>
      </rPr>
      <t>7.6.</t>
    </r>
  </si>
  <si>
    <r>
      <rPr>
        <sz val="7"/>
        <rFont val="Times New Roman"/>
        <family val="1"/>
        <charset val="204"/>
      </rPr>
      <t>7.7.</t>
    </r>
  </si>
  <si>
    <r>
      <rPr>
        <sz val="6"/>
        <rFont val="Times New Roman"/>
        <family val="1"/>
        <charset val="204"/>
      </rPr>
      <t>Приложение № 16</t>
    </r>
  </si>
  <si>
    <r>
      <rPr>
        <sz val="6"/>
        <rFont val="Times New Roman"/>
        <family val="1"/>
        <charset val="204"/>
      </rPr>
      <t>Форма 16. Отчет об исполнении плана вывода объектов инвестиционной деятельности (мощностей) из эксплуатации (квартальный)</t>
    </r>
  </si>
  <si>
    <r>
      <rPr>
        <sz val="6"/>
        <rFont val="Times New Roman"/>
        <family val="1"/>
        <charset val="204"/>
      </rPr>
      <t>за_квартал_года</t>
    </r>
  </si>
  <si>
    <r>
      <rPr>
        <sz val="6"/>
        <rFont val="Times New Roman"/>
        <family val="1"/>
        <charset val="204"/>
      </rPr>
      <t>Отчет об исполнении инвестиционной программы_</t>
    </r>
  </si>
  <si>
    <r>
      <rPr>
        <sz val="6"/>
        <rFont val="Times New Roman"/>
        <family val="1"/>
        <charset val="204"/>
      </rPr>
      <t>Номер группы инвестици онных проектов</t>
    </r>
  </si>
  <si>
    <r>
      <rPr>
        <sz val="6"/>
        <rFont val="Times New Roman"/>
        <family val="1"/>
        <charset val="204"/>
      </rPr>
      <t>Наименование объекта, выводимого из эксплуатации</t>
    </r>
  </si>
  <si>
    <r>
      <rPr>
        <sz val="6"/>
        <rFont val="Times New Roman"/>
        <family val="1"/>
        <charset val="204"/>
      </rPr>
      <t xml:space="preserve">Вывод объектов инвестиционной деятельности (мощностей) из эксплуатации в год </t>
    </r>
    <r>
      <rPr>
        <sz val="6"/>
        <rFont val="Times New Roman"/>
        <family val="1"/>
        <charset val="204"/>
      </rPr>
      <t>N</t>
    </r>
  </si>
  <si>
    <r>
      <rPr>
        <sz val="6"/>
        <rFont val="Times New Roman"/>
        <family val="1"/>
        <charset val="204"/>
      </rPr>
      <t>Отклонения от плановых показателей по итогам отчетного периода</t>
    </r>
  </si>
  <si>
    <r>
      <rPr>
        <sz val="6"/>
        <rFont val="Times New Roman"/>
        <family val="1"/>
        <charset val="204"/>
      </rPr>
      <t>11 квартал</t>
    </r>
  </si>
  <si>
    <r>
      <rPr>
        <sz val="6"/>
        <rFont val="Times New Roman"/>
        <family val="1"/>
        <charset val="204"/>
      </rPr>
      <t>Ш квартал</t>
    </r>
  </si>
  <si>
    <r>
      <rPr>
        <sz val="8"/>
        <rFont val="MS Reference Sans Serif"/>
        <family val="2"/>
        <charset val="204"/>
      </rPr>
      <t xml:space="preserve">1- </t>
    </r>
    <r>
      <rPr>
        <sz val="6"/>
        <rFont val="Times New Roman"/>
        <family val="1"/>
        <charset val="204"/>
      </rPr>
      <t>МВхА</t>
    </r>
  </si>
  <si>
    <r>
      <rPr>
        <sz val="8"/>
        <rFont val="MS Reference Sans Serif"/>
        <family val="2"/>
        <charset val="204"/>
      </rPr>
      <t xml:space="preserve">1 </t>
    </r>
    <r>
      <rPr>
        <sz val="6"/>
        <rFont val="Times New Roman"/>
        <family val="1"/>
        <charset val="204"/>
      </rPr>
      <t>2</t>
    </r>
  </si>
  <si>
    <r>
      <rPr>
        <sz val="8"/>
        <rFont val="MS Reference Sans Serif"/>
        <family val="2"/>
        <charset val="204"/>
      </rPr>
      <t xml:space="preserve">1 </t>
    </r>
    <r>
      <rPr>
        <sz val="6"/>
        <rFont val="Times New Roman"/>
        <family val="1"/>
        <charset val="204"/>
      </rPr>
      <t>S</t>
    </r>
  </si>
  <si>
    <r>
      <rPr>
        <sz val="8"/>
        <rFont val="MS Reference Sans Serif"/>
        <family val="2"/>
        <charset val="204"/>
      </rPr>
      <t xml:space="preserve">Е </t>
    </r>
    <r>
      <rPr>
        <i/>
        <sz val="6"/>
        <rFont val="MS Reference Sans Serif"/>
        <family val="2"/>
        <charset val="204"/>
      </rPr>
      <t xml:space="preserve">О </t>
    </r>
    <r>
      <rPr>
        <sz val="8"/>
        <rFont val="MS Reference Sans Serif"/>
        <family val="2"/>
        <charset val="204"/>
      </rPr>
      <t>ч X м</t>
    </r>
  </si>
  <si>
    <r>
      <rPr>
        <sz val="6"/>
        <rFont val="Times New Roman"/>
        <family val="1"/>
        <charset val="204"/>
      </rPr>
      <t>| МВхА |</t>
    </r>
  </si>
  <si>
    <r>
      <rPr>
        <sz val="8"/>
        <rFont val="MS Reference Sans Serif"/>
        <family val="2"/>
        <charset val="204"/>
      </rPr>
      <t>1 а</t>
    </r>
  </si>
  <si>
    <r>
      <rPr>
        <sz val="6"/>
        <rFont val="Times New Roman"/>
        <family val="1"/>
        <charset val="204"/>
      </rPr>
      <t>| км ЛЭП |</t>
    </r>
  </si>
  <si>
    <r>
      <rPr>
        <sz val="6"/>
        <rFont val="Times New Roman"/>
        <family val="1"/>
        <charset val="204"/>
      </rPr>
      <t>| МВт |</t>
    </r>
  </si>
  <si>
    <r>
      <rPr>
        <i/>
        <sz val="6"/>
        <rFont val="MS Reference Sans Serif"/>
        <family val="2"/>
        <charset val="204"/>
      </rPr>
      <t xml:space="preserve">» </t>
    </r>
    <r>
      <rPr>
        <sz val="8"/>
        <rFont val="MS Reference Sans Serif"/>
        <family val="2"/>
        <charset val="204"/>
      </rPr>
      <t>» а</t>
    </r>
  </si>
  <si>
    <r>
      <rPr>
        <sz val="6"/>
        <rFont val="Times New Roman"/>
        <family val="1"/>
        <charset val="204"/>
      </rPr>
      <t xml:space="preserve">МВт </t>
    </r>
    <r>
      <rPr>
        <sz val="8"/>
        <rFont val="MS Reference Sans Serif"/>
        <family val="2"/>
        <charset val="204"/>
      </rPr>
      <t>_1</t>
    </r>
  </si>
  <si>
    <r>
      <rPr>
        <sz val="8"/>
        <rFont val="MS Reference Sans Serif"/>
        <family val="2"/>
        <charset val="204"/>
      </rPr>
      <t>I</t>
    </r>
  </si>
  <si>
    <r>
      <rPr>
        <sz val="8"/>
        <rFont val="MS Reference Sans Serif"/>
        <family val="2"/>
        <charset val="204"/>
      </rPr>
      <t xml:space="preserve">I </t>
    </r>
    <r>
      <rPr>
        <sz val="6"/>
        <rFont val="Times New Roman"/>
        <family val="1"/>
        <charset val="204"/>
      </rPr>
      <t>МВт</t>
    </r>
  </si>
  <si>
    <r>
      <rPr>
        <sz val="8"/>
        <rFont val="MS Reference Sans Serif"/>
        <family val="2"/>
        <charset val="204"/>
      </rPr>
      <t xml:space="preserve">&amp; </t>
    </r>
    <r>
      <rPr>
        <sz val="8"/>
        <rFont val="MS Reference Sans Serif"/>
        <family val="2"/>
        <charset val="204"/>
      </rPr>
      <t>et</t>
    </r>
  </si>
  <si>
    <r>
      <rPr>
        <sz val="6"/>
        <rFont val="Times New Roman"/>
        <family val="1"/>
        <charset val="204"/>
      </rPr>
      <t>6.1.</t>
    </r>
  </si>
  <si>
    <r>
      <rPr>
        <sz val="6"/>
        <rFont val="Times New Roman"/>
        <family val="1"/>
        <charset val="204"/>
      </rPr>
      <t>6.2.</t>
    </r>
  </si>
  <si>
    <r>
      <rPr>
        <sz val="6"/>
        <rFont val="Times New Roman"/>
        <family val="1"/>
        <charset val="204"/>
      </rPr>
      <t>6.3.</t>
    </r>
  </si>
  <si>
    <r>
      <rPr>
        <sz val="6"/>
        <rFont val="Times New Roman"/>
        <family val="1"/>
        <charset val="204"/>
      </rPr>
      <t>6.4.</t>
    </r>
  </si>
  <si>
    <r>
      <rPr>
        <sz val="6"/>
        <rFont val="Times New Roman"/>
        <family val="1"/>
        <charset val="204"/>
      </rPr>
      <t>6.5.</t>
    </r>
  </si>
  <si>
    <r>
      <rPr>
        <sz val="6"/>
        <rFont val="Times New Roman"/>
        <family val="1"/>
        <charset val="204"/>
      </rPr>
      <t>6.1.1.</t>
    </r>
  </si>
  <si>
    <r>
      <rPr>
        <sz val="6"/>
        <rFont val="Times New Roman"/>
        <family val="1"/>
        <charset val="204"/>
      </rPr>
      <t>6.1.2.</t>
    </r>
  </si>
  <si>
    <r>
      <rPr>
        <sz val="6"/>
        <rFont val="Times New Roman"/>
        <family val="1"/>
        <charset val="204"/>
      </rPr>
      <t>6.1.3.</t>
    </r>
  </si>
  <si>
    <r>
      <rPr>
        <sz val="6"/>
        <rFont val="Times New Roman"/>
        <family val="1"/>
        <charset val="204"/>
      </rPr>
      <t>6.1.4.</t>
    </r>
  </si>
  <si>
    <r>
      <rPr>
        <sz val="6"/>
        <rFont val="Times New Roman"/>
        <family val="1"/>
        <charset val="204"/>
      </rPr>
      <t>6.1.5.</t>
    </r>
  </si>
  <si>
    <r>
      <rPr>
        <sz val="6"/>
        <rFont val="Times New Roman"/>
        <family val="1"/>
        <charset val="204"/>
      </rPr>
      <t>6.2.1.</t>
    </r>
  </si>
  <si>
    <r>
      <rPr>
        <sz val="6"/>
        <rFont val="Times New Roman"/>
        <family val="1"/>
        <charset val="204"/>
      </rPr>
      <t>6.2.2.</t>
    </r>
  </si>
  <si>
    <r>
      <rPr>
        <sz val="6"/>
        <rFont val="Times New Roman"/>
        <family val="1"/>
        <charset val="204"/>
      </rPr>
      <t>6.2.3.</t>
    </r>
  </si>
  <si>
    <r>
      <rPr>
        <sz val="6"/>
        <rFont val="Times New Roman"/>
        <family val="1"/>
        <charset val="204"/>
      </rPr>
      <t>6.2.4.</t>
    </r>
  </si>
  <si>
    <r>
      <rPr>
        <sz val="6"/>
        <rFont val="Times New Roman"/>
        <family val="1"/>
        <charset val="204"/>
      </rPr>
      <t>6.2.5.</t>
    </r>
  </si>
  <si>
    <r>
      <rPr>
        <sz val="6"/>
        <rFont val="Times New Roman"/>
        <family val="1"/>
        <charset val="204"/>
      </rPr>
      <t>6.3.1.</t>
    </r>
  </si>
  <si>
    <r>
      <rPr>
        <sz val="6"/>
        <rFont val="Times New Roman"/>
        <family val="1"/>
        <charset val="204"/>
      </rPr>
      <t>6.3.2.</t>
    </r>
  </si>
  <si>
    <r>
      <rPr>
        <sz val="6"/>
        <rFont val="Times New Roman"/>
        <family val="1"/>
        <charset val="204"/>
      </rPr>
      <t>6.3.3.</t>
    </r>
  </si>
  <si>
    <r>
      <rPr>
        <sz val="6"/>
        <rFont val="Times New Roman"/>
        <family val="1"/>
        <charset val="204"/>
      </rPr>
      <t>6.3.4.</t>
    </r>
  </si>
  <si>
    <r>
      <rPr>
        <sz val="6"/>
        <rFont val="Times New Roman"/>
        <family val="1"/>
        <charset val="204"/>
      </rPr>
      <t>6.3.5.</t>
    </r>
  </si>
  <si>
    <r>
      <rPr>
        <sz val="6"/>
        <rFont val="Times New Roman"/>
        <family val="1"/>
        <charset val="204"/>
      </rPr>
      <t>6.4.1.</t>
    </r>
  </si>
  <si>
    <r>
      <rPr>
        <sz val="6"/>
        <rFont val="Times New Roman"/>
        <family val="1"/>
        <charset val="204"/>
      </rPr>
      <t>6.4.2.</t>
    </r>
  </si>
  <si>
    <r>
      <rPr>
        <sz val="6"/>
        <rFont val="Times New Roman"/>
        <family val="1"/>
        <charset val="204"/>
      </rPr>
      <t>6.4.3.</t>
    </r>
  </si>
  <si>
    <r>
      <rPr>
        <sz val="6"/>
        <rFont val="Times New Roman"/>
        <family val="1"/>
        <charset val="204"/>
      </rPr>
      <t>6.4.4.</t>
    </r>
  </si>
  <si>
    <r>
      <rPr>
        <sz val="6"/>
        <rFont val="Times New Roman"/>
        <family val="1"/>
        <charset val="204"/>
      </rPr>
      <t>6.4.5.</t>
    </r>
  </si>
  <si>
    <r>
      <rPr>
        <sz val="6"/>
        <rFont val="Times New Roman"/>
        <family val="1"/>
        <charset val="204"/>
      </rPr>
      <t>7.1.</t>
    </r>
  </si>
  <si>
    <r>
      <rPr>
        <sz val="6"/>
        <rFont val="Times New Roman"/>
        <family val="1"/>
        <charset val="204"/>
      </rPr>
      <t>7.2.</t>
    </r>
  </si>
  <si>
    <r>
      <rPr>
        <sz val="6"/>
        <rFont val="Times New Roman"/>
        <family val="1"/>
        <charset val="204"/>
      </rPr>
      <t>7.3.</t>
    </r>
  </si>
  <si>
    <r>
      <rPr>
        <sz val="6"/>
        <rFont val="Times New Roman"/>
        <family val="1"/>
        <charset val="204"/>
      </rPr>
      <t>7.4.</t>
    </r>
  </si>
  <si>
    <r>
      <rPr>
        <sz val="6"/>
        <rFont val="Times New Roman"/>
        <family val="1"/>
        <charset val="204"/>
      </rPr>
      <t>7.5.</t>
    </r>
  </si>
  <si>
    <t>проекто-изыскательские работы</t>
  </si>
  <si>
    <r>
      <rPr>
        <b/>
        <sz val="9"/>
        <rFont val="Times New Roman"/>
        <family val="1"/>
        <charset val="204"/>
      </rPr>
      <t>Приложение № 19</t>
    </r>
  </si>
  <si>
    <r>
      <rPr>
        <b/>
        <sz val="9"/>
        <rFont val="Times New Roman"/>
        <family val="1"/>
        <charset val="204"/>
      </rPr>
  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</t>
    </r>
  </si>
  <si>
    <r>
      <rPr>
        <b/>
        <sz val="9"/>
        <rFont val="Times New Roman"/>
        <family val="1"/>
        <charset val="204"/>
      </rPr>
      <t>отдельно по каждому центру питания напряжением 35 кВ и выше (квартальный)</t>
    </r>
  </si>
  <si>
    <r>
      <rPr>
        <sz val="8"/>
        <rFont val="Times New Roman"/>
        <family val="1"/>
        <charset val="204"/>
      </rPr>
      <t xml:space="preserve">факт на 01.01. года </t>
    </r>
    <r>
      <rPr>
        <sz val="8"/>
        <rFont val="Times New Roman"/>
        <family val="1"/>
        <charset val="204"/>
      </rPr>
      <t>N</t>
    </r>
  </si>
  <si>
    <r>
      <rPr>
        <sz val="8"/>
        <rFont val="Times New Roman"/>
        <family val="1"/>
        <charset val="204"/>
      </rPr>
      <t>факт на конец отчетного периода</t>
    </r>
  </si>
  <si>
    <r>
      <rPr>
        <b/>
        <sz val="9"/>
        <rFont val="Times New Roman"/>
        <family val="1"/>
        <charset val="204"/>
      </rPr>
      <t>Приложение № 20</t>
    </r>
  </si>
  <si>
    <r>
      <rPr>
        <b/>
        <sz val="12"/>
        <rFont val="Times New Roman"/>
        <family val="1"/>
        <charset val="204"/>
      </rPr>
      <t>Форма 20. Отчет об исполнении финансового плана субъекта электроэнергетики (квартальный)</t>
    </r>
  </si>
  <si>
    <r>
      <rPr>
        <sz val="8"/>
        <rFont val="Times New Roman"/>
        <family val="1"/>
        <charset val="204"/>
      </rPr>
      <t xml:space="preserve">.N» </t>
    </r>
    <r>
      <rPr>
        <sz val="8"/>
        <rFont val="Times New Roman"/>
        <family val="1"/>
        <charset val="204"/>
      </rPr>
      <t>п/п</t>
    </r>
  </si>
  <si>
    <r>
      <rPr>
        <sz val="8"/>
        <rFont val="Times New Roman"/>
        <family val="1"/>
        <charset val="204"/>
      </rPr>
      <t>Отклонение от плановых значений по итогам отчетного периода</t>
    </r>
  </si>
  <si>
    <r>
      <rPr>
        <sz val="8"/>
        <rFont val="Times New Roman"/>
        <family val="1"/>
        <charset val="204"/>
      </rPr>
      <t>вед. измерений</t>
    </r>
  </si>
  <si>
    <r>
      <rPr>
        <sz val="6"/>
        <rFont val="Sylfaen"/>
        <family val="1"/>
        <charset val="204"/>
      </rPr>
      <t xml:space="preserve">В </t>
    </r>
    <r>
      <rPr>
        <sz val="8"/>
        <rFont val="Times New Roman"/>
        <family val="1"/>
        <charset val="204"/>
      </rPr>
      <t xml:space="preserve">процентах, </t>
    </r>
    <r>
      <rPr>
        <sz val="6"/>
        <rFont val="Sylfaen"/>
        <family val="1"/>
        <charset val="204"/>
      </rPr>
      <t>%</t>
    </r>
  </si>
  <si>
    <r>
      <rPr>
        <i/>
        <sz val="7"/>
        <rFont val="Times New Roman"/>
        <family val="1"/>
        <charset val="204"/>
      </rPr>
      <t>1</t>
    </r>
  </si>
  <si>
    <r>
      <rPr>
        <i/>
        <sz val="7"/>
        <rFont val="Times New Roman"/>
        <family val="1"/>
        <charset val="204"/>
      </rPr>
      <t>6</t>
    </r>
  </si>
  <si>
    <r>
      <rPr>
        <i/>
        <sz val="7"/>
        <rFont val="Times New Roman"/>
        <family val="1"/>
        <charset val="204"/>
      </rPr>
      <t>7</t>
    </r>
  </si>
  <si>
    <r>
      <rPr>
        <sz val="7"/>
        <rFont val="Times New Roman"/>
        <family val="1"/>
        <charset val="204"/>
      </rPr>
      <t>БЮДЖЕТ ДОХОДОВ И РАСХОДОВ</t>
    </r>
  </si>
  <si>
    <r>
      <rPr>
        <sz val="6"/>
        <rFont val="Sylfaen"/>
        <family val="1"/>
        <charset val="204"/>
      </rPr>
      <t>I</t>
    </r>
  </si>
  <si>
    <r>
      <rPr>
        <sz val="8"/>
        <rFont val="Times New Roman"/>
        <family val="1"/>
        <charset val="204"/>
      </rPr>
      <t>1.U</t>
    </r>
  </si>
  <si>
    <r>
      <rPr>
        <sz val="8"/>
        <rFont val="Times New Roman"/>
        <family val="1"/>
        <charset val="204"/>
      </rPr>
      <t>1.1.2</t>
    </r>
  </si>
  <si>
    <r>
      <rPr>
        <sz val="8"/>
        <rFont val="Times New Roman"/>
        <family val="1"/>
        <charset val="204"/>
      </rPr>
      <t>1.1.3</t>
    </r>
  </si>
  <si>
    <r>
      <rPr>
        <sz val="8"/>
        <rFont val="Times New Roman"/>
        <family val="1"/>
        <charset val="204"/>
      </rPr>
      <t>1.2</t>
    </r>
  </si>
  <si>
    <r>
      <rPr>
        <sz val="8"/>
        <rFont val="Times New Roman"/>
        <family val="1"/>
        <charset val="204"/>
      </rPr>
      <t>1.3</t>
    </r>
  </si>
  <si>
    <r>
      <rPr>
        <sz val="8"/>
        <rFont val="Times New Roman"/>
        <family val="1"/>
        <charset val="204"/>
      </rPr>
      <t>1.4</t>
    </r>
  </si>
  <si>
    <r>
      <rPr>
        <sz val="8"/>
        <rFont val="Times New Roman"/>
        <family val="1"/>
        <charset val="204"/>
      </rPr>
      <t>1.5</t>
    </r>
  </si>
  <si>
    <r>
      <rPr>
        <sz val="8"/>
        <rFont val="Times New Roman"/>
        <family val="1"/>
        <charset val="204"/>
      </rPr>
      <t>1.6</t>
    </r>
  </si>
  <si>
    <r>
      <rPr>
        <sz val="8"/>
        <rFont val="Times New Roman"/>
        <family val="1"/>
        <charset val="204"/>
      </rPr>
      <t>1.7</t>
    </r>
  </si>
  <si>
    <r>
      <rPr>
        <sz val="8"/>
        <rFont val="Times New Roman"/>
        <family val="1"/>
        <charset val="204"/>
      </rPr>
      <t>1.8</t>
    </r>
  </si>
  <si>
    <r>
      <rPr>
        <sz val="8"/>
        <rFont val="Times New Roman"/>
        <family val="1"/>
        <charset val="204"/>
      </rPr>
      <t>1.8.1</t>
    </r>
  </si>
  <si>
    <r>
      <rPr>
        <sz val="8"/>
        <rFont val="Times New Roman"/>
        <family val="1"/>
        <charset val="204"/>
      </rPr>
      <t>1.8.2</t>
    </r>
  </si>
  <si>
    <r>
      <rPr>
        <sz val="8"/>
        <rFont val="Times New Roman"/>
        <family val="1"/>
        <charset val="204"/>
      </rPr>
      <t>1.9</t>
    </r>
  </si>
  <si>
    <r>
      <rPr>
        <sz val="6"/>
        <rFont val="Sylfaen"/>
        <family val="1"/>
        <charset val="204"/>
      </rPr>
      <t>П</t>
    </r>
  </si>
  <si>
    <r>
      <rPr>
        <sz val="8"/>
        <rFont val="Times New Roman"/>
        <family val="1"/>
        <charset val="204"/>
      </rPr>
      <t>2.1</t>
    </r>
  </si>
  <si>
    <r>
      <rPr>
        <sz val="8"/>
        <rFont val="Times New Roman"/>
        <family val="1"/>
        <charset val="204"/>
      </rPr>
      <t>Производство И поставка электрической энергии и мощности всего, в том числе:</t>
    </r>
  </si>
  <si>
    <r>
      <rPr>
        <sz val="8"/>
        <rFont val="Times New Roman"/>
        <family val="1"/>
        <charset val="204"/>
      </rPr>
      <t>2.1.1</t>
    </r>
  </si>
  <si>
    <r>
      <rPr>
        <sz val="8"/>
        <rFont val="Times New Roman"/>
        <family val="1"/>
        <charset val="204"/>
      </rPr>
      <t>2.1.2</t>
    </r>
  </si>
  <si>
    <r>
      <rPr>
        <sz val="8"/>
        <rFont val="Times New Roman"/>
        <family val="1"/>
        <charset val="204"/>
      </rPr>
      <t>2.1.3</t>
    </r>
  </si>
  <si>
    <r>
      <rPr>
        <sz val="8"/>
        <rFont val="Times New Roman"/>
        <family val="1"/>
        <charset val="204"/>
      </rPr>
      <t>2.2</t>
    </r>
  </si>
  <si>
    <r>
      <rPr>
        <sz val="8"/>
        <rFont val="Times New Roman"/>
        <family val="1"/>
        <charset val="204"/>
      </rPr>
      <t>2.3</t>
    </r>
  </si>
  <si>
    <r>
      <rPr>
        <sz val="8"/>
        <rFont val="Times New Roman"/>
        <family val="1"/>
        <charset val="204"/>
      </rPr>
      <t>2.4</t>
    </r>
  </si>
  <si>
    <r>
      <rPr>
        <sz val="8"/>
        <rFont val="Times New Roman"/>
        <family val="1"/>
        <charset val="204"/>
      </rPr>
      <t>2.5</t>
    </r>
  </si>
  <si>
    <r>
      <rPr>
        <sz val="8"/>
        <rFont val="Times New Roman"/>
        <family val="1"/>
        <charset val="204"/>
      </rPr>
      <t>2.6</t>
    </r>
  </si>
  <si>
    <r>
      <rPr>
        <sz val="8"/>
        <rFont val="Times New Roman"/>
        <family val="1"/>
        <charset val="204"/>
      </rPr>
      <t>2.7</t>
    </r>
  </si>
  <si>
    <r>
      <rPr>
        <sz val="8"/>
        <rFont val="Times New Roman"/>
        <family val="1"/>
        <charset val="204"/>
      </rPr>
      <t>2.8</t>
    </r>
  </si>
  <si>
    <r>
      <rPr>
        <sz val="8"/>
        <rFont val="Times New Roman"/>
        <family val="1"/>
        <charset val="204"/>
      </rPr>
      <t>2.8.1</t>
    </r>
  </si>
  <si>
    <r>
      <rPr>
        <sz val="8"/>
        <rFont val="Times New Roman"/>
        <family val="1"/>
        <charset val="204"/>
      </rPr>
      <t>2.8.2</t>
    </r>
  </si>
  <si>
    <r>
      <rPr>
        <sz val="8"/>
        <rFont val="Times New Roman"/>
        <family val="1"/>
        <charset val="204"/>
      </rPr>
      <t>2.9</t>
    </r>
  </si>
  <si>
    <r>
      <rPr>
        <sz val="6"/>
        <rFont val="Sylfaen"/>
        <family val="1"/>
        <charset val="204"/>
      </rPr>
      <t>П.1</t>
    </r>
  </si>
  <si>
    <r>
      <rPr>
        <sz val="8"/>
        <rFont val="Times New Roman"/>
        <family val="1"/>
        <charset val="204"/>
      </rPr>
      <t>2.1.2.1</t>
    </r>
  </si>
  <si>
    <r>
      <rPr>
        <sz val="8"/>
        <rFont val="Times New Roman"/>
        <family val="1"/>
        <charset val="204"/>
      </rPr>
      <t>2.1.2.1.1</t>
    </r>
  </si>
  <si>
    <r>
      <rPr>
        <sz val="8"/>
        <rFont val="Times New Roman"/>
        <family val="1"/>
        <charset val="204"/>
      </rPr>
      <t>2.1.2.1.2</t>
    </r>
  </si>
  <si>
    <r>
      <rPr>
        <sz val="8"/>
        <rFont val="Times New Roman"/>
        <family val="1"/>
        <charset val="204"/>
      </rPr>
      <t>2.1.2.2</t>
    </r>
  </si>
  <si>
    <r>
      <rPr>
        <sz val="8"/>
        <rFont val="Times New Roman"/>
        <family val="1"/>
        <charset val="204"/>
      </rPr>
      <t>2.1.4</t>
    </r>
  </si>
  <si>
    <r>
      <rPr>
        <sz val="6"/>
        <rFont val="Sylfaen"/>
        <family val="1"/>
        <charset val="204"/>
      </rPr>
      <t>П.П</t>
    </r>
  </si>
  <si>
    <r>
      <rPr>
        <sz val="8"/>
        <rFont val="Times New Roman"/>
        <family val="1"/>
        <charset val="204"/>
      </rPr>
      <t>2.2.1</t>
    </r>
  </si>
  <si>
    <r>
      <rPr>
        <sz val="8"/>
        <rFont val="Times New Roman"/>
        <family val="1"/>
        <charset val="204"/>
      </rPr>
      <t>2.2.2</t>
    </r>
  </si>
  <si>
    <r>
      <rPr>
        <sz val="8"/>
        <rFont val="Times New Roman"/>
        <family val="1"/>
        <charset val="204"/>
      </rPr>
      <t>2.2.3</t>
    </r>
  </si>
  <si>
    <r>
      <rPr>
        <sz val="8"/>
        <rFont val="Times New Roman"/>
        <family val="1"/>
        <charset val="204"/>
      </rPr>
      <t>2.2.4</t>
    </r>
  </si>
  <si>
    <r>
      <rPr>
        <sz val="8"/>
        <rFont val="Times New Roman"/>
        <family val="1"/>
        <charset val="204"/>
      </rPr>
      <t>2.2.5</t>
    </r>
  </si>
  <si>
    <r>
      <rPr>
        <sz val="6"/>
        <rFont val="Sylfaen"/>
        <family val="1"/>
        <charset val="204"/>
      </rPr>
      <t>П.Ш</t>
    </r>
  </si>
  <si>
    <r>
      <rPr>
        <sz val="8"/>
        <rFont val="Times New Roman"/>
        <family val="1"/>
        <charset val="204"/>
      </rPr>
      <t>n.iv</t>
    </r>
  </si>
  <si>
    <r>
      <rPr>
        <sz val="8"/>
        <rFont val="Times New Roman"/>
        <family val="1"/>
        <charset val="204"/>
      </rPr>
      <t>H.V</t>
    </r>
  </si>
  <si>
    <r>
      <rPr>
        <sz val="8"/>
        <rFont val="Times New Roman"/>
        <family val="1"/>
        <charset val="204"/>
      </rPr>
      <t>2.5.1</t>
    </r>
  </si>
  <si>
    <r>
      <rPr>
        <sz val="8"/>
        <rFont val="Times New Roman"/>
        <family val="1"/>
        <charset val="204"/>
      </rPr>
      <t>2.5.2</t>
    </r>
  </si>
  <si>
    <r>
      <rPr>
        <sz val="6"/>
        <rFont val="Sylfaen"/>
        <family val="1"/>
        <charset val="204"/>
      </rPr>
      <t>П.У1</t>
    </r>
  </si>
  <si>
    <r>
      <rPr>
        <sz val="8"/>
        <rFont val="Times New Roman"/>
        <family val="1"/>
        <charset val="204"/>
      </rPr>
      <t>2.6.1</t>
    </r>
  </si>
  <si>
    <r>
      <rPr>
        <sz val="8"/>
        <rFont val="Times New Roman"/>
        <family val="1"/>
        <charset val="204"/>
      </rPr>
      <t>млн. рублей</t>
    </r>
  </si>
  <si>
    <r>
      <rPr>
        <sz val="8"/>
        <rFont val="Times New Roman"/>
        <family val="1"/>
        <charset val="204"/>
      </rPr>
      <t>2.6.2</t>
    </r>
  </si>
  <si>
    <r>
      <rPr>
        <sz val="6"/>
        <rFont val="Times New Roman"/>
        <family val="1"/>
        <charset val="204"/>
      </rPr>
      <t>2.6.3</t>
    </r>
  </si>
  <si>
    <r>
      <rPr>
        <sz val="6"/>
        <rFont val="Times New Roman"/>
        <family val="1"/>
        <charset val="204"/>
      </rPr>
      <t>2.7.1</t>
    </r>
  </si>
  <si>
    <r>
      <rPr>
        <sz val="6"/>
        <rFont val="Times New Roman"/>
        <family val="1"/>
        <charset val="204"/>
      </rPr>
      <t>2.7.2</t>
    </r>
  </si>
  <si>
    <r>
      <rPr>
        <sz val="6"/>
        <rFont val="Times New Roman"/>
        <family val="1"/>
        <charset val="204"/>
      </rPr>
      <t>2.7.3</t>
    </r>
  </si>
  <si>
    <r>
      <rPr>
        <sz val="8"/>
        <rFont val="Times New Roman"/>
        <family val="1"/>
        <charset val="204"/>
      </rPr>
      <t>У правленческие расходы</t>
    </r>
  </si>
  <si>
    <r>
      <rPr>
        <sz val="6"/>
        <rFont val="Times New Roman"/>
        <family val="1"/>
        <charset val="204"/>
      </rPr>
      <t>Ш</t>
    </r>
  </si>
  <si>
    <r>
      <rPr>
        <sz val="8"/>
        <rFont val="Times New Roman"/>
        <family val="1"/>
        <charset val="204"/>
      </rPr>
      <t>Прибыль (убыток) от продаж (строка I - строка П) всего, в том числе:</t>
    </r>
  </si>
  <si>
    <r>
      <rPr>
        <sz val="6"/>
        <rFont val="Times New Roman"/>
        <family val="1"/>
        <charset val="204"/>
      </rPr>
      <t>3.1</t>
    </r>
  </si>
  <si>
    <r>
      <rPr>
        <sz val="6"/>
        <rFont val="Times New Roman"/>
        <family val="1"/>
        <charset val="204"/>
      </rPr>
      <t>3.1.1</t>
    </r>
  </si>
  <si>
    <r>
      <rPr>
        <sz val="6"/>
        <rFont val="Times New Roman"/>
        <family val="1"/>
        <charset val="204"/>
      </rPr>
      <t>3.1.2</t>
    </r>
  </si>
  <si>
    <r>
      <rPr>
        <sz val="6"/>
        <rFont val="Times New Roman"/>
        <family val="1"/>
        <charset val="204"/>
      </rPr>
      <t>3.1.3</t>
    </r>
  </si>
  <si>
    <r>
      <rPr>
        <sz val="6"/>
        <rFont val="Times New Roman"/>
        <family val="1"/>
        <charset val="204"/>
      </rPr>
      <t>3.2</t>
    </r>
  </si>
  <si>
    <r>
      <rPr>
        <sz val="6"/>
        <rFont val="Times New Roman"/>
        <family val="1"/>
        <charset val="204"/>
      </rPr>
      <t>3.3</t>
    </r>
  </si>
  <si>
    <r>
      <rPr>
        <sz val="6"/>
        <rFont val="Times New Roman"/>
        <family val="1"/>
        <charset val="204"/>
      </rPr>
      <t>3.4</t>
    </r>
  </si>
  <si>
    <r>
      <rPr>
        <sz val="6"/>
        <rFont val="Times New Roman"/>
        <family val="1"/>
        <charset val="204"/>
      </rPr>
      <t>3.5</t>
    </r>
  </si>
  <si>
    <r>
      <rPr>
        <sz val="6"/>
        <rFont val="Times New Roman"/>
        <family val="1"/>
        <charset val="204"/>
      </rPr>
      <t>3.6</t>
    </r>
  </si>
  <si>
    <r>
      <rPr>
        <sz val="6"/>
        <rFont val="Times New Roman"/>
        <family val="1"/>
        <charset val="204"/>
      </rPr>
      <t>3.7</t>
    </r>
  </si>
  <si>
    <r>
      <rPr>
        <sz val="6"/>
        <rFont val="Times New Roman"/>
        <family val="1"/>
        <charset val="204"/>
      </rPr>
      <t>3.8</t>
    </r>
  </si>
  <si>
    <r>
      <rPr>
        <sz val="6"/>
        <rFont val="Times New Roman"/>
        <family val="1"/>
        <charset val="204"/>
      </rPr>
      <t>3.8.1</t>
    </r>
  </si>
  <si>
    <r>
      <rPr>
        <sz val="6"/>
        <rFont val="Times New Roman"/>
        <family val="1"/>
        <charset val="204"/>
      </rPr>
      <t>3.8.2</t>
    </r>
  </si>
  <si>
    <r>
      <rPr>
        <sz val="6"/>
        <rFont val="Times New Roman"/>
        <family val="1"/>
        <charset val="204"/>
      </rPr>
      <t>3.9</t>
    </r>
  </si>
  <si>
    <r>
      <rPr>
        <sz val="6"/>
        <rFont val="Times New Roman"/>
        <family val="1"/>
        <charset val="204"/>
      </rPr>
      <t>IV</t>
    </r>
  </si>
  <si>
    <r>
      <rPr>
        <sz val="8"/>
        <rFont val="Times New Roman"/>
        <family val="1"/>
        <charset val="204"/>
      </rPr>
      <t>Прочие доходы и расходы (сальдо) (строка 4.1 - строка 4.2)</t>
    </r>
  </si>
  <si>
    <r>
      <rPr>
        <sz val="6"/>
        <rFont val="Times New Roman"/>
        <family val="1"/>
        <charset val="204"/>
      </rPr>
      <t>4.1.1</t>
    </r>
  </si>
  <si>
    <r>
      <rPr>
        <sz val="6"/>
        <rFont val="Times New Roman"/>
        <family val="1"/>
        <charset val="204"/>
      </rPr>
      <t>4.1.2</t>
    </r>
  </si>
  <si>
    <r>
      <rPr>
        <sz val="6"/>
        <rFont val="Times New Roman"/>
        <family val="1"/>
        <charset val="204"/>
      </rPr>
      <t>4.1.3</t>
    </r>
  </si>
  <si>
    <r>
      <rPr>
        <sz val="6"/>
        <rFont val="Times New Roman"/>
        <family val="1"/>
        <charset val="204"/>
      </rPr>
      <t>4.1.3.1</t>
    </r>
  </si>
  <si>
    <r>
      <rPr>
        <sz val="6"/>
        <rFont val="Times New Roman"/>
        <family val="1"/>
        <charset val="204"/>
      </rPr>
      <t>4.1.4</t>
    </r>
  </si>
  <si>
    <r>
      <rPr>
        <sz val="6"/>
        <rFont val="Times New Roman"/>
        <family val="1"/>
        <charset val="204"/>
      </rPr>
      <t>4.2.1</t>
    </r>
  </si>
  <si>
    <r>
      <rPr>
        <sz val="6"/>
        <rFont val="Times New Roman"/>
        <family val="1"/>
        <charset val="204"/>
      </rPr>
      <t>4.2.2</t>
    </r>
  </si>
  <si>
    <r>
      <rPr>
        <sz val="6"/>
        <rFont val="Times New Roman"/>
        <family val="1"/>
        <charset val="204"/>
      </rPr>
      <t>4.2.3</t>
    </r>
  </si>
  <si>
    <r>
      <rPr>
        <sz val="6"/>
        <rFont val="Times New Roman"/>
        <family val="1"/>
        <charset val="204"/>
      </rPr>
      <t>4.2.3.1</t>
    </r>
  </si>
  <si>
    <r>
      <rPr>
        <sz val="6"/>
        <rFont val="Times New Roman"/>
        <family val="1"/>
        <charset val="204"/>
      </rPr>
      <t>4.2.4</t>
    </r>
  </si>
  <si>
    <r>
      <rPr>
        <sz val="6"/>
        <rFont val="Times New Roman"/>
        <family val="1"/>
        <charset val="204"/>
      </rPr>
      <t>V</t>
    </r>
  </si>
  <si>
    <r>
      <rPr>
        <sz val="8"/>
        <rFont val="Times New Roman"/>
        <family val="1"/>
        <charset val="204"/>
      </rPr>
      <t>Прибыль (убыток) до налогообложения (строка Ш + строка IV) всего, в том числе:</t>
    </r>
  </si>
  <si>
    <r>
      <rPr>
        <sz val="6"/>
        <rFont val="Times New Roman"/>
        <family val="1"/>
        <charset val="204"/>
      </rPr>
      <t>5.1.1</t>
    </r>
  </si>
  <si>
    <r>
      <rPr>
        <sz val="6"/>
        <rFont val="Times New Roman"/>
        <family val="1"/>
        <charset val="204"/>
      </rPr>
      <t>5.1.2</t>
    </r>
  </si>
  <si>
    <r>
      <rPr>
        <sz val="6"/>
        <rFont val="Times New Roman"/>
        <family val="1"/>
        <charset val="204"/>
      </rPr>
      <t>5.1.3</t>
    </r>
  </si>
  <si>
    <r>
      <rPr>
        <sz val="6"/>
        <rFont val="Times New Roman"/>
        <family val="1"/>
        <charset val="204"/>
      </rPr>
      <t>5.5</t>
    </r>
  </si>
  <si>
    <r>
      <rPr>
        <sz val="6"/>
        <rFont val="Times New Roman"/>
        <family val="1"/>
        <charset val="204"/>
      </rPr>
      <t>5.6</t>
    </r>
  </si>
  <si>
    <r>
      <rPr>
        <sz val="6"/>
        <rFont val="Times New Roman"/>
        <family val="1"/>
        <charset val="204"/>
      </rPr>
      <t>5.7</t>
    </r>
  </si>
  <si>
    <r>
      <rPr>
        <sz val="6"/>
        <rFont val="Times New Roman"/>
        <family val="1"/>
        <charset val="204"/>
      </rPr>
      <t>5.8</t>
    </r>
  </si>
  <si>
    <r>
      <rPr>
        <sz val="6"/>
        <rFont val="Times New Roman"/>
        <family val="1"/>
        <charset val="204"/>
      </rPr>
      <t>5.8.1</t>
    </r>
  </si>
  <si>
    <r>
      <rPr>
        <sz val="6"/>
        <rFont val="Times New Roman"/>
        <family val="1"/>
        <charset val="204"/>
      </rPr>
      <t>5.8.2</t>
    </r>
  </si>
  <si>
    <r>
      <rPr>
        <sz val="6"/>
        <rFont val="Times New Roman"/>
        <family val="1"/>
        <charset val="204"/>
      </rPr>
      <t>5.9</t>
    </r>
  </si>
  <si>
    <r>
      <rPr>
        <sz val="6"/>
        <rFont val="Times New Roman"/>
        <family val="1"/>
        <charset val="204"/>
      </rPr>
      <t>VI</t>
    </r>
  </si>
  <si>
    <r>
      <rPr>
        <sz val="8"/>
        <rFont val="Times New Roman"/>
        <family val="1"/>
        <charset val="204"/>
      </rPr>
      <t>6.1.1</t>
    </r>
  </si>
  <si>
    <r>
      <rPr>
        <sz val="8"/>
        <rFont val="Times New Roman"/>
        <family val="1"/>
        <charset val="204"/>
      </rPr>
      <t>6.1.2</t>
    </r>
  </si>
  <si>
    <r>
      <rPr>
        <sz val="6"/>
        <rFont val="Times New Roman"/>
        <family val="1"/>
        <charset val="204"/>
      </rPr>
      <t>6.1.3</t>
    </r>
  </si>
  <si>
    <r>
      <rPr>
        <sz val="8"/>
        <rFont val="Times New Roman"/>
        <family val="1"/>
        <charset val="204"/>
      </rPr>
      <t>6.2</t>
    </r>
  </si>
  <si>
    <r>
      <rPr>
        <sz val="6"/>
        <rFont val="Times New Roman"/>
        <family val="1"/>
        <charset val="204"/>
      </rPr>
      <t>6.5</t>
    </r>
  </si>
  <si>
    <r>
      <rPr>
        <sz val="8"/>
        <rFont val="Times New Roman"/>
        <family val="1"/>
        <charset val="204"/>
      </rPr>
      <t>6.6</t>
    </r>
  </si>
  <si>
    <r>
      <rPr>
        <sz val="6"/>
        <rFont val="Times New Roman"/>
        <family val="1"/>
        <charset val="204"/>
      </rPr>
      <t>6.7</t>
    </r>
  </si>
  <si>
    <r>
      <rPr>
        <sz val="8"/>
        <rFont val="Times New Roman"/>
        <family val="1"/>
        <charset val="204"/>
      </rPr>
      <t>6.8</t>
    </r>
  </si>
  <si>
    <r>
      <rPr>
        <sz val="8"/>
        <rFont val="Times New Roman"/>
        <family val="1"/>
        <charset val="204"/>
      </rPr>
      <t>6.8.1</t>
    </r>
  </si>
  <si>
    <r>
      <rPr>
        <sz val="8"/>
        <rFont val="Times New Roman"/>
        <family val="1"/>
        <charset val="204"/>
      </rPr>
      <t>6.8.2</t>
    </r>
  </si>
  <si>
    <r>
      <rPr>
        <sz val="6"/>
        <rFont val="Times New Roman"/>
        <family val="1"/>
        <charset val="204"/>
      </rPr>
      <t>6.9</t>
    </r>
  </si>
  <si>
    <r>
      <rPr>
        <sz val="8"/>
        <rFont val="Times New Roman"/>
        <family val="1"/>
        <charset val="204"/>
      </rPr>
      <t>vn</t>
    </r>
  </si>
  <si>
    <r>
      <rPr>
        <sz val="6"/>
        <rFont val="Times New Roman"/>
        <family val="1"/>
        <charset val="204"/>
      </rPr>
      <t>7.1.1</t>
    </r>
  </si>
  <si>
    <r>
      <rPr>
        <sz val="6"/>
        <rFont val="Times New Roman"/>
        <family val="1"/>
        <charset val="204"/>
      </rPr>
      <t>7.1.2</t>
    </r>
  </si>
  <si>
    <r>
      <rPr>
        <sz val="6"/>
        <rFont val="Times New Roman"/>
        <family val="1"/>
        <charset val="204"/>
      </rPr>
      <t>7.1.3</t>
    </r>
  </si>
  <si>
    <r>
      <rPr>
        <sz val="6"/>
        <rFont val="Times New Roman"/>
        <family val="1"/>
        <charset val="204"/>
      </rPr>
      <t>7.5</t>
    </r>
  </si>
  <si>
    <r>
      <rPr>
        <sz val="6"/>
        <rFont val="Times New Roman"/>
        <family val="1"/>
        <charset val="204"/>
      </rPr>
      <t>7.6</t>
    </r>
  </si>
  <si>
    <r>
      <rPr>
        <sz val="6"/>
        <rFont val="Times New Roman"/>
        <family val="1"/>
        <charset val="204"/>
      </rPr>
      <t>7.7</t>
    </r>
  </si>
  <si>
    <r>
      <rPr>
        <sz val="6"/>
        <rFont val="Times New Roman"/>
        <family val="1"/>
        <charset val="204"/>
      </rPr>
      <t>7.8</t>
    </r>
  </si>
  <si>
    <r>
      <rPr>
        <sz val="6"/>
        <rFont val="Times New Roman"/>
        <family val="1"/>
        <charset val="204"/>
      </rPr>
      <t>7.8.1</t>
    </r>
  </si>
  <si>
    <r>
      <rPr>
        <sz val="6"/>
        <rFont val="Times New Roman"/>
        <family val="1"/>
        <charset val="204"/>
      </rPr>
      <t>7.8.2</t>
    </r>
  </si>
  <si>
    <r>
      <rPr>
        <sz val="6"/>
        <rFont val="Times New Roman"/>
        <family val="1"/>
        <charset val="204"/>
      </rPr>
      <t>7.9</t>
    </r>
  </si>
  <si>
    <r>
      <rPr>
        <sz val="8"/>
        <rFont val="Times New Roman"/>
        <family val="1"/>
        <charset val="204"/>
      </rPr>
      <t>xvn</t>
    </r>
  </si>
  <si>
    <r>
      <rPr>
        <sz val="8"/>
        <rFont val="Times New Roman"/>
        <family val="1"/>
        <charset val="204"/>
      </rPr>
      <t>Сальдо денежных средств по инвестиционным операциям всего (строка ХП-строка XIII), всего в том числе</t>
    </r>
  </si>
  <si>
    <r>
      <rPr>
        <sz val="7"/>
        <rFont val="Times New Roman"/>
        <family val="1"/>
        <charset val="204"/>
      </rPr>
      <t>XVIII</t>
    </r>
  </si>
  <si>
    <r>
      <rPr>
        <sz val="8"/>
        <rFont val="Times New Roman"/>
        <family val="1"/>
        <charset val="204"/>
      </rPr>
      <t xml:space="preserve">Итого сальдо денежных средств (строка </t>
    </r>
    <r>
      <rPr>
        <sz val="8"/>
        <rFont val="Times New Roman"/>
        <family val="1"/>
        <charset val="204"/>
      </rPr>
      <t>XVI</t>
    </r>
    <r>
      <rPr>
        <sz val="8"/>
        <rFont val="Times New Roman"/>
        <family val="1"/>
        <charset val="204"/>
      </rPr>
      <t xml:space="preserve">+строка </t>
    </r>
    <r>
      <rPr>
        <sz val="8"/>
        <rFont val="Times New Roman"/>
        <family val="1"/>
        <charset val="204"/>
      </rPr>
      <t>XVH</t>
    </r>
    <r>
      <rPr>
        <sz val="8"/>
        <rFont val="Times New Roman"/>
        <family val="1"/>
        <charset val="204"/>
      </rPr>
      <t xml:space="preserve">+строка </t>
    </r>
    <r>
      <rPr>
        <sz val="8"/>
        <rFont val="Times New Roman"/>
        <family val="1"/>
        <charset val="204"/>
      </rPr>
      <t>XVIII</t>
    </r>
    <r>
      <rPr>
        <sz val="8"/>
        <rFont val="Times New Roman"/>
        <family val="1"/>
        <charset val="204"/>
      </rPr>
      <t>+строка XIX)</t>
    </r>
  </si>
  <si>
    <r>
      <rPr>
        <sz val="8"/>
        <rFont val="Times New Roman"/>
        <family val="1"/>
        <charset val="204"/>
      </rPr>
      <t>ххп</t>
    </r>
  </si>
  <si>
    <r>
      <rPr>
        <sz val="7"/>
        <rFont val="Times New Roman"/>
        <family val="1"/>
        <charset val="204"/>
      </rPr>
      <t>23.1.1л</t>
    </r>
  </si>
  <si>
    <r>
      <rPr>
        <sz val="7"/>
        <rFont val="Times New Roman"/>
        <family val="1"/>
        <charset val="204"/>
      </rPr>
      <t>23.1.1.1.а</t>
    </r>
  </si>
  <si>
    <r>
      <rPr>
        <sz val="7"/>
        <rFont val="Times New Roman"/>
        <family val="1"/>
        <charset val="204"/>
      </rPr>
      <t>23.1.1.2.8</t>
    </r>
  </si>
  <si>
    <r>
      <rPr>
        <sz val="7"/>
        <rFont val="Times New Roman"/>
        <family val="1"/>
        <charset val="204"/>
      </rPr>
      <t>23.1.1.3.а</t>
    </r>
  </si>
  <si>
    <r>
      <rPr>
        <sz val="7"/>
        <rFont val="Times New Roman"/>
        <family val="1"/>
        <charset val="204"/>
      </rPr>
      <t>23.1.2.3</t>
    </r>
  </si>
  <si>
    <r>
      <rPr>
        <sz val="7"/>
        <rFont val="Times New Roman"/>
        <family val="1"/>
        <charset val="204"/>
      </rPr>
      <t>23.1.3.Э</t>
    </r>
  </si>
  <si>
    <r>
      <rPr>
        <sz val="7"/>
        <rFont val="Times New Roman"/>
        <family val="1"/>
        <charset val="204"/>
      </rPr>
      <t>23.1.4.3</t>
    </r>
  </si>
  <si>
    <r>
      <rPr>
        <sz val="7"/>
        <rFont val="Times New Roman"/>
        <family val="1"/>
        <charset val="204"/>
      </rPr>
      <t>23.1.5.а</t>
    </r>
  </si>
  <si>
    <r>
      <rPr>
        <sz val="7"/>
        <rFont val="Times New Roman"/>
        <family val="1"/>
        <charset val="204"/>
      </rPr>
      <t>23.1.6.а</t>
    </r>
  </si>
  <si>
    <r>
      <rPr>
        <sz val="7"/>
        <rFont val="Times New Roman"/>
        <family val="1"/>
        <charset val="204"/>
      </rPr>
      <t>23.1.7.а</t>
    </r>
  </si>
  <si>
    <r>
      <rPr>
        <sz val="8"/>
        <rFont val="Times New Roman"/>
        <family val="1"/>
        <charset val="204"/>
      </rPr>
      <t>оказание услуг по оперативно-диспетчерскому управлению в элеюроэнергетике всего, в том числе:</t>
    </r>
  </si>
  <si>
    <r>
      <rPr>
        <sz val="7"/>
        <rFont val="Times New Roman"/>
        <family val="1"/>
        <charset val="204"/>
      </rPr>
      <t>23.1.8.а</t>
    </r>
  </si>
  <si>
    <r>
      <rPr>
        <sz val="7"/>
        <rFont val="Times New Roman"/>
        <family val="1"/>
        <charset val="204"/>
      </rPr>
      <t>23.1.8.1.8</t>
    </r>
  </si>
  <si>
    <r>
      <rPr>
        <sz val="7"/>
        <rFont val="Times New Roman"/>
        <family val="1"/>
        <charset val="204"/>
      </rPr>
      <t>23.1.8.2.а</t>
    </r>
  </si>
  <si>
    <r>
      <rPr>
        <sz val="7"/>
        <rFont val="Times New Roman"/>
        <family val="1"/>
        <charset val="204"/>
      </rPr>
      <t>23.1.9.3</t>
    </r>
  </si>
  <si>
    <r>
      <rPr>
        <sz val="7"/>
        <rFont val="Times New Roman"/>
        <family val="1"/>
        <charset val="204"/>
      </rPr>
      <t>23.2.1.а</t>
    </r>
  </si>
  <si>
    <r>
      <rPr>
        <sz val="7"/>
        <rFont val="Times New Roman"/>
        <family val="1"/>
        <charset val="204"/>
      </rPr>
      <t>23.2.2.1.а</t>
    </r>
  </si>
  <si>
    <r>
      <rPr>
        <sz val="7"/>
        <rFont val="Times New Roman"/>
        <family val="1"/>
        <charset val="204"/>
      </rPr>
      <t>23.2.2.2.3</t>
    </r>
  </si>
  <si>
    <r>
      <rPr>
        <sz val="7"/>
        <rFont val="Times New Roman"/>
        <family val="1"/>
        <charset val="204"/>
      </rPr>
      <t>23.2.3.а</t>
    </r>
  </si>
  <si>
    <r>
      <rPr>
        <sz val="7"/>
        <rFont val="Times New Roman"/>
        <family val="1"/>
        <charset val="204"/>
      </rPr>
      <t>23.2.4.3</t>
    </r>
  </si>
  <si>
    <r>
      <rPr>
        <sz val="7"/>
        <rFont val="Times New Roman"/>
        <family val="1"/>
        <charset val="204"/>
      </rPr>
      <t>23.2.5 .а</t>
    </r>
  </si>
  <si>
    <r>
      <rPr>
        <sz val="7"/>
        <rFont val="Times New Roman"/>
        <family val="1"/>
        <charset val="204"/>
      </rPr>
      <t>23.2.6.а</t>
    </r>
  </si>
  <si>
    <r>
      <rPr>
        <sz val="7"/>
        <rFont val="Times New Roman"/>
        <family val="1"/>
        <charset val="204"/>
      </rPr>
      <t>23.2.7.а</t>
    </r>
  </si>
  <si>
    <r>
      <rPr>
        <sz val="7"/>
        <rFont val="Times New Roman"/>
        <family val="1"/>
        <charset val="204"/>
      </rPr>
      <t>23.2.8.а</t>
    </r>
  </si>
  <si>
    <r>
      <rPr>
        <sz val="7"/>
        <rFont val="Times New Roman"/>
        <family val="1"/>
        <charset val="204"/>
      </rPr>
      <t>23.2.9.а</t>
    </r>
  </si>
  <si>
    <r>
      <rPr>
        <sz val="7"/>
        <rFont val="Times New Roman"/>
        <family val="1"/>
        <charset val="204"/>
      </rPr>
      <t>ТЕХНИКО-ЭКОНОМИЧЕСКИЕ ПОКАЗАТЕЛИ</t>
    </r>
  </si>
  <si>
    <r>
      <rPr>
        <sz val="6"/>
        <rFont val="Palatino Linotype"/>
        <family val="1"/>
        <charset val="204"/>
      </rPr>
      <t>X</t>
    </r>
  </si>
  <si>
    <r>
      <rPr>
        <sz val="7"/>
        <rFont val="Times New Roman"/>
        <family val="1"/>
        <charset val="204"/>
      </rPr>
      <t>24.7</t>
    </r>
  </si>
  <si>
    <r>
      <rPr>
        <sz val="6"/>
        <rFont val="Times New Roman"/>
        <family val="1"/>
        <charset val="204"/>
      </rPr>
      <t>.</t>
    </r>
  </si>
  <si>
    <r>
      <rPr>
        <sz val="7"/>
        <rFont val="Times New Roman"/>
        <family val="1"/>
        <charset val="204"/>
      </rPr>
      <t>24.7.1</t>
    </r>
  </si>
  <si>
    <r>
      <rPr>
        <sz val="7"/>
        <rFont val="Times New Roman"/>
        <family val="1"/>
        <charset val="204"/>
      </rPr>
      <t>XXVII</t>
    </r>
  </si>
  <si>
    <r>
      <rPr>
        <sz val="7"/>
        <rFont val="Times New Roman"/>
        <family val="1"/>
        <charset val="204"/>
      </rPr>
      <t>Ед. изм.</t>
    </r>
  </si>
  <si>
    <r>
      <rPr>
        <sz val="8"/>
        <rFont val="Times New Roman"/>
        <family val="1"/>
        <charset val="204"/>
      </rPr>
      <t>в процентах, %</t>
    </r>
  </si>
  <si>
    <r>
      <rPr>
        <b/>
        <i/>
        <sz val="7"/>
        <rFont val="Consolas"/>
        <family val="3"/>
        <charset val="204"/>
      </rPr>
      <t>в</t>
    </r>
  </si>
  <si>
    <r>
      <rPr>
        <sz val="8"/>
        <rFont val="Times New Roman"/>
        <family val="1"/>
        <charset val="204"/>
      </rPr>
      <t xml:space="preserve">Источники финансирования инвестиционной программы всего (строка </t>
    </r>
    <r>
      <rPr>
        <sz val="8"/>
        <rFont val="Times New Roman"/>
        <family val="1"/>
        <charset val="204"/>
      </rPr>
      <t>I</t>
    </r>
    <r>
      <rPr>
        <sz val="8"/>
        <rFont val="Times New Roman"/>
        <family val="1"/>
        <charset val="204"/>
      </rPr>
      <t>+строка П) всего, в том числе::</t>
    </r>
  </si>
  <si>
    <r>
      <rPr>
        <sz val="7"/>
        <rFont val="Times New Roman"/>
        <family val="1"/>
        <charset val="204"/>
      </rPr>
      <t>I</t>
    </r>
  </si>
  <si>
    <r>
      <rPr>
        <sz val="7"/>
        <rFont val="Times New Roman"/>
        <family val="1"/>
        <charset val="204"/>
      </rPr>
      <t>1.2.3.1.1</t>
    </r>
  </si>
  <si>
    <r>
      <rPr>
        <sz val="7"/>
        <rFont val="Times New Roman"/>
        <family val="1"/>
        <charset val="204"/>
      </rPr>
      <t>1.2.3.1.2.</t>
    </r>
  </si>
  <si>
    <r>
      <rPr>
        <sz val="8"/>
        <rFont val="Times New Roman"/>
        <family val="1"/>
        <charset val="204"/>
      </rPr>
      <t>Для субъектов электроэнергетики, осуществляющих регулируемые виды деятельности с использованием метода доходности инвестированного капитала</t>
    </r>
  </si>
  <si>
    <r>
      <rPr>
        <sz val="7"/>
        <rFont val="Times New Roman"/>
        <family val="1"/>
        <charset val="204"/>
      </rPr>
  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</t>
    </r>
  </si>
  <si>
    <r>
      <rPr>
        <sz val="7"/>
        <rFont val="Times New Roman"/>
        <family val="1"/>
        <charset val="204"/>
      </rPr>
      <t>числе связанного с капитальными вложениями</t>
    </r>
  </si>
  <si>
    <r>
      <rPr>
        <sz val="7"/>
        <rFont val="Times New Roman"/>
        <family val="1"/>
        <charset val="204"/>
      </rPr>
      <t xml:space="preserve">***** указывается суммарно стоимость оказынных субъекту электроэнергетики </t>
    </r>
    <r>
      <rPr>
        <i/>
        <sz val="7"/>
        <rFont val="Times New Roman"/>
        <family val="1"/>
        <charset val="204"/>
      </rPr>
      <t>услуг.</t>
    </r>
  </si>
  <si>
    <r>
      <rPr>
        <sz val="8"/>
        <rFont val="Times New Roman"/>
        <family val="1"/>
        <charset val="204"/>
      </rPr>
      <t>vm</t>
    </r>
  </si>
  <si>
    <r>
      <rPr>
        <sz val="7"/>
        <rFont val="Times New Roman"/>
        <family val="1"/>
        <charset val="204"/>
      </rPr>
      <t>8.1</t>
    </r>
  </si>
  <si>
    <r>
      <rPr>
        <sz val="8"/>
        <rFont val="Times New Roman"/>
        <family val="1"/>
        <charset val="204"/>
      </rPr>
      <t>На инвестиции</t>
    </r>
  </si>
  <si>
    <r>
      <rPr>
        <sz val="7"/>
        <rFont val="Times New Roman"/>
        <family val="1"/>
        <charset val="204"/>
      </rPr>
      <t>8.2</t>
    </r>
  </si>
  <si>
    <r>
      <rPr>
        <sz val="8"/>
        <rFont val="Times New Roman"/>
        <family val="1"/>
        <charset val="204"/>
      </rPr>
      <t>Резервный фонд</t>
    </r>
  </si>
  <si>
    <r>
      <rPr>
        <sz val="7"/>
        <rFont val="Times New Roman"/>
        <family val="1"/>
        <charset val="204"/>
      </rPr>
      <t>8.3</t>
    </r>
  </si>
  <si>
    <r>
      <rPr>
        <sz val="7"/>
        <rFont val="Times New Roman"/>
        <family val="1"/>
        <charset val="204"/>
      </rPr>
      <t>8.4</t>
    </r>
  </si>
  <si>
    <r>
      <rPr>
        <sz val="8"/>
        <rFont val="Times New Roman"/>
        <family val="1"/>
        <charset val="204"/>
      </rPr>
      <t>Остаток на развитие</t>
    </r>
  </si>
  <si>
    <r>
      <rPr>
        <sz val="7"/>
        <rFont val="Times New Roman"/>
        <family val="1"/>
        <charset val="204"/>
      </rPr>
      <t>IX</t>
    </r>
  </si>
  <si>
    <r>
      <rPr>
        <sz val="7"/>
        <rFont val="Times New Roman"/>
        <family val="1"/>
        <charset val="204"/>
      </rPr>
      <t>9.1</t>
    </r>
  </si>
  <si>
    <r>
      <rPr>
        <sz val="8"/>
        <rFont val="Times New Roman"/>
        <family val="1"/>
        <charset val="204"/>
      </rPr>
      <t xml:space="preserve">Прибыль до налогообложения без учета процентов к уплате и амортизации (строкаУ + строка 4.2.2 + строка </t>
    </r>
    <r>
      <rPr>
        <sz val="8"/>
        <rFont val="Times New Roman"/>
        <family val="1"/>
        <charset val="204"/>
      </rPr>
      <t>II.IV)</t>
    </r>
  </si>
  <si>
    <r>
      <rPr>
        <sz val="7"/>
        <rFont val="Times New Roman"/>
        <family val="1"/>
        <charset val="204"/>
      </rPr>
      <t>9.2</t>
    </r>
  </si>
  <si>
    <r>
      <rPr>
        <sz val="8"/>
        <rFont val="Times New Roman"/>
        <family val="1"/>
        <charset val="204"/>
      </rPr>
      <t>Долг (кредиты и займы) на начало периода всего, в том числе:</t>
    </r>
  </si>
  <si>
    <r>
      <rPr>
        <sz val="7"/>
        <rFont val="Times New Roman"/>
        <family val="1"/>
        <charset val="204"/>
      </rPr>
      <t>9.2.1</t>
    </r>
  </si>
  <si>
    <r>
      <rPr>
        <sz val="8"/>
        <rFont val="Times New Roman"/>
        <family val="1"/>
        <charset val="204"/>
      </rPr>
      <t>краткосрочные кредиты и займы на начало периода</t>
    </r>
  </si>
  <si>
    <r>
      <rPr>
        <sz val="7"/>
        <rFont val="Times New Roman"/>
        <family val="1"/>
        <charset val="204"/>
      </rPr>
      <t>9.3</t>
    </r>
  </si>
  <si>
    <r>
      <rPr>
        <sz val="8"/>
        <rFont val="Times New Roman"/>
        <family val="1"/>
        <charset val="204"/>
      </rPr>
      <t>Долг (кредиты и займы) на конец периода, в том числе</t>
    </r>
  </si>
  <si>
    <r>
      <rPr>
        <sz val="7"/>
        <rFont val="Times New Roman"/>
        <family val="1"/>
        <charset val="204"/>
      </rPr>
      <t>9.3.1</t>
    </r>
  </si>
  <si>
    <r>
      <rPr>
        <sz val="8"/>
        <rFont val="Times New Roman"/>
        <family val="1"/>
        <charset val="204"/>
      </rPr>
      <t>краткосрочные кредиты и займы на конец периода</t>
    </r>
  </si>
  <si>
    <r>
      <rPr>
        <sz val="7"/>
        <rFont val="Times New Roman"/>
        <family val="1"/>
        <charset val="204"/>
      </rPr>
      <t>9.4</t>
    </r>
  </si>
  <si>
    <r>
      <rPr>
        <sz val="8"/>
        <rFont val="Times New Roman"/>
        <family val="1"/>
        <charset val="204"/>
      </rPr>
      <t>Отношение долга (кредиты и займы) на конец периода (строка 9.3) к прибыли до налогообложения без учета процентов к уплате и амортизации (строка 9.1)</t>
    </r>
  </si>
  <si>
    <r>
      <rPr>
        <sz val="7"/>
        <rFont val="Times New Roman"/>
        <family val="1"/>
        <charset val="204"/>
      </rPr>
      <t>БЮДЖЕТ ДВИЖЕНИЯ ДЕНЕЖНЫХ СРЕДСТВ</t>
    </r>
  </si>
  <si>
    <r>
      <rPr>
        <sz val="8"/>
        <rFont val="Times New Roman"/>
        <family val="1"/>
        <charset val="204"/>
      </rPr>
      <t>Поступления от текущих операций всего, в том числе:</t>
    </r>
  </si>
  <si>
    <r>
      <rPr>
        <sz val="7"/>
        <rFont val="Times New Roman"/>
        <family val="1"/>
        <charset val="204"/>
      </rPr>
      <t>10.1</t>
    </r>
  </si>
  <si>
    <r>
      <rPr>
        <sz val="7"/>
        <rFont val="Times New Roman"/>
        <family val="1"/>
        <charset val="204"/>
      </rPr>
      <t>10.1.1</t>
    </r>
  </si>
  <si>
    <r>
      <rPr>
        <sz val="8"/>
        <rFont val="Times New Roman"/>
        <family val="1"/>
        <charset val="204"/>
      </rPr>
      <t>производство и поставка электрической энергии на оптовом рынке элеюрической энергии и мощности</t>
    </r>
  </si>
  <si>
    <r>
      <rPr>
        <sz val="7"/>
        <rFont val="Times New Roman"/>
        <family val="1"/>
        <charset val="204"/>
      </rPr>
      <t>10.1.2</t>
    </r>
  </si>
  <si>
    <r>
      <rPr>
        <sz val="7"/>
        <rFont val="Times New Roman"/>
        <family val="1"/>
        <charset val="204"/>
      </rPr>
      <t>10.1.3</t>
    </r>
  </si>
  <si>
    <r>
      <rPr>
        <sz val="7"/>
        <rFont val="Times New Roman"/>
        <family val="1"/>
        <charset val="204"/>
      </rPr>
      <t>10.2</t>
    </r>
  </si>
  <si>
    <r>
      <rPr>
        <sz val="7"/>
        <rFont val="Times New Roman"/>
        <family val="1"/>
        <charset val="204"/>
      </rPr>
      <t>10.3</t>
    </r>
  </si>
  <si>
    <r>
      <rPr>
        <sz val="7"/>
        <rFont val="Times New Roman"/>
        <family val="1"/>
        <charset val="204"/>
      </rPr>
      <t>10.4</t>
    </r>
  </si>
  <si>
    <r>
      <rPr>
        <sz val="7"/>
        <rFont val="Times New Roman"/>
        <family val="1"/>
        <charset val="204"/>
      </rPr>
      <t>10.5</t>
    </r>
  </si>
  <si>
    <r>
      <rPr>
        <sz val="7"/>
        <rFont val="Times New Roman"/>
        <family val="1"/>
        <charset val="204"/>
      </rPr>
      <t>10.6</t>
    </r>
  </si>
  <si>
    <r>
      <rPr>
        <sz val="7"/>
        <rFont val="Times New Roman"/>
        <family val="1"/>
        <charset val="204"/>
      </rPr>
      <t>10.7</t>
    </r>
  </si>
  <si>
    <r>
      <rPr>
        <sz val="7"/>
        <rFont val="Times New Roman"/>
        <family val="1"/>
        <charset val="204"/>
      </rPr>
      <t>10.8</t>
    </r>
  </si>
  <si>
    <r>
      <rPr>
        <sz val="7"/>
        <rFont val="Times New Roman"/>
        <family val="1"/>
        <charset val="204"/>
      </rPr>
      <t>10.8.1</t>
    </r>
  </si>
  <si>
    <r>
      <rPr>
        <sz val="7"/>
        <rFont val="Times New Roman"/>
        <family val="1"/>
        <charset val="204"/>
      </rPr>
      <t>10.8.2</t>
    </r>
  </si>
  <si>
    <r>
      <rPr>
        <sz val="7"/>
        <rFont val="Times New Roman"/>
        <family val="1"/>
        <charset val="204"/>
      </rPr>
      <t>10.9</t>
    </r>
  </si>
  <si>
    <r>
      <rPr>
        <sz val="8"/>
        <rFont val="Times New Roman"/>
        <family val="1"/>
        <charset val="204"/>
      </rPr>
      <t>Поступления денежных средств за счет средств бюджетов бюджетной системы Российской Федерации (субсидия) всего, в том числе:</t>
    </r>
  </si>
  <si>
    <r>
      <rPr>
        <sz val="7"/>
        <rFont val="Times New Roman"/>
        <family val="1"/>
        <charset val="204"/>
      </rPr>
      <t>10.9.1</t>
    </r>
  </si>
  <si>
    <r>
      <rPr>
        <sz val="8"/>
        <rFont val="Times New Roman"/>
        <family val="1"/>
        <charset val="204"/>
      </rPr>
      <t>за счет средств федерального бюджета</t>
    </r>
  </si>
  <si>
    <r>
      <rPr>
        <sz val="7"/>
        <rFont val="Times New Roman"/>
        <family val="1"/>
        <charset val="204"/>
      </rPr>
      <t>10.9.2</t>
    </r>
  </si>
  <si>
    <r>
      <rPr>
        <sz val="8"/>
        <rFont val="Times New Roman"/>
        <family val="1"/>
        <charset val="204"/>
      </rPr>
      <t>за счет средств консолидированного бюджета субъекта Российской Федерации</t>
    </r>
  </si>
  <si>
    <r>
      <rPr>
        <sz val="7"/>
        <rFont val="Times New Roman"/>
        <family val="1"/>
        <charset val="204"/>
      </rPr>
      <t>10.10</t>
    </r>
  </si>
  <si>
    <r>
      <rPr>
        <sz val="7"/>
        <rFont val="Times New Roman"/>
        <family val="1"/>
        <charset val="204"/>
      </rPr>
      <t>XI</t>
    </r>
  </si>
  <si>
    <r>
      <rPr>
        <sz val="8"/>
        <rFont val="Times New Roman"/>
        <family val="1"/>
        <charset val="204"/>
      </rPr>
      <t>Платежи по текущим операциям всего, в том числе:</t>
    </r>
  </si>
  <si>
    <r>
      <rPr>
        <sz val="7"/>
        <rFont val="Times New Roman"/>
        <family val="1"/>
        <charset val="204"/>
      </rPr>
      <t>11.1</t>
    </r>
  </si>
  <si>
    <r>
      <rPr>
        <sz val="8"/>
        <rFont val="Times New Roman"/>
        <family val="1"/>
        <charset val="204"/>
      </rPr>
      <t>Оплата поставщикам топлива</t>
    </r>
  </si>
  <si>
    <r>
      <rPr>
        <sz val="7"/>
        <rFont val="Times New Roman"/>
        <family val="1"/>
        <charset val="204"/>
      </rPr>
      <t>11.2</t>
    </r>
  </si>
  <si>
    <r>
      <rPr>
        <sz val="8"/>
        <rFont val="Times New Roman"/>
        <family val="1"/>
        <charset val="204"/>
      </rPr>
      <t>Оплата покупной энергии всего, в том числе:</t>
    </r>
  </si>
  <si>
    <r>
      <rPr>
        <sz val="7"/>
        <rFont val="Times New Roman"/>
        <family val="1"/>
        <charset val="204"/>
      </rPr>
      <t>11.2.1</t>
    </r>
  </si>
  <si>
    <r>
      <rPr>
        <sz val="7"/>
        <rFont val="Times New Roman"/>
        <family val="1"/>
        <charset val="204"/>
      </rPr>
      <t>11.2.2</t>
    </r>
  </si>
  <si>
    <r>
      <rPr>
        <sz val="8"/>
        <rFont val="Times New Roman"/>
        <family val="1"/>
        <charset val="204"/>
      </rPr>
      <t>на розничных рынках электрической энергии</t>
    </r>
  </si>
  <si>
    <r>
      <rPr>
        <sz val="7"/>
        <rFont val="Times New Roman"/>
        <family val="1"/>
        <charset val="204"/>
      </rPr>
      <t>11.2.3</t>
    </r>
  </si>
  <si>
    <r>
      <rPr>
        <sz val="8"/>
        <rFont val="Times New Roman"/>
        <family val="1"/>
        <charset val="204"/>
      </rPr>
      <t>на компенсацию потерь</t>
    </r>
  </si>
  <si>
    <r>
      <rPr>
        <sz val="7"/>
        <rFont val="Times New Roman"/>
        <family val="1"/>
        <charset val="204"/>
      </rPr>
      <t>11.3</t>
    </r>
  </si>
  <si>
    <r>
      <rPr>
        <sz val="8"/>
        <rFont val="Times New Roman"/>
        <family val="1"/>
        <charset val="204"/>
      </rPr>
      <t>Оплата услуг по передаче электрической энергии по единой (национальной) общероссийской электрической сети</t>
    </r>
  </si>
  <si>
    <r>
      <rPr>
        <sz val="7"/>
        <rFont val="Times New Roman"/>
        <family val="1"/>
        <charset val="204"/>
      </rPr>
      <t>11.4</t>
    </r>
  </si>
  <si>
    <r>
      <rPr>
        <sz val="8"/>
        <rFont val="Times New Roman"/>
        <family val="1"/>
        <charset val="204"/>
      </rPr>
      <t>Оплата услуг по передаче электрической энергии по сетям территориальных сетевых организаций</t>
    </r>
  </si>
  <si>
    <r>
      <rPr>
        <sz val="7"/>
        <rFont val="Times New Roman"/>
        <family val="1"/>
        <charset val="204"/>
      </rPr>
      <t>11.5</t>
    </r>
  </si>
  <si>
    <r>
      <rPr>
        <sz val="8"/>
        <rFont val="Times New Roman"/>
        <family val="1"/>
        <charset val="204"/>
      </rPr>
      <t>Оплата услуг по передаче тепловой энергии, теплоносителя</t>
    </r>
  </si>
  <si>
    <r>
      <rPr>
        <sz val="7"/>
        <rFont val="Times New Roman"/>
        <family val="1"/>
        <charset val="204"/>
      </rPr>
      <t>11.6</t>
    </r>
  </si>
  <si>
    <r>
      <rPr>
        <sz val="8"/>
        <rFont val="Times New Roman"/>
        <family val="1"/>
        <charset val="204"/>
      </rPr>
      <t>Оплата труда</t>
    </r>
  </si>
  <si>
    <r>
      <rPr>
        <sz val="7"/>
        <rFont val="Times New Roman"/>
        <family val="1"/>
        <charset val="204"/>
      </rPr>
      <t>11.7</t>
    </r>
  </si>
  <si>
    <r>
      <rPr>
        <sz val="8"/>
        <rFont val="Times New Roman"/>
        <family val="1"/>
        <charset val="204"/>
      </rPr>
      <t>Страховые взносы</t>
    </r>
  </si>
  <si>
    <r>
      <rPr>
        <sz val="7"/>
        <rFont val="Times New Roman"/>
        <family val="1"/>
        <charset val="204"/>
      </rPr>
      <t>11.8</t>
    </r>
  </si>
  <si>
    <r>
      <rPr>
        <sz val="8"/>
        <rFont val="Times New Roman"/>
        <family val="1"/>
        <charset val="204"/>
      </rPr>
      <t>Оплата налогов и сборов всего, в том числе:</t>
    </r>
  </si>
  <si>
    <r>
      <rPr>
        <sz val="7"/>
        <rFont val="Times New Roman"/>
        <family val="1"/>
        <charset val="204"/>
      </rPr>
      <t>11.8.1</t>
    </r>
  </si>
  <si>
    <r>
      <rPr>
        <sz val="8"/>
        <rFont val="Times New Roman"/>
        <family val="1"/>
        <charset val="204"/>
      </rPr>
      <t>налог на прибыль</t>
    </r>
  </si>
  <si>
    <r>
      <rPr>
        <sz val="7"/>
        <rFont val="Times New Roman"/>
        <family val="1"/>
        <charset val="204"/>
      </rPr>
      <t>11.9</t>
    </r>
  </si>
  <si>
    <r>
      <rPr>
        <sz val="8"/>
        <rFont val="Times New Roman"/>
        <family val="1"/>
        <charset val="204"/>
      </rPr>
      <t>Оплата сырья, материалов, запасных частей, инструментов</t>
    </r>
  </si>
  <si>
    <r>
      <rPr>
        <sz val="7"/>
        <rFont val="Times New Roman"/>
        <family val="1"/>
        <charset val="204"/>
      </rPr>
      <t>11.10</t>
    </r>
  </si>
  <si>
    <r>
      <rPr>
        <sz val="8"/>
        <rFont val="Times New Roman"/>
        <family val="1"/>
        <charset val="204"/>
      </rPr>
      <t>Оплата прочих услуг производственного характера</t>
    </r>
  </si>
  <si>
    <r>
      <rPr>
        <sz val="7"/>
        <rFont val="Times New Roman"/>
        <family val="1"/>
        <charset val="204"/>
      </rPr>
      <t>11.11</t>
    </r>
  </si>
  <si>
    <r>
      <rPr>
        <sz val="8"/>
        <rFont val="Times New Roman"/>
        <family val="1"/>
        <charset val="204"/>
      </rPr>
      <t>Арендная плата и лизинговые платежи</t>
    </r>
  </si>
  <si>
    <r>
      <rPr>
        <sz val="7"/>
        <rFont val="Times New Roman"/>
        <family val="1"/>
        <charset val="204"/>
      </rPr>
      <t>11.12</t>
    </r>
  </si>
  <si>
    <r>
      <rPr>
        <sz val="8"/>
        <rFont val="Times New Roman"/>
        <family val="1"/>
        <charset val="204"/>
      </rPr>
      <t>Проценты по долговым обязательствам (за исключением процентов по долговым обязательствам, включаемым в стоимость инвестиционного актива)</t>
    </r>
  </si>
  <si>
    <r>
      <rPr>
        <sz val="7"/>
        <rFont val="Times New Roman"/>
        <family val="1"/>
        <charset val="204"/>
      </rPr>
      <t>11.13</t>
    </r>
  </si>
  <si>
    <r>
      <rPr>
        <sz val="8"/>
        <rFont val="Times New Roman"/>
        <family val="1"/>
        <charset val="204"/>
      </rPr>
      <t>Прочие платежи по текущей деятельности</t>
    </r>
  </si>
  <si>
    <r>
      <rPr>
        <sz val="7"/>
        <rFont val="Times New Roman"/>
        <family val="1"/>
        <charset val="204"/>
      </rPr>
      <t>ХП</t>
    </r>
  </si>
  <si>
    <r>
      <rPr>
        <sz val="8"/>
        <rFont val="Times New Roman"/>
        <family val="1"/>
        <charset val="204"/>
      </rPr>
      <t>Поступления от инвестиционных операций всего, в том числе:</t>
    </r>
  </si>
  <si>
    <r>
      <rPr>
        <sz val="7"/>
        <rFont val="Times New Roman"/>
        <family val="1"/>
        <charset val="204"/>
      </rPr>
      <t>12.1</t>
    </r>
  </si>
  <si>
    <r>
      <rPr>
        <sz val="8"/>
        <rFont val="Times New Roman"/>
        <family val="1"/>
        <charset val="204"/>
      </rPr>
      <t>Поступления от реализации имущества и имущественных прав</t>
    </r>
  </si>
  <si>
    <r>
      <rPr>
        <sz val="7"/>
        <rFont val="Times New Roman"/>
        <family val="1"/>
        <charset val="204"/>
      </rPr>
      <t>12.2</t>
    </r>
  </si>
  <si>
    <r>
      <rPr>
        <sz val="8"/>
        <rFont val="Times New Roman"/>
        <family val="1"/>
        <charset val="204"/>
      </rPr>
      <t>Поступления по заключенным инвестиционным соглашениям, в том числе</t>
    </r>
  </si>
  <si>
    <r>
      <rPr>
        <sz val="7"/>
        <rFont val="Times New Roman"/>
        <family val="1"/>
        <charset val="204"/>
      </rPr>
      <t>12.2.1</t>
    </r>
  </si>
  <si>
    <r>
      <rPr>
        <sz val="8"/>
        <rFont val="Times New Roman"/>
        <family val="1"/>
        <charset val="204"/>
      </rPr>
      <t>по использованию средств бюджетов бюджетной системы Российской Федерации всего, в том числе:</t>
    </r>
  </si>
  <si>
    <r>
      <rPr>
        <sz val="7"/>
        <rFont val="Times New Roman"/>
        <family val="1"/>
        <charset val="204"/>
      </rPr>
      <t>12.2.1.1</t>
    </r>
  </si>
  <si>
    <r>
      <rPr>
        <sz val="7"/>
        <rFont val="Times New Roman"/>
        <family val="1"/>
        <charset val="204"/>
      </rPr>
      <t>12.2.1.2</t>
    </r>
  </si>
  <si>
    <r>
      <rPr>
        <sz val="7"/>
        <rFont val="Times New Roman"/>
        <family val="1"/>
        <charset val="204"/>
      </rPr>
      <t>12.3</t>
    </r>
  </si>
  <si>
    <r>
      <rPr>
        <sz val="8"/>
        <rFont val="Times New Roman"/>
        <family val="1"/>
        <charset val="204"/>
      </rPr>
      <t>Прочие поступления по инвестиционным операциям</t>
    </r>
  </si>
  <si>
    <r>
      <rPr>
        <sz val="7"/>
        <rFont val="Times New Roman"/>
        <family val="1"/>
        <charset val="204"/>
      </rPr>
      <t>XIII</t>
    </r>
  </si>
  <si>
    <r>
      <rPr>
        <sz val="8"/>
        <rFont val="Times New Roman"/>
        <family val="1"/>
        <charset val="204"/>
      </rPr>
      <t>Платежи по инвестиционным операциям всего, в том числе:</t>
    </r>
  </si>
  <si>
    <r>
      <rPr>
        <sz val="7"/>
        <rFont val="Times New Roman"/>
        <family val="1"/>
        <charset val="204"/>
      </rPr>
      <t>13.1</t>
    </r>
  </si>
  <si>
    <r>
      <rPr>
        <sz val="8"/>
        <rFont val="Times New Roman"/>
        <family val="1"/>
        <charset val="204"/>
      </rPr>
      <t>Инвестиции в основной капитал всего, в том числе:</t>
    </r>
  </si>
  <si>
    <r>
      <rPr>
        <sz val="7"/>
        <rFont val="Times New Roman"/>
        <family val="1"/>
        <charset val="204"/>
      </rPr>
      <t>13.1.1</t>
    </r>
  </si>
  <si>
    <r>
      <rPr>
        <sz val="8"/>
        <rFont val="Times New Roman"/>
        <family val="1"/>
        <charset val="204"/>
      </rPr>
      <t>техническое перевооружение и реконструкция</t>
    </r>
  </si>
  <si>
    <r>
      <rPr>
        <sz val="7"/>
        <rFont val="Times New Roman"/>
        <family val="1"/>
        <charset val="204"/>
      </rPr>
      <t>13.1.2</t>
    </r>
  </si>
  <si>
    <r>
      <rPr>
        <sz val="8"/>
        <rFont val="Times New Roman"/>
        <family val="1"/>
        <charset val="204"/>
      </rPr>
      <t>новое строительство и расширение</t>
    </r>
  </si>
  <si>
    <r>
      <rPr>
        <sz val="7"/>
        <rFont val="Times New Roman"/>
        <family val="1"/>
        <charset val="204"/>
      </rPr>
      <t>13.1.3</t>
    </r>
  </si>
  <si>
    <r>
      <rPr>
        <sz val="8"/>
        <rFont val="Times New Roman"/>
        <family val="1"/>
        <charset val="204"/>
      </rPr>
      <t>проектно-изыскательные работы для объектов нового строительства будущих лет</t>
    </r>
  </si>
  <si>
    <r>
      <rPr>
        <sz val="7"/>
        <rFont val="Times New Roman"/>
        <family val="1"/>
        <charset val="204"/>
      </rPr>
      <t>13.1.4</t>
    </r>
  </si>
  <si>
    <r>
      <rPr>
        <sz val="8"/>
        <rFont val="Times New Roman"/>
        <family val="1"/>
        <charset val="204"/>
      </rPr>
      <t>приобретение объектов основных средств, земельных участков</t>
    </r>
  </si>
  <si>
    <r>
      <rPr>
        <sz val="7"/>
        <rFont val="Times New Roman"/>
        <family val="1"/>
        <charset val="204"/>
      </rPr>
      <t>13.1.5</t>
    </r>
  </si>
  <si>
    <r>
      <rPr>
        <sz val="8"/>
        <rFont val="Times New Roman"/>
        <family val="1"/>
        <charset val="204"/>
      </rPr>
      <t>проведение научно-исследовательских и опытно-конструкторских разработок</t>
    </r>
  </si>
  <si>
    <r>
      <rPr>
        <sz val="7"/>
        <rFont val="Times New Roman"/>
        <family val="1"/>
        <charset val="204"/>
      </rPr>
      <t>13.1.6</t>
    </r>
  </si>
  <si>
    <r>
      <rPr>
        <sz val="8"/>
        <rFont val="Times New Roman"/>
        <family val="1"/>
        <charset val="204"/>
      </rPr>
      <t>прочие выплаты, связанные с инвестициями в основной капитал</t>
    </r>
  </si>
  <si>
    <r>
      <rPr>
        <sz val="7"/>
        <rFont val="Times New Roman"/>
        <family val="1"/>
        <charset val="204"/>
      </rPr>
      <t>13.2</t>
    </r>
  </si>
  <si>
    <r>
      <rPr>
        <sz val="8"/>
        <rFont val="Times New Roman"/>
        <family val="1"/>
        <charset val="204"/>
      </rPr>
      <t>Приобретение нематериальных активов</t>
    </r>
  </si>
  <si>
    <r>
      <rPr>
        <sz val="7"/>
        <rFont val="Times New Roman"/>
        <family val="1"/>
        <charset val="204"/>
      </rPr>
      <t>13.3</t>
    </r>
  </si>
  <si>
    <r>
      <rPr>
        <sz val="8"/>
        <rFont val="Times New Roman"/>
        <family val="1"/>
        <charset val="204"/>
      </rPr>
      <t>Прочие платежи по инвестиционным операциям всего, в том числе:</t>
    </r>
  </si>
  <si>
    <r>
      <rPr>
        <sz val="7"/>
        <rFont val="Times New Roman"/>
        <family val="1"/>
        <charset val="204"/>
      </rPr>
      <t>13.4</t>
    </r>
  </si>
  <si>
    <r>
      <rPr>
        <sz val="7"/>
        <rFont val="Times New Roman"/>
        <family val="1"/>
        <charset val="204"/>
      </rPr>
      <t>13.4.1</t>
    </r>
  </si>
  <si>
    <r>
      <rPr>
        <sz val="8"/>
        <rFont val="Times New Roman"/>
        <family val="1"/>
        <charset val="204"/>
      </rPr>
      <t>проценты по долговым обязательствам, включаемым в стоимость инвестиционного актива</t>
    </r>
  </si>
  <si>
    <r>
      <rPr>
        <sz val="7"/>
        <rFont val="Times New Roman"/>
        <family val="1"/>
        <charset val="204"/>
      </rPr>
      <t>XIV</t>
    </r>
  </si>
  <si>
    <r>
      <rPr>
        <sz val="8"/>
        <rFont val="Times New Roman"/>
        <family val="1"/>
        <charset val="204"/>
      </rPr>
      <t>Поступления от финансовых операций всего, в том числе:</t>
    </r>
  </si>
  <si>
    <r>
      <rPr>
        <sz val="7"/>
        <rFont val="Times New Roman"/>
        <family val="1"/>
        <charset val="204"/>
      </rPr>
      <t>14.1</t>
    </r>
  </si>
  <si>
    <r>
      <rPr>
        <sz val="8"/>
        <rFont val="Times New Roman"/>
        <family val="1"/>
        <charset val="204"/>
      </rPr>
      <t>Процентные поступления</t>
    </r>
  </si>
  <si>
    <r>
      <rPr>
        <sz val="7"/>
        <rFont val="Times New Roman"/>
        <family val="1"/>
        <charset val="204"/>
      </rPr>
      <t>14.2</t>
    </r>
  </si>
  <si>
    <r>
      <rPr>
        <sz val="8"/>
        <rFont val="Times New Roman"/>
        <family val="1"/>
        <charset val="204"/>
      </rPr>
      <t>Поступления по полученным кредитам всего, в том числе:</t>
    </r>
  </si>
  <si>
    <r>
      <rPr>
        <sz val="7"/>
        <rFont val="Times New Roman"/>
        <family val="1"/>
        <charset val="204"/>
      </rPr>
      <t>14.2.1</t>
    </r>
  </si>
  <si>
    <r>
      <rPr>
        <sz val="8"/>
        <rFont val="Times New Roman"/>
        <family val="1"/>
        <charset val="204"/>
      </rPr>
      <t>на текущую деятельность</t>
    </r>
  </si>
  <si>
    <r>
      <rPr>
        <sz val="7"/>
        <rFont val="Times New Roman"/>
        <family val="1"/>
        <charset val="204"/>
      </rPr>
      <t>14.2.2</t>
    </r>
  </si>
  <si>
    <r>
      <rPr>
        <sz val="8"/>
        <rFont val="Times New Roman"/>
        <family val="1"/>
        <charset val="204"/>
      </rPr>
      <t>на инвестиционные операции</t>
    </r>
  </si>
  <si>
    <r>
      <rPr>
        <sz val="7"/>
        <rFont val="Times New Roman"/>
        <family val="1"/>
        <charset val="204"/>
      </rPr>
      <t>14.2.3</t>
    </r>
  </si>
  <si>
    <r>
      <rPr>
        <sz val="7"/>
        <rFont val="Times New Roman"/>
        <family val="1"/>
        <charset val="204"/>
      </rPr>
      <t>14.3</t>
    </r>
  </si>
  <si>
    <r>
      <rPr>
        <sz val="8"/>
        <rFont val="Times New Roman"/>
        <family val="1"/>
        <charset val="204"/>
      </rPr>
      <t>Поступления от эмиссии акций**</t>
    </r>
  </si>
  <si>
    <r>
      <rPr>
        <sz val="7"/>
        <rFont val="Times New Roman"/>
        <family val="1"/>
        <charset val="204"/>
      </rPr>
      <t>14.4</t>
    </r>
  </si>
  <si>
    <r>
      <rPr>
        <sz val="8"/>
        <rFont val="Times New Roman"/>
        <family val="1"/>
        <charset val="204"/>
      </rPr>
      <t>Поступления от реализации финансовых инструментов всего, в том числе:</t>
    </r>
  </si>
  <si>
    <r>
      <rPr>
        <sz val="7"/>
        <rFont val="Times New Roman"/>
        <family val="1"/>
        <charset val="204"/>
      </rPr>
      <t>14.4.1</t>
    </r>
  </si>
  <si>
    <r>
      <rPr>
        <sz val="8"/>
        <rFont val="Times New Roman"/>
        <family val="1"/>
        <charset val="204"/>
      </rPr>
      <t>облигационные займы</t>
    </r>
  </si>
  <si>
    <r>
      <rPr>
        <sz val="7"/>
        <rFont val="Times New Roman"/>
        <family val="1"/>
        <charset val="204"/>
      </rPr>
      <t>14.4.2</t>
    </r>
  </si>
  <si>
    <r>
      <rPr>
        <sz val="8"/>
        <rFont val="Times New Roman"/>
        <family val="1"/>
        <charset val="204"/>
      </rPr>
      <t>вексели</t>
    </r>
  </si>
  <si>
    <r>
      <rPr>
        <sz val="7"/>
        <rFont val="Times New Roman"/>
        <family val="1"/>
        <charset val="204"/>
      </rPr>
      <t>14.5</t>
    </r>
  </si>
  <si>
    <r>
      <rPr>
        <sz val="8"/>
        <rFont val="Times New Roman"/>
        <family val="1"/>
        <charset val="204"/>
      </rPr>
      <t>Поступления от займов организаций</t>
    </r>
  </si>
  <si>
    <r>
      <rPr>
        <sz val="7"/>
        <rFont val="Times New Roman"/>
        <family val="1"/>
        <charset val="204"/>
      </rPr>
      <t>14.6</t>
    </r>
  </si>
  <si>
    <r>
      <rPr>
        <sz val="8"/>
        <rFont val="Times New Roman"/>
        <family val="1"/>
        <charset val="204"/>
      </rPr>
      <t>Поступления за счет средств инвесторов</t>
    </r>
  </si>
  <si>
    <r>
      <rPr>
        <sz val="7"/>
        <rFont val="Times New Roman"/>
        <family val="1"/>
        <charset val="204"/>
      </rPr>
      <t>14.7</t>
    </r>
  </si>
  <si>
    <r>
      <rPr>
        <sz val="8"/>
        <rFont val="Times New Roman"/>
        <family val="1"/>
        <charset val="204"/>
      </rPr>
      <t>Прочие поступления по финансовым операциям</t>
    </r>
  </si>
  <si>
    <r>
      <rPr>
        <sz val="7"/>
        <rFont val="Times New Roman"/>
        <family val="1"/>
        <charset val="204"/>
      </rPr>
      <t>XV</t>
    </r>
  </si>
  <si>
    <r>
      <rPr>
        <sz val="8"/>
        <rFont val="Times New Roman"/>
        <family val="1"/>
        <charset val="204"/>
      </rPr>
      <t>Платежи по финансовым операциям всего, в том числе:</t>
    </r>
  </si>
  <si>
    <r>
      <rPr>
        <sz val="7"/>
        <rFont val="Times New Roman"/>
        <family val="1"/>
        <charset val="204"/>
      </rPr>
      <t>15.1</t>
    </r>
  </si>
  <si>
    <r>
      <rPr>
        <sz val="8"/>
        <rFont val="Times New Roman"/>
        <family val="1"/>
        <charset val="204"/>
      </rPr>
      <t>Погашение кредитов и займов всего всего, в том числе:</t>
    </r>
  </si>
  <si>
    <r>
      <rPr>
        <sz val="7"/>
        <rFont val="Times New Roman"/>
        <family val="1"/>
        <charset val="204"/>
      </rPr>
      <t>15.1.1</t>
    </r>
  </si>
  <si>
    <r>
      <rPr>
        <sz val="7"/>
        <rFont val="Times New Roman"/>
        <family val="1"/>
        <charset val="204"/>
      </rPr>
      <t>15.1.2</t>
    </r>
  </si>
  <si>
    <r>
      <rPr>
        <sz val="8"/>
        <rFont val="Times New Roman"/>
        <family val="1"/>
        <charset val="204"/>
      </rPr>
      <t>8.1</t>
    </r>
  </si>
  <si>
    <r>
      <rPr>
        <sz val="8"/>
        <rFont val="Times New Roman"/>
        <family val="1"/>
        <charset val="204"/>
      </rPr>
      <t>8.2</t>
    </r>
  </si>
  <si>
    <r>
      <rPr>
        <sz val="8"/>
        <rFont val="Times New Roman"/>
        <family val="1"/>
        <charset val="204"/>
      </rPr>
      <t>10.1</t>
    </r>
  </si>
  <si>
    <r>
      <rPr>
        <sz val="8"/>
        <rFont val="Times New Roman"/>
        <family val="1"/>
        <charset val="204"/>
      </rPr>
      <t>10.1.1</t>
    </r>
  </si>
  <si>
    <r>
      <rPr>
        <sz val="8"/>
        <rFont val="Times New Roman"/>
        <family val="1"/>
        <charset val="204"/>
      </rPr>
      <t>10.1.2</t>
    </r>
  </si>
  <si>
    <r>
      <rPr>
        <sz val="8"/>
        <rFont val="Times New Roman"/>
        <family val="1"/>
        <charset val="204"/>
      </rPr>
      <t>10.2</t>
    </r>
  </si>
  <si>
    <r>
      <rPr>
        <sz val="8"/>
        <rFont val="Times New Roman"/>
        <family val="1"/>
        <charset val="204"/>
      </rPr>
      <t>10.6</t>
    </r>
  </si>
  <si>
    <r>
      <rPr>
        <sz val="8"/>
        <rFont val="Times New Roman"/>
        <family val="1"/>
        <charset val="204"/>
      </rPr>
      <t>10.8</t>
    </r>
  </si>
  <si>
    <r>
      <rPr>
        <sz val="8"/>
        <rFont val="Times New Roman"/>
        <family val="1"/>
        <charset val="204"/>
      </rPr>
      <t>10.8.1</t>
    </r>
  </si>
  <si>
    <r>
      <rPr>
        <sz val="8"/>
        <rFont val="Times New Roman"/>
        <family val="1"/>
        <charset val="204"/>
      </rPr>
      <t>10.8.2</t>
    </r>
  </si>
  <si>
    <r>
      <rPr>
        <sz val="8"/>
        <rFont val="Times New Roman"/>
        <family val="1"/>
        <charset val="204"/>
      </rPr>
      <t>10.10</t>
    </r>
  </si>
  <si>
    <r>
      <rPr>
        <sz val="8"/>
        <rFont val="Times New Roman"/>
        <family val="1"/>
        <charset val="204"/>
      </rPr>
      <t>11.1</t>
    </r>
  </si>
  <si>
    <r>
      <rPr>
        <sz val="8"/>
        <rFont val="Times New Roman"/>
        <family val="1"/>
        <charset val="204"/>
      </rPr>
      <t>11.2</t>
    </r>
  </si>
  <si>
    <r>
      <rPr>
        <sz val="8"/>
        <rFont val="Times New Roman"/>
        <family val="1"/>
        <charset val="204"/>
      </rPr>
      <t>11.2.1</t>
    </r>
  </si>
  <si>
    <r>
      <rPr>
        <sz val="8"/>
        <rFont val="Times New Roman"/>
        <family val="1"/>
        <charset val="204"/>
      </rPr>
      <t>11.2.2</t>
    </r>
  </si>
  <si>
    <r>
      <rPr>
        <sz val="8"/>
        <rFont val="Times New Roman"/>
        <family val="1"/>
        <charset val="204"/>
      </rPr>
      <t>11.6</t>
    </r>
  </si>
  <si>
    <r>
      <rPr>
        <sz val="8"/>
        <rFont val="Times New Roman"/>
        <family val="1"/>
        <charset val="204"/>
      </rPr>
      <t>11.8</t>
    </r>
  </si>
  <si>
    <r>
      <rPr>
        <sz val="8"/>
        <rFont val="Times New Roman"/>
        <family val="1"/>
        <charset val="204"/>
      </rPr>
      <t>11.8.1</t>
    </r>
  </si>
  <si>
    <r>
      <rPr>
        <sz val="8"/>
        <rFont val="Times New Roman"/>
        <family val="1"/>
        <charset val="204"/>
      </rPr>
      <t>11.10</t>
    </r>
  </si>
  <si>
    <r>
      <rPr>
        <sz val="8"/>
        <rFont val="Times New Roman"/>
        <family val="1"/>
        <charset val="204"/>
      </rPr>
      <t>11.11</t>
    </r>
  </si>
  <si>
    <r>
      <rPr>
        <sz val="8"/>
        <rFont val="Times New Roman"/>
        <family val="1"/>
        <charset val="204"/>
      </rPr>
      <t>11.12</t>
    </r>
  </si>
  <si>
    <r>
      <rPr>
        <sz val="7"/>
        <rFont val="Times New Roman"/>
        <family val="1"/>
        <charset val="204"/>
      </rPr>
      <t>XII</t>
    </r>
  </si>
  <si>
    <r>
      <rPr>
        <sz val="8"/>
        <rFont val="Times New Roman"/>
        <family val="1"/>
        <charset val="204"/>
      </rPr>
      <t>12.1</t>
    </r>
  </si>
  <si>
    <r>
      <rPr>
        <sz val="8"/>
        <rFont val="Times New Roman"/>
        <family val="1"/>
        <charset val="204"/>
      </rPr>
      <t>12.2</t>
    </r>
  </si>
  <si>
    <r>
      <rPr>
        <sz val="8"/>
        <rFont val="Times New Roman"/>
        <family val="1"/>
        <charset val="204"/>
      </rPr>
      <t>12.2.1</t>
    </r>
  </si>
  <si>
    <r>
      <rPr>
        <sz val="8"/>
        <rFont val="Times New Roman"/>
        <family val="1"/>
        <charset val="204"/>
      </rPr>
      <t>12.2.1.1</t>
    </r>
  </si>
  <si>
    <r>
      <rPr>
        <sz val="8"/>
        <rFont val="Times New Roman"/>
        <family val="1"/>
        <charset val="204"/>
      </rPr>
      <t>12.2.1.2</t>
    </r>
  </si>
  <si>
    <t>Отчет о реализации инвестиционной программы по реконструкции, модернизации и развитию распределительных электрических сетей 10/0,4кВ на 2020-2024г.г.</t>
  </si>
  <si>
    <t>полное наименование субъекта электроэнергетики Акционерное общество "Спасскэлектросеть"</t>
  </si>
  <si>
    <t>Утвержденные плановые значения показателей приведены в соответствии с плановые значения показателей в соответствие с Постановлением департамента ПК от 26 декабря 2019г. №67/9</t>
  </si>
  <si>
    <t>реквизиты решения органа исполнительной власти, утвердившего инвестиционную программу: Приказ департамента энергетики ПК №45 ПР-82 от 19.06.2019г.,Приказ Агентства энергетики ПК №45пр-78 от 02,06,2020г.</t>
  </si>
  <si>
    <t>0.2</t>
  </si>
  <si>
    <t>0.4</t>
  </si>
  <si>
    <t>0.6</t>
  </si>
  <si>
    <t>1.2</t>
  </si>
  <si>
    <t>1.2.1.2</t>
  </si>
  <si>
    <t>1.2.1.2.1</t>
  </si>
  <si>
    <t>1.2.1.2.2</t>
  </si>
  <si>
    <t>1.2.1.2.3</t>
  </si>
  <si>
    <t>1.2.1.2.4</t>
  </si>
  <si>
    <t>1.2.1.2.5</t>
  </si>
  <si>
    <t>1.2.1.2.6</t>
  </si>
  <si>
    <t>1.2.1.2.7</t>
  </si>
  <si>
    <t>1.2.1.2.8</t>
  </si>
  <si>
    <t>1.2.1.2.9</t>
  </si>
  <si>
    <t>1.2.1.2.10</t>
  </si>
  <si>
    <t>1.2.1.2.11</t>
  </si>
  <si>
    <t>1.2.2.2</t>
  </si>
  <si>
    <t>1.2.2.2.1</t>
  </si>
  <si>
    <t>1.2.2.2.2</t>
  </si>
  <si>
    <t>1.2.2.2.3</t>
  </si>
  <si>
    <t>1.2.2.2.4</t>
  </si>
  <si>
    <t>1.2.2.2.5</t>
  </si>
  <si>
    <t>1.2.2.2.6</t>
  </si>
  <si>
    <t>1.2.2.2.7</t>
  </si>
  <si>
    <t>1.2.2.2.8</t>
  </si>
  <si>
    <t>1.2.2.2.9</t>
  </si>
  <si>
    <t>1.2.3</t>
  </si>
  <si>
    <t>1.2.3.5</t>
  </si>
  <si>
    <t>1.2.3.5.1</t>
  </si>
  <si>
    <t>1.2.3.5.2</t>
  </si>
  <si>
    <t>1.2.3.5.3</t>
  </si>
  <si>
    <t>1.2.3.6</t>
  </si>
  <si>
    <t>1.2.3.6.1</t>
  </si>
  <si>
    <t>1.4.</t>
  </si>
  <si>
    <t>1.4.1.</t>
  </si>
  <si>
    <t>1.4.2.</t>
  </si>
  <si>
    <t>1.4.3.</t>
  </si>
  <si>
    <t>1.4.4.</t>
  </si>
  <si>
    <t>1.4.5.</t>
  </si>
  <si>
    <t>1.6.</t>
  </si>
  <si>
    <t>1.6.1.</t>
  </si>
  <si>
    <t>1.6.2.</t>
  </si>
  <si>
    <t>1.6.3.</t>
  </si>
  <si>
    <t>1.6.4.</t>
  </si>
  <si>
    <t>1.6.5.</t>
  </si>
  <si>
    <t>1.6.6.</t>
  </si>
  <si>
    <t>1.6.7.</t>
  </si>
  <si>
    <t>1.6.8.</t>
  </si>
  <si>
    <t>1.6.9.</t>
  </si>
  <si>
    <t>1.6.10.</t>
  </si>
  <si>
    <t>1.6.11.</t>
  </si>
  <si>
    <t>1.6.12.</t>
  </si>
  <si>
    <t>1.6.13.</t>
  </si>
  <si>
    <t>1.6.14.</t>
  </si>
  <si>
    <t>1.6.15.</t>
  </si>
  <si>
    <t>1.6.16.</t>
  </si>
  <si>
    <t>1.6.17.</t>
  </si>
  <si>
    <t>ВСЕГО по инвестиционной программе, в том числе:</t>
  </si>
  <si>
    <t>нд</t>
  </si>
  <si>
    <t>Реконструкция, модернизация, техническое перевооружение, всего</t>
  </si>
  <si>
    <t>Прочее новое строительство объектов электросетевого хозяйства, всего</t>
  </si>
  <si>
    <t>Прочие инвестиционные проекты, всего</t>
  </si>
  <si>
    <t>Приморский край</t>
  </si>
  <si>
    <t>Реконструкция, модернизация, техническое перевооружение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</si>
  <si>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</si>
  <si>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ТМ-63 кВА ТП-122 ул.Хабаровская; ТП-133 ул. Мельничная АЗС</t>
  </si>
  <si>
    <t>J_1.2.1.2.1.M</t>
  </si>
  <si>
    <t>ТМ-100 кВА ТП-22 ул.Приморская  43/7</t>
  </si>
  <si>
    <t>J_1.2.1.2.2.K</t>
  </si>
  <si>
    <t xml:space="preserve">ТМ-160 кВА ТП-34 ул. Горького 31а  (203 склад); ТП-53 пер. Студенческий; ТП-81 ул. Горовая( скважина); ТП-88 ул. Мельничная ( АЗС ); ТП-127 ул.Московская; ТП-159 ул.Мельничная; ТП-179 ул. Подгорная; </t>
  </si>
  <si>
    <t>J_1.2.1.2.3.O</t>
  </si>
  <si>
    <t xml:space="preserve">ТМ-250 кВА ТП-14 ул.Артиллерийская 3;ТП-16 ул.Краснознаменная 2в;ТП-74 Нефтебаза;ТП-77 ул.  Урожайная;ТП-113 ул.Полевая 2а;ТП-117 ул.Красногвардейская 114/4;ТП-120 ул.Хрещатинская-Николаевская.;ТП-121 ул.Парковая  66а;ТП-121 ул.Парковая  66а;ТП-128 ул. Грибоедова; ТП-129 ул.Горького; ТП-140 ОАО " Звезда" ул. Гоголя 21а; ТП-147 ул.Подгорная,Хрещатенская.; ТП-164 пер.4й Западный 8а; </t>
  </si>
  <si>
    <t>J_1.2.1.2.4.O</t>
  </si>
  <si>
    <t xml:space="preserve">ТМ-400кВА ТП-1 ул.Ленинская 116 корп.3 (детский дом); ТП-2 ул.Борисова 41 корп.1; ТП-9 ул.Мельничная; ТП-12 ул.Кустовиновская 1а; ТП-29 Лесхоз; ТП-40 ул. Парковая 17а; ТП-50 ул. Ипподромная 1а.; ТП-52 ул. Ханкайская-Хрещатинская;ТП-64 ул.Красногвардейская 102/4;ТП-67 ул.Красногвардейская 107/1;ТП163 ул. Пионерская 19А;ТП-73 ул.Красногвардейская 75/1;ТП-75 ул. Хмельницкого  8а.; ТП-80 ул. Юбилейная  12 а;ТП-83 ул. Советская 116а;ТП-84 ул. Советская  126 а; ТП-85 ул.Юбилейная 28 а; ТП-87 ул. Парковая 41 а.; ТП-118 пер.Студенческий ; ТП-125 ул Парковая 31 а; ТП-138 с.Спасское 8я школа;ТП-160 ул.Коммунаров  2а; ТП-167 ул.Цементная  21б; ТП-174 ул.Линейная  1б; ТП-186 ул.Коммунаров       </t>
  </si>
  <si>
    <t>J_1.2.1.2.5.O</t>
  </si>
  <si>
    <t xml:space="preserve">ТМ-630 кВА ТП-100 ул. Советская  70а; ТП-101ул.Красногвардейская 69/3; ТП-113 ул.Полевая 2а.; ТП-125 ул Парковая 31 а;ТП-149 ул.Красногвардейская 128 корп.5;  ТП-165 ул.Мира  3; ТП-166 ул.Мира 2 а; ТП-169 ул.Коммунаров 33а; ТП-63А ул.Красногвардейская 104/8; ТП-65 ул.Красногвардейская  83/1 </t>
  </si>
  <si>
    <t>J_1.2.1.2.6.O</t>
  </si>
  <si>
    <t xml:space="preserve">ТМ-1000 кВА ТП-11 ул.Покуса    1а. </t>
  </si>
  <si>
    <t>J_1.2.1.2.7.K</t>
  </si>
  <si>
    <t>ТМ- 10000кВА ПС ЗСМ</t>
  </si>
  <si>
    <t>J_1.2.1.2.8.O</t>
  </si>
  <si>
    <t xml:space="preserve">КТПБ -31 ул. Комсомольская 114   </t>
  </si>
  <si>
    <t>J_1.2.1.2.9.N</t>
  </si>
  <si>
    <t>РУ 10кВ замена МВ на ВВ:  РП-8 (5 шт.)-Советская 114А; ТП-149 (2 шт.)-Красногвардейская 128/5</t>
  </si>
  <si>
    <t>J_1.2.1.2.10.N</t>
  </si>
  <si>
    <t xml:space="preserve"> П/С ЗСМ замена МВ на ВВ, ул. Силикатная 5</t>
  </si>
  <si>
    <t>J_1.2.1.2.11.L</t>
  </si>
  <si>
    <t>Модернизация, техническое перевооружение линий электропередачи, всего, в том числе:</t>
  </si>
  <si>
    <t>Вл-10 кв Ф-3"С" L-8209м (реконструкция участка 4 км), ул. Краснознамённая (№22-№18),ул. Краснознамённая 6а-пер. Пригородный 7, ул. Краснознамённая 2в-ул. Фабричная 3, ул. Складская(2-17), ул. Ключевая(3-11), ул. Калиновская( ул. Лазо 5-ул. Партизанская 50), ул. Партизанская(50-84), ул.Школьная(Партизанская 84-Лазо 35), ул.Лазо(35-55), ул.Хмельницкого(Хмельницкого 40-Береговая 14), ул.Береговая (Береговая14-Подсобная 12,  ул.Подсобная(12-8), ул.9 Октября(1-11); КЛ-10 кв п/ст до ТП-16 Ф-3"С"  L-583м ул. Краснознамённая(Краснознаменная 2б-Краснознаменная 18)</t>
  </si>
  <si>
    <t>J_1.2.2.2.1.M</t>
  </si>
  <si>
    <t>Вл-10 кв Ф-9"С" L-2252м  ул Горького(1-60), тер-я в/части(Горького 1-Суворовская 11а), ТП-152 - ТП-6 (ул. Пограничная 31-ул. Госпитальная 10), ТП-152 - ТП-173(ул. Пограничная 31-Приморская 10/1), КЛ-45м</t>
  </si>
  <si>
    <t>J_1.2.2.2.2.L</t>
  </si>
  <si>
    <t>Вл-10 кв Ф-20"С" L-4111 м, ул. Набережная(30-ориентир 30 м на восток от ж/д ул. 1-я Загордная 55), ул.Тараса Шевченко(ориентир 30 м на восток от ж/д ул. 1-я Загордная 55-т. Шевч. 210-150), пер. Крестьянский (т. Шевч. 150-Мельничн. 120), ул.Мельничная(120-68), ул. Борисова(Мельничная 88-Борисова 41), ул. Ангарская(Ангарская 10- ориентир 170 метров на ю-в от ж/д Советская 130), ул. Набережная (40-30)</t>
  </si>
  <si>
    <t>J_1.2.2.2.3.N</t>
  </si>
  <si>
    <t>J_1.2.2.2.4.L</t>
  </si>
  <si>
    <t>J_1.2.2.2.5.L</t>
  </si>
  <si>
    <t>J_1.2.2.2.6.L</t>
  </si>
  <si>
    <t>J_1.2.2.2.7.L</t>
  </si>
  <si>
    <t>J_1.2.2.2.8.L</t>
  </si>
  <si>
    <t>J_1.2.2.2.9.L</t>
  </si>
  <si>
    <t>Развитие и модернизация учета электрической энергии (мощности), всего, в том числе:</t>
  </si>
  <si>
    <t>"Включение приборов учета в систему сбора и передачи данных, класс напряжения 0,22 (0,4) кВ, всего, в том числе:"</t>
  </si>
  <si>
    <t xml:space="preserve">Установка АСКУЭ в частном секторе, ул.Горького 14-74д, ул.Советская 77-280-248-278 ул. 1я Загородная 15-55, ул. 1я Набережная 2-38,  ул. 2я Набережная 2-8, ул.Перелетная 12-20, ул. Тараса Шевченко 48-80, ул.Комсомольская 45-138, ул.Мельничная 40-108, ул.Транспортная 3-34, ул.Российская 2-12, пер. Колхозный 7-23, ул.Лозовая 2а-35, пер.Николаевский 8а-48, ул.Юбилейная 4-30, ул.Молодежная 1-10,  ул.Дальняя 1-15, ул.Дербенева 23а-29, ул.Пионерская 21-35,  ул.Энергетиков 1-6, ул.Фадеева 8-40, ул. Чернышевского 2-12, ул.Халтурина 2-87 </t>
  </si>
  <si>
    <t>J_1.2.3.5.1.N</t>
  </si>
  <si>
    <t>Установка АСКУЭ физ.лица ул. Цементная 10-19, ул.Советская 2-46, ул. Комсомольская 16-20-30,  ул.Красноармейская 18-25-48, ул. Коммунаров 5-11, ул.Береговая 44-50, ул. Вокзальная 4-18, ул. Советская, ул.Юбилейная, ул.Красногвардейская, ул.Парковая</t>
  </si>
  <si>
    <t>J_1.2.3.5.2.O</t>
  </si>
  <si>
    <t>Установка АСКУЭ в в точках перетока в смежные сети ТП-81, ТП-141, ТП-111, ТП-13, ТП-34</t>
  </si>
  <si>
    <t>J_1.2.3.5.3.N</t>
  </si>
  <si>
    <t>"Включение приборов учета в систему сбора и передачи данных, класс напряжения 6 (10) кВ, всего, в том числе:"</t>
  </si>
  <si>
    <t>Установка АСКУЭ на п/с 35/10кВ ЗСМ ул.Селикатная</t>
  </si>
  <si>
    <t>J_1.2.3.6.1.N</t>
  </si>
  <si>
    <t>Прочее новое строительство объектов электросетевого хозяйства, всего, в том числе:</t>
  </si>
  <si>
    <t>ВЛЗ-10кВ Ф-31 оп.262 - ТП 164  Техническая дорога АО "Спасскцемент". Пересечение улиц: Павлика Морозова, 25 лет Октября, Пионерской.  ВЛ L-435м, КЛ L-40м</t>
  </si>
  <si>
    <t>J_1.4.1.O</t>
  </si>
  <si>
    <t xml:space="preserve">ВЛ-10кВ Ф-10"С" L-470м оп.88-94, оп.95-98, КЛ-10кВ Ф-10"С" L-190м оп.94-95   ул. Арсеньева. </t>
  </si>
  <si>
    <t>J_1.4.2.K</t>
  </si>
  <si>
    <t>КЛ-10кВ Ф-16"М   L-1170м" п/с "межзаводская"- ТП-119, ул. Красногвардейская</t>
  </si>
  <si>
    <t>J_1.4.3.M</t>
  </si>
  <si>
    <t>КЛ-10кВ Ф-17 "С"  (ТП-163 - ТП-168) ул. Калинина(Калинина 8-Цементная 22а), ул. 1-й Западный(1й Западный 5-Калиниа 8), ул. 25 лет Октября(25 лет октября 20-1й Западный 5), 2-й Западный(ул. Пионерская 19а-ул. 25 лет октября 20) 570м. (новое строительство)</t>
  </si>
  <si>
    <t>J_1.4.4.N</t>
  </si>
  <si>
    <t xml:space="preserve">Установка  2КТПБ  (2*1000) ул.Краснознаменная 4  </t>
  </si>
  <si>
    <t>J_1.4.5.K</t>
  </si>
  <si>
    <t>Прочие инвестиционные проекты, всего, в том числе:</t>
  </si>
  <si>
    <t>АГП на базе -ГАЗ-33086 ВИТО 24-21</t>
  </si>
  <si>
    <t>J_1.6.1.K</t>
  </si>
  <si>
    <t>грузовик с манипулятором Хёндай НР-120</t>
  </si>
  <si>
    <t>J_1.6.2.L</t>
  </si>
  <si>
    <t>экскаватор гусеничный САТ-305 SR</t>
  </si>
  <si>
    <t>J_1.6.3.L</t>
  </si>
  <si>
    <t>БКМ на базе ГАЗ-33086</t>
  </si>
  <si>
    <t>J_1.6.4.M</t>
  </si>
  <si>
    <t>установка управляемого прокола Р20 "PIT"</t>
  </si>
  <si>
    <t>J_1.6.5.L</t>
  </si>
  <si>
    <t>измельчитель веток Skorpion 160R/90</t>
  </si>
  <si>
    <t>J_1.6.6.K</t>
  </si>
  <si>
    <t>УАЗ Патриот</t>
  </si>
  <si>
    <t>J_1.6.7.L</t>
  </si>
  <si>
    <t>Автогидроподъемник АГП на базе ГАЗ-33086</t>
  </si>
  <si>
    <t>J_1.6.8.O</t>
  </si>
  <si>
    <t>ПРМ на базе ГАЗ-33086</t>
  </si>
  <si>
    <t>J_1.6.9.K</t>
  </si>
  <si>
    <t>тракторный -тягач на базе МТЗ-82</t>
  </si>
  <si>
    <t>J_1.6.10.M</t>
  </si>
  <si>
    <t>самосвал Хёндай HP-65</t>
  </si>
  <si>
    <t>J_1.6.11.L</t>
  </si>
  <si>
    <t>УАЗ -390995 (буханка)</t>
  </si>
  <si>
    <t>J_1.6.12.M</t>
  </si>
  <si>
    <t>БКМ-205Д-01 на базе МТЗ-82 (ямобур)</t>
  </si>
  <si>
    <t>J_1.6.13.N</t>
  </si>
  <si>
    <t xml:space="preserve">измеритель параметров силовых трансформаторов К 540-3 </t>
  </si>
  <si>
    <t>J_1.6.14.M</t>
  </si>
  <si>
    <t>СКАТ -70П</t>
  </si>
  <si>
    <t>J_1.6.15.K</t>
  </si>
  <si>
    <t>СКАТ М100В</t>
  </si>
  <si>
    <t>J_1.6.16.L</t>
  </si>
  <si>
    <t>СВП-10 стенд механических испытаний повреждений для ведения работ на высоте</t>
  </si>
  <si>
    <t>J_1.6.17.N</t>
  </si>
  <si>
    <r>
      <rPr>
        <sz val="9"/>
        <rFont val="Times New Roman"/>
        <family val="1"/>
        <charset val="204"/>
      </rPr>
      <t>Номер группы инвестиц ионных проектов</t>
    </r>
  </si>
  <si>
    <r>
      <rPr>
        <sz val="9"/>
        <rFont val="Times New Roman"/>
        <family val="1"/>
        <charset val="204"/>
      </rPr>
      <t>Наименование инвестиционного проекта (группы инвестиционных проектов)</t>
    </r>
  </si>
  <si>
    <r>
      <rPr>
        <sz val="9"/>
        <rFont val="Times New Roman"/>
        <family val="1"/>
        <charset val="204"/>
      </rPr>
      <t>Идентификатор инвестиционного проекта</t>
    </r>
  </si>
  <si>
    <r>
      <rPr>
        <sz val="9"/>
        <rFont val="Times New Roman"/>
        <family val="1"/>
        <charset val="204"/>
      </rPr>
      <t>Наименование объекта, выводимого из эксплуатации</t>
    </r>
  </si>
  <si>
    <r>
      <rPr>
        <sz val="9"/>
        <rFont val="Times New Roman"/>
        <family val="1"/>
        <charset val="204"/>
      </rPr>
      <t>Причины отклонений</t>
    </r>
  </si>
  <si>
    <r>
      <rPr>
        <sz val="9"/>
        <rFont val="Times New Roman"/>
        <family val="1"/>
        <charset val="204"/>
      </rPr>
      <t>План</t>
    </r>
  </si>
  <si>
    <r>
      <rPr>
        <sz val="9"/>
        <rFont val="Times New Roman"/>
        <family val="1"/>
        <charset val="204"/>
      </rPr>
      <t>Факт</t>
    </r>
  </si>
  <si>
    <r>
      <rPr>
        <sz val="9"/>
        <rFont val="Times New Roman"/>
        <family val="1"/>
        <charset val="204"/>
      </rPr>
      <t>МВхА</t>
    </r>
  </si>
  <si>
    <r>
      <rPr>
        <sz val="9"/>
        <rFont val="Times New Roman"/>
        <family val="1"/>
        <charset val="204"/>
      </rPr>
      <t>Мвар</t>
    </r>
  </si>
  <si>
    <r>
      <rPr>
        <sz val="9"/>
        <rFont val="Times New Roman"/>
        <family val="1"/>
        <charset val="204"/>
      </rPr>
      <t>км ЛЭП</t>
    </r>
  </si>
  <si>
    <r>
      <rPr>
        <sz val="9"/>
        <rFont val="Times New Roman"/>
        <family val="1"/>
        <charset val="204"/>
      </rPr>
      <t>МВт</t>
    </r>
  </si>
  <si>
    <r>
      <rPr>
        <sz val="9"/>
        <rFont val="Times New Roman"/>
        <family val="1"/>
        <charset val="204"/>
      </rPr>
      <t>Другое</t>
    </r>
  </si>
  <si>
    <r>
      <rPr>
        <sz val="9"/>
        <rFont val="Times New Roman"/>
        <family val="1"/>
        <charset val="204"/>
      </rPr>
      <t>Дата вывода объекта, дд.мм.гггг</t>
    </r>
  </si>
  <si>
    <r>
      <rPr>
        <i/>
        <sz val="11"/>
        <rFont val="Courier New"/>
        <family val="3"/>
        <charset val="204"/>
      </rPr>
      <t xml:space="preserve">&lt; </t>
    </r>
    <r>
      <rPr>
        <sz val="9"/>
        <rFont val="Times New Roman"/>
        <family val="1"/>
        <charset val="204"/>
      </rPr>
      <t>X</t>
    </r>
  </si>
  <si>
    <r>
      <rPr>
        <sz val="9"/>
        <rFont val="Times New Roman"/>
        <family val="1"/>
        <charset val="204"/>
      </rPr>
      <t>&lt; X</t>
    </r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</si>
  <si>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</si>
  <si>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</si>
  <si>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</si>
  <si>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</si>
  <si>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</si>
  <si>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</si>
  <si>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</si>
  <si>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r>
      <rPr>
        <sz val="9"/>
        <rFont val="Times New Roman"/>
        <family val="1"/>
        <charset val="204"/>
      </rPr>
      <t>8</t>
    </r>
  </si>
  <si>
    <r>
      <rPr>
        <sz val="9"/>
        <rFont val="Times New Roman"/>
        <family val="1"/>
        <charset val="204"/>
      </rPr>
      <t>9</t>
    </r>
  </si>
  <si>
    <r>
      <rPr>
        <sz val="9"/>
        <rFont val="Times New Roman"/>
        <family val="1"/>
        <charset val="204"/>
      </rPr>
      <t>10</t>
    </r>
  </si>
  <si>
    <r>
      <rPr>
        <sz val="9"/>
        <rFont val="Times New Roman"/>
        <family val="1"/>
        <charset val="204"/>
      </rPr>
      <t>11</t>
    </r>
  </si>
  <si>
    <r>
      <rPr>
        <sz val="9"/>
        <rFont val="Times New Roman"/>
        <family val="1"/>
        <charset val="204"/>
      </rPr>
      <t>12</t>
    </r>
  </si>
  <si>
    <r>
      <rPr>
        <sz val="9"/>
        <rFont val="Times New Roman"/>
        <family val="1"/>
        <charset val="204"/>
      </rPr>
      <t>13</t>
    </r>
  </si>
  <si>
    <r>
      <rPr>
        <sz val="9"/>
        <rFont val="Times New Roman"/>
        <family val="1"/>
        <charset val="204"/>
      </rPr>
      <t>14</t>
    </r>
  </si>
  <si>
    <r>
      <rPr>
        <sz val="9"/>
        <rFont val="Times New Roman"/>
        <family val="1"/>
        <charset val="204"/>
      </rPr>
      <t>15</t>
    </r>
  </si>
  <si>
    <r>
      <rPr>
        <sz val="9"/>
        <rFont val="Times New Roman"/>
        <family val="1"/>
        <charset val="204"/>
      </rPr>
      <t>16</t>
    </r>
  </si>
  <si>
    <r>
      <rPr>
        <sz val="9"/>
        <rFont val="Times New Roman"/>
        <family val="1"/>
        <charset val="204"/>
      </rPr>
      <t>17</t>
    </r>
  </si>
  <si>
    <r>
      <rPr>
        <sz val="9"/>
        <rFont val="Times New Roman"/>
        <family val="1"/>
        <charset val="204"/>
      </rPr>
      <t>18</t>
    </r>
  </si>
  <si>
    <r>
      <rPr>
        <sz val="9"/>
        <rFont val="Times New Roman"/>
        <family val="1"/>
        <charset val="204"/>
      </rPr>
      <t>19</t>
    </r>
  </si>
  <si>
    <r>
      <rPr>
        <sz val="9"/>
        <rFont val="Times New Roman"/>
        <family val="1"/>
        <charset val="204"/>
      </rPr>
      <t>20</t>
    </r>
  </si>
  <si>
    <r>
      <rPr>
        <sz val="9"/>
        <rFont val="Times New Roman"/>
        <family val="1"/>
        <charset val="204"/>
      </rPr>
      <t>21</t>
    </r>
  </si>
  <si>
    <r>
      <rPr>
        <sz val="11"/>
        <rFont val="Times New Roman"/>
        <family val="1"/>
        <charset val="204"/>
      </rPr>
      <t>к приказу Минэнерго России</t>
    </r>
  </si>
  <si>
    <r>
      <rPr>
        <sz val="11"/>
        <rFont val="Times New Roman"/>
        <family val="1"/>
        <charset val="204"/>
      </rPr>
      <t>от « 25 » апреля 2018 г. № 320</t>
    </r>
  </si>
  <si>
    <r>
      <rPr>
        <sz val="11"/>
        <rFont val="Times New Roman"/>
        <family val="1"/>
        <charset val="204"/>
      </rPr>
      <t>Форма 7. Отчет о фактических значениях количественных показателей по инвестиционным проектам инвестиционной программы</t>
    </r>
  </si>
  <si>
    <r>
      <rPr>
        <sz val="11"/>
        <rFont val="Times New Roman"/>
        <family val="1"/>
        <charset val="204"/>
      </rPr>
      <t>за год_</t>
    </r>
  </si>
  <si>
    <r>
      <rPr>
        <sz val="11"/>
        <rFont val="Times New Roman"/>
        <family val="1"/>
        <charset val="204"/>
      </rPr>
      <t>Отчет о реализации инвестиционной программы_</t>
    </r>
  </si>
  <si>
    <r>
      <rPr>
        <sz val="11"/>
        <rFont val="Times New Roman"/>
        <family val="1"/>
        <charset val="204"/>
      </rPr>
      <t>полное наименование субъекта электроэнергетики</t>
    </r>
  </si>
  <si>
    <r>
      <rPr>
        <sz val="11"/>
        <rFont val="Times New Roman"/>
        <family val="1"/>
        <charset val="204"/>
      </rPr>
      <t>Год раскрытия информации:_год</t>
    </r>
  </si>
  <si>
    <r>
      <rPr>
        <sz val="11"/>
        <rFont val="Times New Roman"/>
        <family val="1"/>
        <charset val="204"/>
      </rPr>
      <t>реквизиты решения органа исполнительной власти, утвердившего инвестиционную программу</t>
    </r>
  </si>
  <si>
    <r>
      <rPr>
        <sz val="8"/>
        <rFont val="Times New Roman"/>
        <family val="1"/>
        <charset val="204"/>
      </rPr>
      <t>Цели реализации инвестиционных проектов и плановые (фактические) значения количественных показателей, характеризующие достижение таких целей, года N</t>
    </r>
  </si>
  <si>
    <r>
      <rPr>
        <sz val="8"/>
        <rFont val="Times New Roman"/>
        <family val="1"/>
        <charset val="204"/>
      </rPr>
      <t>Развитие электрической сети/усиление существующей электрической сети, связанное с подключением новых потребителей</t>
    </r>
  </si>
  <si>
    <r>
      <rPr>
        <sz val="8"/>
        <rFont val="Times New Roman"/>
        <family val="1"/>
        <charset val="204"/>
      </rPr>
      <t>Замещение (обновление) электрической сети/повышекие экономической эффективности (мероприятия, направленные на снижение эксплуатационных затрат) оказания услуг в сфере электроэнергетики</t>
    </r>
  </si>
  <si>
    <r>
      <rPr>
        <sz val="8"/>
        <rFont val="Times New Roman"/>
        <family val="1"/>
        <charset val="204"/>
      </rPr>
      <t>Повышение надежности оказываемых услуг в сфере электроэнергетики</t>
    </r>
  </si>
  <si>
    <r>
      <rPr>
        <sz val="8"/>
        <rFont val="Times New Roman"/>
        <family val="1"/>
        <charset val="204"/>
      </rPr>
      <t>Повышение качества оказываемых услуг в сфере электроэнергетики</t>
    </r>
  </si>
  <si>
    <r>
      <rPr>
        <sz val="8"/>
        <rFont val="Times New Roman"/>
        <family val="1"/>
        <charset val="204"/>
      </rPr>
  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  </r>
  </si>
  <si>
    <r>
      <rPr>
        <sz val="8"/>
        <rFont val="Times New Roman"/>
        <family val="1"/>
        <charset val="204"/>
      </rPr>
  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  </r>
  </si>
  <si>
    <r>
      <rPr>
        <sz val="8"/>
        <rFont val="Times New Roman"/>
        <family val="1"/>
        <charset val="204"/>
      </rPr>
      <t>Инвестиции, связанные с деятельностью, не относящейся к сфере электроэнергетики</t>
    </r>
  </si>
  <si>
    <r>
      <rPr>
        <sz val="8"/>
        <rFont val="Times New Roman"/>
        <family val="1"/>
        <charset val="204"/>
      </rPr>
      <t>Наименование количественного показателя, соответствующего цели</t>
    </r>
  </si>
  <si>
    <r>
      <rPr>
        <sz val="8"/>
        <rFont val="Times New Roman"/>
        <family val="1"/>
        <charset val="204"/>
      </rPr>
      <t>Наименование количественного показателя. соответствующего цели</t>
    </r>
  </si>
  <si>
    <r>
      <rPr>
        <sz val="8"/>
        <rFont val="Times New Roman"/>
        <family val="1"/>
        <charset val="204"/>
      </rPr>
      <t>i с</t>
    </r>
  </si>
  <si>
    <r>
      <rPr>
        <sz val="8"/>
        <rFont val="Times New Roman"/>
        <family val="1"/>
        <charset val="204"/>
      </rPr>
      <t>&amp; 3</t>
    </r>
  </si>
  <si>
    <r>
      <rPr>
        <sz val="8"/>
        <rFont val="Times New Roman"/>
        <family val="1"/>
        <charset val="204"/>
      </rPr>
      <t>£2 3</t>
    </r>
  </si>
  <si>
    <r>
      <rPr>
        <sz val="8"/>
        <rFont val="Times New Roman"/>
        <family val="1"/>
        <charset val="204"/>
      </rPr>
      <t>S2 3</t>
    </r>
  </si>
  <si>
    <r>
      <rPr>
        <sz val="8"/>
        <rFont val="Times New Roman"/>
        <family val="1"/>
        <charset val="204"/>
      </rPr>
      <t>I с</t>
    </r>
  </si>
  <si>
    <r>
      <rPr>
        <sz val="11"/>
        <rFont val="Times New Roman"/>
        <family val="1"/>
        <charset val="204"/>
      </rPr>
      <t>Наименование инвестиционного проекта (группы инвестиционных проектов)</t>
    </r>
  </si>
  <si>
    <r>
      <rPr>
        <sz val="11"/>
        <rFont val="Times New Roman"/>
        <family val="1"/>
        <charset val="204"/>
      </rPr>
      <t>Идентификатор инвестиционного проекта</t>
    </r>
  </si>
  <si>
    <r>
      <rPr>
        <sz val="11"/>
        <rFont val="Times New Roman"/>
        <family val="1"/>
        <charset val="204"/>
      </rPr>
      <t>Повышение надежности оказываемых услуг в сфере электроэнергетики</t>
    </r>
  </si>
  <si>
    <r>
      <rPr>
        <sz val="11"/>
        <rFont val="Times New Roman"/>
        <family val="1"/>
        <charset val="204"/>
      </rPr>
      <t>Повышение качества оказываемых услуг в сфере электроэнергетики</t>
    </r>
  </si>
  <si>
    <r>
      <rPr>
        <sz val="11"/>
        <rFont val="Times New Roman"/>
        <family val="1"/>
        <charset val="204"/>
      </rPr>
  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  </r>
  </si>
  <si>
    <r>
      <rPr>
        <sz val="11"/>
        <rFont val="Times New Roman"/>
        <family val="1"/>
        <charset val="204"/>
      </rPr>
  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  </r>
  </si>
  <si>
    <r>
      <rPr>
        <sz val="11"/>
        <rFont val="Times New Roman"/>
        <family val="1"/>
        <charset val="204"/>
      </rPr>
      <t>Наименование количественного показателя, соответствующего цели</t>
    </r>
  </si>
  <si>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</si>
  <si>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I</t>
    </r>
  </si>
  <si>
    <t>Номер группы ннвестиционных проектов</t>
  </si>
  <si>
    <t>млн. руб.</t>
  </si>
  <si>
    <r>
      <rPr>
        <sz val="11"/>
        <rFont val="Times New Roman"/>
        <family val="1"/>
        <charset val="204"/>
      </rPr>
      <t>Приложение № 18</t>
    </r>
  </si>
  <si>
    <r>
      <rPr>
        <sz val="11"/>
        <rFont val="Times New Roman"/>
        <family val="1"/>
        <charset val="204"/>
      </rPr>
      <t>Форма 18. Отчет о фактических значениях количественных показателей по инвестиционным проектам инвестиционной программы (квартальный)</t>
    </r>
  </si>
  <si>
    <r>
      <rPr>
        <sz val="11"/>
        <rFont val="Times New Roman"/>
        <family val="1"/>
        <charset val="204"/>
      </rPr>
      <t>Утвержденные плановые значения показателей приведены в соответствии с_</t>
    </r>
  </si>
  <si>
    <r>
      <rPr>
        <sz val="11"/>
        <rFont val="Times New Roman"/>
        <family val="1"/>
        <charset val="204"/>
      </rPr>
      <t>Номер группы инвестици онных проектов</t>
    </r>
  </si>
  <si>
    <r>
      <rPr>
        <sz val="11"/>
        <rFont val="Times New Roman"/>
        <family val="1"/>
        <charset val="204"/>
      </rPr>
  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  </r>
  </si>
  <si>
    <r>
      <rPr>
        <sz val="11"/>
        <rFont val="Times New Roman"/>
        <family val="1"/>
        <charset val="204"/>
      </rPr>
      <t>Развитие электрической сетн/усиление существующей электрической сети, связанное с подключением новых потребителей</t>
    </r>
  </si>
  <si>
    <r>
      <rPr>
        <sz val="11"/>
        <rFont val="Times New Roman"/>
        <family val="1"/>
        <charset val="204"/>
      </rPr>
  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  </r>
  </si>
  <si>
    <r>
      <rPr>
        <sz val="11"/>
        <rFont val="Times New Roman"/>
        <family val="1"/>
        <charset val="204"/>
      </rPr>
      <t>Инвестиции, связанные с деятельностькх не относящейся к сфере электроэнергетики</t>
    </r>
  </si>
  <si>
    <r>
      <rPr>
        <sz val="11"/>
        <rFont val="Times New Roman"/>
        <family val="1"/>
        <charset val="204"/>
      </rPr>
      <t>План</t>
    </r>
  </si>
  <si>
    <r>
      <rPr>
        <sz val="11"/>
        <rFont val="Times New Roman"/>
        <family val="1"/>
        <charset val="204"/>
      </rPr>
      <t>Факт</t>
    </r>
  </si>
  <si>
    <r>
      <rPr>
        <sz val="11"/>
        <rFont val="Times New Roman"/>
        <family val="1"/>
        <charset val="204"/>
      </rPr>
      <t xml:space="preserve">3 </t>
    </r>
    <r>
      <rPr>
        <i/>
        <sz val="11"/>
        <rFont val="Trebuchet MS"/>
        <family val="2"/>
        <charset val="204"/>
      </rPr>
      <t>Ё</t>
    </r>
  </si>
  <si>
    <r>
      <rPr>
        <sz val="11"/>
        <rFont val="Times New Roman"/>
        <family val="1"/>
        <charset val="204"/>
      </rPr>
      <t>В е</t>
    </r>
  </si>
  <si>
    <r>
      <rPr>
        <sz val="11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</si>
  <si>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</si>
  <si>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4.1</t>
    </r>
  </si>
  <si>
    <r>
      <rPr>
        <sz val="11"/>
        <rFont val="Times New Roman"/>
        <family val="1"/>
        <charset val="204"/>
      </rPr>
      <t>4.2</t>
    </r>
  </si>
  <si>
    <r>
      <rPr>
        <sz val="11"/>
        <rFont val="Times New Roman"/>
        <family val="1"/>
        <charset val="204"/>
      </rPr>
      <t>4.3</t>
    </r>
  </si>
  <si>
    <r>
      <rPr>
        <sz val="11"/>
        <rFont val="Times New Roman"/>
        <family val="1"/>
        <charset val="204"/>
      </rPr>
      <t>4.4</t>
    </r>
  </si>
  <si>
    <r>
      <rPr>
        <sz val="11"/>
        <rFont val="Times New Roman"/>
        <family val="1"/>
        <charset val="204"/>
      </rPr>
      <t>4....</t>
    </r>
  </si>
  <si>
    <r>
      <rPr>
        <sz val="11"/>
        <rFont val="Times New Roman"/>
        <family val="1"/>
        <charset val="204"/>
      </rPr>
      <t>5.1</t>
    </r>
  </si>
  <si>
    <r>
      <rPr>
        <sz val="11"/>
        <rFont val="Times New Roman"/>
        <family val="1"/>
        <charset val="204"/>
      </rPr>
      <t>5.2</t>
    </r>
  </si>
  <si>
    <r>
      <rPr>
        <sz val="11"/>
        <rFont val="Times New Roman"/>
        <family val="1"/>
        <charset val="204"/>
      </rPr>
      <t>5.3</t>
    </r>
  </si>
  <si>
    <r>
      <rPr>
        <sz val="11"/>
        <rFont val="Times New Roman"/>
        <family val="1"/>
        <charset val="204"/>
      </rPr>
      <t>5.4</t>
    </r>
  </si>
  <si>
    <r>
      <rPr>
        <sz val="11"/>
        <rFont val="Times New Roman"/>
        <family val="1"/>
        <charset val="204"/>
      </rPr>
      <t>5....</t>
    </r>
  </si>
  <si>
    <r>
      <rPr>
        <sz val="11"/>
        <rFont val="Times New Roman"/>
        <family val="1"/>
        <charset val="204"/>
      </rPr>
      <t>6.1</t>
    </r>
  </si>
  <si>
    <r>
      <rPr>
        <sz val="11"/>
        <rFont val="Times New Roman"/>
        <family val="1"/>
        <charset val="204"/>
      </rPr>
      <t>6.2</t>
    </r>
  </si>
  <si>
    <r>
      <rPr>
        <sz val="11"/>
        <rFont val="Times New Roman"/>
        <family val="1"/>
        <charset val="204"/>
      </rPr>
      <t>6.3</t>
    </r>
  </si>
  <si>
    <r>
      <rPr>
        <sz val="11"/>
        <rFont val="Times New Roman"/>
        <family val="1"/>
        <charset val="204"/>
      </rPr>
      <t>6.4</t>
    </r>
  </si>
  <si>
    <r>
      <rPr>
        <sz val="11"/>
        <rFont val="Times New Roman"/>
        <family val="1"/>
        <charset val="204"/>
      </rPr>
      <t>6....</t>
    </r>
  </si>
  <si>
    <r>
      <rPr>
        <sz val="11"/>
        <rFont val="Times New Roman"/>
        <family val="1"/>
        <charset val="204"/>
      </rPr>
      <t>7.1</t>
    </r>
  </si>
  <si>
    <r>
      <rPr>
        <sz val="11"/>
        <rFont val="Times New Roman"/>
        <family val="1"/>
        <charset val="204"/>
      </rPr>
      <t>7.2</t>
    </r>
  </si>
  <si>
    <r>
      <rPr>
        <sz val="11"/>
        <rFont val="Times New Roman"/>
        <family val="1"/>
        <charset val="204"/>
      </rPr>
      <t>7.3</t>
    </r>
  </si>
  <si>
    <r>
      <rPr>
        <sz val="11"/>
        <rFont val="Times New Roman"/>
        <family val="1"/>
        <charset val="204"/>
      </rPr>
      <t>7.4</t>
    </r>
  </si>
  <si>
    <r>
      <rPr>
        <sz val="11"/>
        <rFont val="Times New Roman"/>
        <family val="1"/>
        <charset val="204"/>
      </rPr>
      <t>7....</t>
    </r>
  </si>
  <si>
    <r>
      <rPr>
        <sz val="11"/>
        <rFont val="Times New Roman"/>
        <family val="1"/>
        <charset val="204"/>
      </rPr>
      <t>8.1</t>
    </r>
  </si>
  <si>
    <r>
      <rPr>
        <sz val="11"/>
        <rFont val="Times New Roman"/>
        <family val="1"/>
        <charset val="204"/>
      </rPr>
      <t>8.2</t>
    </r>
  </si>
  <si>
    <r>
      <rPr>
        <sz val="11"/>
        <rFont val="Times New Roman"/>
        <family val="1"/>
        <charset val="204"/>
      </rPr>
      <t>8.3</t>
    </r>
  </si>
  <si>
    <r>
      <rPr>
        <sz val="11"/>
        <rFont val="Times New Roman"/>
        <family val="1"/>
        <charset val="204"/>
      </rPr>
      <t>8.4</t>
    </r>
  </si>
  <si>
    <r>
      <rPr>
        <sz val="11"/>
        <rFont val="Times New Roman"/>
        <family val="1"/>
        <charset val="204"/>
      </rPr>
      <t>8....</t>
    </r>
  </si>
  <si>
    <r>
      <rPr>
        <sz val="11"/>
        <rFont val="Times New Roman"/>
        <family val="1"/>
        <charset val="204"/>
      </rPr>
      <t>9.1</t>
    </r>
  </si>
  <si>
    <r>
      <rPr>
        <sz val="11"/>
        <rFont val="Times New Roman"/>
        <family val="1"/>
        <charset val="204"/>
      </rPr>
      <t>9.2</t>
    </r>
  </si>
  <si>
    <r>
      <rPr>
        <sz val="11"/>
        <rFont val="Times New Roman"/>
        <family val="1"/>
        <charset val="204"/>
      </rPr>
      <t>9.3</t>
    </r>
  </si>
  <si>
    <r>
      <rPr>
        <sz val="11"/>
        <rFont val="Times New Roman"/>
        <family val="1"/>
        <charset val="204"/>
      </rPr>
      <t>9.4</t>
    </r>
  </si>
  <si>
    <r>
      <rPr>
        <sz val="11"/>
        <rFont val="Times New Roman"/>
        <family val="1"/>
        <charset val="204"/>
      </rPr>
      <t>9....</t>
    </r>
  </si>
  <si>
    <r>
      <rPr>
        <sz val="11"/>
        <rFont val="Times New Roman"/>
        <family val="1"/>
        <charset val="204"/>
      </rPr>
      <t>10.1</t>
    </r>
  </si>
  <si>
    <r>
      <rPr>
        <sz val="11"/>
        <rFont val="Times New Roman"/>
        <family val="1"/>
        <charset val="204"/>
      </rPr>
      <t>10.2</t>
    </r>
  </si>
  <si>
    <r>
      <rPr>
        <sz val="11"/>
        <rFont val="Times New Roman"/>
        <family val="1"/>
        <charset val="204"/>
      </rPr>
      <t>10.3</t>
    </r>
  </si>
  <si>
    <r>
      <rPr>
        <sz val="11"/>
        <rFont val="Times New Roman"/>
        <family val="1"/>
        <charset val="204"/>
      </rPr>
      <t>10.4</t>
    </r>
  </si>
  <si>
    <r>
      <rPr>
        <sz val="11"/>
        <rFont val="Times New Roman"/>
        <family val="1"/>
        <charset val="204"/>
      </rPr>
      <t>10....</t>
    </r>
  </si>
  <si>
    <r>
      <rPr>
        <sz val="11"/>
        <rFont val="Times New Roman"/>
        <family val="1"/>
        <charset val="204"/>
      </rPr>
      <t>Приложение № 17</t>
    </r>
  </si>
  <si>
    <r>
      <rPr>
        <sz val="11"/>
        <rFont val="Times New Roman"/>
        <family val="1"/>
        <charset val="204"/>
      </rPr>
      <t>Форма 17. Отчет об исполнении основных этапов работ по инвестиционным проектам инвестиционной программы (квартальный)</t>
    </r>
  </si>
  <si>
    <r>
      <rPr>
        <sz val="11"/>
        <rFont val="Times New Roman"/>
        <family val="1"/>
        <charset val="204"/>
      </rPr>
      <t>за_квартал _года</t>
    </r>
  </si>
  <si>
    <r>
      <rPr>
        <sz val="11"/>
        <rFont val="Times New Roman"/>
        <family val="1"/>
        <charset val="204"/>
      </rPr>
      <t>Отчет о реализации инвестиционной программы_____________</t>
    </r>
  </si>
  <si>
    <r>
      <rPr>
        <sz val="11"/>
        <rFont val="Times New Roman"/>
        <family val="1"/>
        <charset val="204"/>
      </rPr>
      <t>Утвержденные плановые значения показателей приведены в соответствии с____________</t>
    </r>
  </si>
  <si>
    <r>
      <rPr>
        <sz val="11"/>
        <rFont val="Times New Roman"/>
        <family val="1"/>
        <charset val="204"/>
      </rPr>
      <t>реквизиты решения органа исполнительной власти, утвердившего инвестиционну ю грограмму</t>
    </r>
  </si>
  <si>
    <r>
      <rPr>
        <sz val="11"/>
        <rFont val="Times New Roman"/>
        <family val="1"/>
        <charset val="204"/>
      </rPr>
      <t>Финансирование капитальных вложений года N. млн. рублей (с НДС)</t>
    </r>
  </si>
  <si>
    <r>
      <rPr>
        <sz val="11"/>
        <rFont val="Times New Roman"/>
        <family val="1"/>
        <charset val="204"/>
      </rPr>
      <t>Освоение капитальных вложений года N. млн. рублей (без НДС)</t>
    </r>
  </si>
  <si>
    <r>
      <rPr>
        <sz val="11"/>
        <rFont val="Times New Roman"/>
        <family val="1"/>
        <charset val="204"/>
      </rPr>
      <t>Номер группы инвести ци окных проектов</t>
    </r>
  </si>
  <si>
    <r>
      <rPr>
        <sz val="11"/>
        <rFont val="Times New Roman"/>
        <family val="1"/>
        <charset val="204"/>
      </rPr>
      <t>Всего</t>
    </r>
  </si>
  <si>
    <r>
      <rPr>
        <sz val="11"/>
        <rFont val="Times New Roman"/>
        <family val="1"/>
        <charset val="204"/>
      </rPr>
      <t>I квартал</t>
    </r>
  </si>
  <si>
    <r>
      <rPr>
        <sz val="11"/>
        <rFont val="Times New Roman"/>
        <family val="1"/>
        <charset val="204"/>
      </rPr>
      <t>II квартал</t>
    </r>
  </si>
  <si>
    <r>
      <rPr>
        <sz val="11"/>
        <rFont val="Times New Roman"/>
        <family val="1"/>
        <charset val="204"/>
      </rPr>
      <t>III квартал</t>
    </r>
  </si>
  <si>
    <r>
      <rPr>
        <sz val="11"/>
        <rFont val="Times New Roman"/>
        <family val="1"/>
        <charset val="204"/>
      </rPr>
      <t>IV квартал</t>
    </r>
  </si>
  <si>
    <r>
      <rPr>
        <sz val="11"/>
        <rFont val="Times New Roman"/>
        <family val="1"/>
        <charset val="204"/>
      </rPr>
      <t>11 квартал</t>
    </r>
  </si>
  <si>
    <r>
      <rPr>
        <sz val="11"/>
        <rFont val="Times New Roman"/>
        <family val="1"/>
        <charset val="204"/>
      </rPr>
      <t>1П квартал</t>
    </r>
  </si>
  <si>
    <r>
      <rPr>
        <sz val="11"/>
        <rFont val="Times New Roman"/>
        <family val="1"/>
        <charset val="204"/>
      </rPr>
      <t>ГУ квартал</t>
    </r>
  </si>
  <si>
    <r>
      <rPr>
        <sz val="11"/>
        <rFont val="Times New Roman"/>
        <family val="1"/>
        <charset val="204"/>
      </rPr>
      <t>Наименование инвестиционного проекта (гру ппы инвестиционных проектов)</t>
    </r>
  </si>
  <si>
    <r>
      <rPr>
        <sz val="11"/>
        <rFont val="Times New Roman"/>
        <family val="1"/>
        <charset val="204"/>
      </rPr>
      <t>Всего, в том числе:</t>
    </r>
  </si>
  <si>
    <r>
      <rPr>
        <sz val="11"/>
        <rFont val="Times New Roman"/>
        <family val="1"/>
        <charset val="204"/>
      </rPr>
      <t>1 |</t>
    </r>
  </si>
  <si>
    <r>
      <rPr>
        <sz val="11"/>
        <rFont val="Times New Roman"/>
        <family val="1"/>
        <charset val="204"/>
      </rPr>
      <t>строительные работы, реконструкция, монтаж оборудования</t>
    </r>
  </si>
  <si>
    <r>
      <rPr>
        <sz val="11"/>
        <rFont val="Times New Roman"/>
        <family val="1"/>
        <charset val="204"/>
      </rPr>
      <t>оборудование и материалы</t>
    </r>
  </si>
  <si>
    <r>
      <rPr>
        <sz val="11"/>
        <rFont val="Times New Roman"/>
        <family val="1"/>
        <charset val="204"/>
      </rPr>
      <t>прочие затраты</t>
    </r>
  </si>
  <si>
    <r>
      <rPr>
        <sz val="11"/>
        <rFont val="Times New Roman"/>
        <family val="1"/>
        <charset val="204"/>
      </rPr>
      <t>проекто-изыскательские работы</t>
    </r>
  </si>
  <si>
    <r>
      <rPr>
        <sz val="11"/>
        <rFont val="Times New Roman"/>
        <family val="1"/>
        <charset val="204"/>
      </rPr>
      <t>Л ш</t>
    </r>
  </si>
  <si>
    <r>
      <rPr>
        <sz val="11"/>
        <rFont val="Times New Roman"/>
        <family val="1"/>
        <charset val="204"/>
      </rPr>
      <t>проектно-изыскательские работы</t>
    </r>
  </si>
  <si>
    <r>
      <rPr>
        <sz val="11"/>
        <rFont val="Times New Roman"/>
        <family val="1"/>
        <charset val="204"/>
      </rPr>
      <t>обору дование и материалы</t>
    </r>
  </si>
  <si>
    <r>
      <rPr>
        <sz val="11"/>
        <rFont val="Times New Roman"/>
        <family val="1"/>
        <charset val="204"/>
      </rPr>
      <t xml:space="preserve">1 а </t>
    </r>
    <r>
      <rPr>
        <i/>
        <sz val="11"/>
        <rFont val="Times New Roman"/>
        <family val="1"/>
        <charset val="204"/>
      </rPr>
      <t xml:space="preserve">1 </t>
    </r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</si>
  <si>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 xml:space="preserve">1 о. | </t>
    </r>
    <r>
      <rPr>
        <sz val="11"/>
        <rFont val="Bookman Old Style"/>
        <family val="1"/>
        <charset val="204"/>
      </rPr>
      <t>К</t>
    </r>
  </si>
  <si>
    <r>
      <rPr>
        <sz val="11"/>
        <rFont val="Times New Roman"/>
        <family val="1"/>
        <charset val="204"/>
      </rPr>
      <t>1 I о. j ш ш</t>
    </r>
  </si>
  <si>
    <r>
      <rPr>
        <sz val="11"/>
        <rFont val="Times New Roman"/>
        <family val="1"/>
        <charset val="204"/>
      </rPr>
      <t xml:space="preserve">! я </t>
    </r>
    <r>
      <rPr>
        <sz val="11"/>
        <rFont val="Bookman Old Style"/>
        <family val="1"/>
        <charset val="204"/>
      </rPr>
      <t xml:space="preserve">а. </t>
    </r>
    <r>
      <rPr>
        <i/>
        <sz val="11"/>
        <rFont val="Times New Roman"/>
        <family val="1"/>
        <charset val="204"/>
      </rPr>
      <t xml:space="preserve">1 </t>
    </r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</si>
  <si>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11 о. _• |||</t>
    </r>
  </si>
  <si>
    <r>
      <rPr>
        <sz val="11"/>
        <rFont val="Times New Roman"/>
        <family val="1"/>
        <charset val="204"/>
      </rPr>
      <t xml:space="preserve">3 5 </t>
    </r>
    <r>
      <rPr>
        <i/>
        <sz val="11"/>
        <rFont val="Times New Roman"/>
        <family val="1"/>
        <charset val="204"/>
      </rPr>
      <t xml:space="preserve">1 </t>
    </r>
    <r>
      <rPr>
        <sz val="11"/>
        <rFont val="Times New Roman"/>
        <family val="1"/>
        <charset val="204"/>
      </rPr>
      <t xml:space="preserve">Е Z </t>
    </r>
    <r>
      <rPr>
        <sz val="11"/>
        <rFont val="Bookman Old Style"/>
        <family val="1"/>
        <charset val="204"/>
      </rPr>
      <t xml:space="preserve">S </t>
    </r>
    <r>
      <rPr>
        <sz val="11"/>
        <rFont val="Times New Roman"/>
        <family val="1"/>
        <charset val="204"/>
      </rPr>
      <t xml:space="preserve">g £ я 1 </t>
    </r>
    <r>
      <rPr>
        <i/>
        <sz val="11"/>
        <rFont val="Times New Roman"/>
        <family val="1"/>
        <charset val="204"/>
      </rPr>
      <t>$</t>
    </r>
  </si>
  <si>
    <r>
      <rPr>
        <sz val="11"/>
        <rFont val="Times New Roman"/>
        <family val="1"/>
        <charset val="204"/>
      </rPr>
      <t>I 1 1 1</t>
    </r>
  </si>
  <si>
    <r>
      <rPr>
        <sz val="11"/>
        <rFont val="Times New Roman"/>
        <family val="1"/>
        <charset val="204"/>
      </rPr>
      <t>11 а 1 III</t>
    </r>
  </si>
  <si>
    <r>
      <rPr>
        <sz val="11"/>
        <rFont val="Times New Roman"/>
        <family val="1"/>
        <charset val="204"/>
      </rPr>
      <t>эборудование и материалы</t>
    </r>
  </si>
  <si>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</si>
  <si>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5.1.</t>
    </r>
  </si>
  <si>
    <r>
      <rPr>
        <sz val="11"/>
        <rFont val="Times New Roman"/>
        <family val="1"/>
        <charset val="204"/>
      </rPr>
      <t>5.2.</t>
    </r>
  </si>
  <si>
    <r>
      <rPr>
        <sz val="11"/>
        <rFont val="Times New Roman"/>
        <family val="1"/>
        <charset val="204"/>
      </rPr>
      <t>5.3.</t>
    </r>
  </si>
  <si>
    <r>
      <rPr>
        <sz val="11"/>
        <rFont val="Times New Roman"/>
        <family val="1"/>
        <charset val="204"/>
      </rPr>
      <t>5.4.</t>
    </r>
  </si>
  <si>
    <r>
      <rPr>
        <sz val="11"/>
        <rFont val="Times New Roman"/>
        <family val="1"/>
        <charset val="204"/>
      </rPr>
      <t>5.5.</t>
    </r>
  </si>
  <si>
    <r>
      <rPr>
        <sz val="11"/>
        <rFont val="Times New Roman"/>
        <family val="1"/>
        <charset val="204"/>
      </rPr>
      <t>5.1.1.</t>
    </r>
  </si>
  <si>
    <r>
      <rPr>
        <sz val="11"/>
        <rFont val="Times New Roman"/>
        <family val="1"/>
        <charset val="204"/>
      </rPr>
      <t>5.1.2.</t>
    </r>
  </si>
  <si>
    <r>
      <rPr>
        <sz val="11"/>
        <rFont val="Times New Roman"/>
        <family val="1"/>
        <charset val="204"/>
      </rPr>
      <t>5.1.3.</t>
    </r>
  </si>
  <si>
    <r>
      <rPr>
        <sz val="11"/>
        <rFont val="Times New Roman"/>
        <family val="1"/>
        <charset val="204"/>
      </rPr>
      <t>5.1.4.</t>
    </r>
  </si>
  <si>
    <r>
      <rPr>
        <sz val="11"/>
        <rFont val="Times New Roman"/>
        <family val="1"/>
        <charset val="204"/>
      </rPr>
      <t>5.1.5.</t>
    </r>
  </si>
  <si>
    <r>
      <rPr>
        <sz val="11"/>
        <rFont val="Times New Roman"/>
        <family val="1"/>
        <charset val="204"/>
      </rPr>
      <t>5.2.1.</t>
    </r>
  </si>
  <si>
    <r>
      <rPr>
        <sz val="11"/>
        <rFont val="Times New Roman"/>
        <family val="1"/>
        <charset val="204"/>
      </rPr>
      <t>5.2.2.</t>
    </r>
  </si>
  <si>
    <r>
      <rPr>
        <sz val="11"/>
        <rFont val="Times New Roman"/>
        <family val="1"/>
        <charset val="204"/>
      </rPr>
      <t>5.2.3.</t>
    </r>
  </si>
  <si>
    <r>
      <rPr>
        <sz val="11"/>
        <rFont val="Times New Roman"/>
        <family val="1"/>
        <charset val="204"/>
      </rPr>
      <t>5.2.4.</t>
    </r>
  </si>
  <si>
    <r>
      <rPr>
        <sz val="11"/>
        <rFont val="Times New Roman"/>
        <family val="1"/>
        <charset val="204"/>
      </rPr>
      <t>5.2.5.</t>
    </r>
  </si>
  <si>
    <r>
      <rPr>
        <sz val="11"/>
        <rFont val="Times New Roman"/>
        <family val="1"/>
        <charset val="204"/>
      </rPr>
      <t>5.3.1.</t>
    </r>
  </si>
  <si>
    <r>
      <rPr>
        <sz val="11"/>
        <rFont val="Times New Roman"/>
        <family val="1"/>
        <charset val="204"/>
      </rPr>
      <t>5.3.2.</t>
    </r>
  </si>
  <si>
    <r>
      <rPr>
        <sz val="11"/>
        <rFont val="Times New Roman"/>
        <family val="1"/>
        <charset val="204"/>
      </rPr>
      <t>5.3.3.</t>
    </r>
  </si>
  <si>
    <r>
      <rPr>
        <sz val="11"/>
        <rFont val="Times New Roman"/>
        <family val="1"/>
        <charset val="204"/>
      </rPr>
      <t>5.3.4.</t>
    </r>
  </si>
  <si>
    <r>
      <rPr>
        <sz val="11"/>
        <rFont val="Times New Roman"/>
        <family val="1"/>
        <charset val="204"/>
      </rPr>
      <t>5.3.5.</t>
    </r>
  </si>
  <si>
    <r>
      <rPr>
        <sz val="11"/>
        <rFont val="Times New Roman"/>
        <family val="1"/>
        <charset val="204"/>
      </rPr>
      <t>5.4.1.</t>
    </r>
  </si>
  <si>
    <r>
      <rPr>
        <sz val="11"/>
        <rFont val="Times New Roman"/>
        <family val="1"/>
        <charset val="204"/>
      </rPr>
      <t>5.4.2.</t>
    </r>
  </si>
  <si>
    <r>
      <rPr>
        <sz val="11"/>
        <rFont val="Times New Roman"/>
        <family val="1"/>
        <charset val="204"/>
      </rPr>
      <t>5.4.3.</t>
    </r>
  </si>
  <si>
    <r>
      <rPr>
        <sz val="11"/>
        <rFont val="Times New Roman"/>
        <family val="1"/>
        <charset val="204"/>
      </rPr>
      <t>5.4.4.</t>
    </r>
  </si>
  <si>
    <r>
      <rPr>
        <sz val="11"/>
        <rFont val="Times New Roman"/>
        <family val="1"/>
        <charset val="204"/>
      </rPr>
      <t>5.4.5.</t>
    </r>
  </si>
  <si>
    <r>
      <rPr>
        <sz val="11"/>
        <rFont val="Times New Roman"/>
        <family val="1"/>
        <charset val="204"/>
      </rPr>
      <t>6</t>
    </r>
  </si>
  <si>
    <r>
      <rPr>
        <sz val="11"/>
        <rFont val="Times New Roman"/>
        <family val="1"/>
        <charset val="204"/>
      </rPr>
      <t>7.1.</t>
    </r>
  </si>
  <si>
    <r>
      <rPr>
        <sz val="11"/>
        <rFont val="Times New Roman"/>
        <family val="1"/>
        <charset val="204"/>
      </rPr>
      <t>7.2.</t>
    </r>
  </si>
  <si>
    <r>
      <rPr>
        <sz val="11"/>
        <rFont val="Times New Roman"/>
        <family val="1"/>
        <charset val="204"/>
      </rPr>
      <t>7.3.</t>
    </r>
  </si>
  <si>
    <r>
      <rPr>
        <sz val="11"/>
        <rFont val="Times New Roman"/>
        <family val="1"/>
        <charset val="204"/>
      </rPr>
      <t>7.4.</t>
    </r>
  </si>
  <si>
    <r>
      <rPr>
        <sz val="11"/>
        <rFont val="Times New Roman"/>
        <family val="1"/>
        <charset val="204"/>
      </rPr>
      <t>7.5.</t>
    </r>
  </si>
  <si>
    <r>
      <rPr>
        <sz val="11"/>
        <rFont val="Times New Roman"/>
        <family val="1"/>
        <charset val="204"/>
      </rPr>
      <t>7.1.1.</t>
    </r>
  </si>
  <si>
    <r>
      <rPr>
        <sz val="11"/>
        <rFont val="Times New Roman"/>
        <family val="1"/>
        <charset val="204"/>
      </rPr>
      <t>7.1.2.</t>
    </r>
  </si>
  <si>
    <r>
      <rPr>
        <sz val="11"/>
        <rFont val="Times New Roman"/>
        <family val="1"/>
        <charset val="204"/>
      </rPr>
      <t>7.1.3.</t>
    </r>
  </si>
  <si>
    <r>
      <rPr>
        <sz val="11"/>
        <rFont val="Times New Roman"/>
        <family val="1"/>
        <charset val="204"/>
      </rPr>
      <t>7.1.4.</t>
    </r>
  </si>
  <si>
    <r>
      <rPr>
        <sz val="11"/>
        <rFont val="Times New Roman"/>
        <family val="1"/>
        <charset val="204"/>
      </rPr>
      <t>7.1.5.</t>
    </r>
  </si>
  <si>
    <r>
      <rPr>
        <sz val="11"/>
        <rFont val="Times New Roman"/>
        <family val="1"/>
        <charset val="204"/>
      </rPr>
      <t>7.2.1.</t>
    </r>
  </si>
  <si>
    <r>
      <rPr>
        <sz val="11"/>
        <rFont val="Times New Roman"/>
        <family val="1"/>
        <charset val="204"/>
      </rPr>
      <t>7.2.2.</t>
    </r>
  </si>
  <si>
    <r>
      <rPr>
        <sz val="11"/>
        <rFont val="Times New Roman"/>
        <family val="1"/>
        <charset val="204"/>
      </rPr>
      <t>7.2.3.</t>
    </r>
  </si>
  <si>
    <r>
      <rPr>
        <sz val="11"/>
        <rFont val="Times New Roman"/>
        <family val="1"/>
        <charset val="204"/>
      </rPr>
      <t>7.2.4.</t>
    </r>
  </si>
  <si>
    <r>
      <rPr>
        <sz val="11"/>
        <rFont val="Times New Roman"/>
        <family val="1"/>
        <charset val="204"/>
      </rPr>
      <t>7.2.5.</t>
    </r>
  </si>
  <si>
    <r>
      <rPr>
        <sz val="11"/>
        <rFont val="Times New Roman"/>
        <family val="1"/>
        <charset val="204"/>
      </rPr>
      <t>7.3.1.</t>
    </r>
  </si>
  <si>
    <r>
      <rPr>
        <sz val="11"/>
        <rFont val="Times New Roman"/>
        <family val="1"/>
        <charset val="204"/>
      </rPr>
      <t>7.3.2.</t>
    </r>
  </si>
  <si>
    <r>
      <rPr>
        <sz val="11"/>
        <rFont val="Times New Roman"/>
        <family val="1"/>
        <charset val="204"/>
      </rPr>
      <t>7.3.3.</t>
    </r>
  </si>
  <si>
    <r>
      <rPr>
        <sz val="11"/>
        <rFont val="Times New Roman"/>
        <family val="1"/>
        <charset val="204"/>
      </rPr>
      <t>7.3.4.</t>
    </r>
  </si>
  <si>
    <r>
      <rPr>
        <sz val="11"/>
        <rFont val="Times New Roman"/>
        <family val="1"/>
        <charset val="204"/>
      </rPr>
      <t>7.3.5.</t>
    </r>
  </si>
  <si>
    <r>
      <rPr>
        <sz val="11"/>
        <rFont val="Times New Roman"/>
        <family val="1"/>
        <charset val="204"/>
      </rPr>
      <t>7.4.1.</t>
    </r>
  </si>
  <si>
    <r>
      <rPr>
        <sz val="11"/>
        <rFont val="Times New Roman"/>
        <family val="1"/>
        <charset val="204"/>
      </rPr>
      <t>7.4.2.</t>
    </r>
  </si>
  <si>
    <r>
      <rPr>
        <sz val="11"/>
        <rFont val="Times New Roman"/>
        <family val="1"/>
        <charset val="204"/>
      </rPr>
      <t>7.4.3.</t>
    </r>
  </si>
  <si>
    <r>
      <rPr>
        <sz val="11"/>
        <rFont val="Times New Roman"/>
        <family val="1"/>
        <charset val="204"/>
      </rPr>
      <t>7.4.4.</t>
    </r>
  </si>
  <si>
    <r>
      <rPr>
        <sz val="11"/>
        <rFont val="Times New Roman"/>
        <family val="1"/>
        <charset val="204"/>
      </rPr>
      <t>7.4.5.</t>
    </r>
  </si>
  <si>
    <r>
      <rPr>
        <sz val="11"/>
        <rFont val="Times New Roman"/>
        <family val="1"/>
        <charset val="204"/>
      </rPr>
      <t>ВСЫ О по инвестиционной поограмме, в том числе:</t>
    </r>
  </si>
  <si>
    <t>Инвестиционная программа по реконструкции, модернизации и развитию распределительных электрических сетей 10/0,4кВ на 2020-2024г.г.</t>
  </si>
  <si>
    <t>Субъект Российской Федерации: Приморский край</t>
  </si>
  <si>
    <t xml:space="preserve">для последующей перепродажи </t>
  </si>
  <si>
    <t>за 2021 год_</t>
  </si>
  <si>
    <t>Остаток финансирования капитальных вложений на01.01.2022г  в прогнозных ценах соответствующих лег, млн. рублей (с НДС)</t>
  </si>
  <si>
    <t>Отклонение от плана финансирования капитальных вложений года 2021</t>
  </si>
  <si>
    <t>Фактический объем освоения капитальных вложений на 01.01.2022 года , млн. рублей (без НДС)</t>
  </si>
  <si>
    <t>Остаток освоения капитальных вложений на 01.01. 2022годаN, млн. рублей (без НДС)</t>
  </si>
  <si>
    <t>Ввод объектов инвестиционной деятельности (мощностей) в эксплуатацию в год 2021</t>
  </si>
  <si>
    <t>установка реклоузеров на ВЛ-10кВ фидер №13 п/с "ЗСМ" в районе ж/д ул. Ипподромная, 4</t>
  </si>
  <si>
    <t>установка реклоузеров на ВЛ-10кВ фидер №3 п/с "Евгеньевка" в районе ж/д ул. Хрещатинская, 78</t>
  </si>
  <si>
    <t>установка реклоузеров на ВЛ-10кВ фидер 31  №8 п/с "Спасск" Карьерная, 5</t>
  </si>
  <si>
    <t>установка реклоузеров на ВЛ-10кВ фидер 10 №11 п/с "Спасск" Репина, 2</t>
  </si>
  <si>
    <t>установка реклоузеров на ВЛ-10кВ фидер 3 №10 п/с "Спасск" Пригородный, 2</t>
  </si>
  <si>
    <t>установка реклоузеров на ВЛ-10кВ фидер-31  №9 п/с "Спасск" в районе ж/д ул. Мельничная-3-я Загородная</t>
  </si>
  <si>
    <t>Отклонения от плановых показателей года 2021</t>
  </si>
  <si>
    <t>1.0</t>
  </si>
  <si>
    <t>за 2022 год_</t>
  </si>
  <si>
    <t>Год раскрытия информации: 2023год</t>
  </si>
  <si>
    <t>за год 2022</t>
  </si>
  <si>
    <t>Год раскрытия информации: 2023 год</t>
  </si>
  <si>
    <t>за 2022 год</t>
  </si>
  <si>
    <t>Год раскрытия (предоставления) информации: 2023 год</t>
  </si>
  <si>
    <t>Отчетный год 2022</t>
  </si>
  <si>
    <t>Всего (год 2022)</t>
  </si>
  <si>
    <t>Финансирование капитальных вложений года 2022, млн. рублей (с НДС)</t>
  </si>
  <si>
    <t>Фактический объем финансирования капитальных вложений на 01.01.22 года. млн. рублей (с НДС)</t>
  </si>
  <si>
    <t>31,12,22</t>
  </si>
  <si>
    <t>Вывод объектов инвестиционной деятельности (мощностей) из эксплуатации в год 2022</t>
  </si>
  <si>
    <t>Освоение капитальных вложений 2022 года N, млн. рублей (без НДС)</t>
  </si>
  <si>
    <t>Остаток освоения капитальных вложений на 01.01.2023 года , млн. рублей (без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</si>
</sst>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"/>
    <numFmt numFmtId="167" formatCode="0.00000"/>
  </numFmts>
  <fonts count="35" x14ac:knownFonts="1">
    <font>
      <sz val="11"/>
      <color theme="1"/>
      <name val="Calibri"/>
      <family val="2"/>
      <charset val="204"/>
      <scheme val="minor"/>
    </font>
    <font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7"/>
      <name val="Times New Roman"/>
      <family val="1"/>
      <charset val="204"/>
    </font>
    <font>
      <i/>
      <sz val="6"/>
      <name val="Trebuchet MS"/>
      <family val="2"/>
      <charset val="204"/>
    </font>
    <font>
      <sz val="8"/>
      <name val="MS Reference Sans Serif"/>
      <family val="2"/>
      <charset val="204"/>
    </font>
    <font>
      <i/>
      <sz val="6"/>
      <name val="MS Reference Sans Serif"/>
      <family val="2"/>
      <charset val="204"/>
    </font>
    <font>
      <sz val="6"/>
      <name val="Sylfaen"/>
      <family val="1"/>
      <charset val="204"/>
    </font>
    <font>
      <sz val="6"/>
      <name val="Palatino Linotype"/>
      <family val="1"/>
      <charset val="204"/>
    </font>
    <font>
      <b/>
      <i/>
      <sz val="7"/>
      <name val="Consolas"/>
      <family val="3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11"/>
      <name val="Courier New"/>
      <family val="3"/>
      <charset val="204"/>
    </font>
    <font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1"/>
      <name val="Trebuchet MS"/>
      <family val="2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Bookman Old Style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2">
    <xf numFmtId="0" fontId="0" fillId="0" borderId="0" xfId="0"/>
    <xf numFmtId="0" fontId="0" fillId="0" borderId="0" xfId="0" applyBorder="1" applyAlignment="1">
      <alignment vertical="top"/>
    </xf>
    <xf numFmtId="0" fontId="0" fillId="0" borderId="6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left" vertical="top" indent="2"/>
    </xf>
    <xf numFmtId="0" fontId="0" fillId="0" borderId="11" xfId="0" applyBorder="1" applyAlignment="1">
      <alignment horizontal="left" vertical="top" indent="1"/>
    </xf>
    <xf numFmtId="0" fontId="0" fillId="0" borderId="1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left" inden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right" vertical="top" wrapText="1"/>
    </xf>
    <xf numFmtId="0" fontId="0" fillId="0" borderId="11" xfId="0" applyBorder="1" applyAlignment="1">
      <alignment horizontal="left" vertical="top" wrapText="1" indent="1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justify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left" indent="2"/>
    </xf>
    <xf numFmtId="0" fontId="0" fillId="0" borderId="11" xfId="0" applyBorder="1" applyAlignment="1">
      <alignment horizontal="justify" wrapText="1"/>
    </xf>
    <xf numFmtId="0" fontId="0" fillId="0" borderId="11" xfId="0" applyBorder="1" applyAlignment="1">
      <alignment horizontal="left" wrapText="1" indent="2"/>
    </xf>
    <xf numFmtId="0" fontId="0" fillId="0" borderId="11" xfId="0" applyBorder="1" applyAlignment="1">
      <alignment horizontal="left" indent="4"/>
    </xf>
    <xf numFmtId="0" fontId="0" fillId="0" borderId="11" xfId="0" applyBorder="1" applyAlignment="1">
      <alignment horizontal="left" wrapText="1" indent="5"/>
    </xf>
    <xf numFmtId="0" fontId="0" fillId="0" borderId="11" xfId="0" applyBorder="1" applyAlignment="1">
      <alignment horizontal="left" indent="5"/>
    </xf>
    <xf numFmtId="0" fontId="0" fillId="0" borderId="11" xfId="0" applyBorder="1" applyAlignment="1">
      <alignment horizontal="left" vertical="top" indent="4"/>
    </xf>
    <xf numFmtId="0" fontId="0" fillId="0" borderId="11" xfId="0" applyBorder="1" applyAlignment="1">
      <alignment horizontal="left" wrapText="1" indent="1"/>
    </xf>
    <xf numFmtId="0" fontId="0" fillId="0" borderId="11" xfId="0" applyBorder="1" applyAlignment="1">
      <alignment horizontal="left" indent="6"/>
    </xf>
    <xf numFmtId="0" fontId="0" fillId="0" borderId="11" xfId="0" applyBorder="1" applyAlignment="1">
      <alignment horizontal="left" wrapText="1" indent="4"/>
    </xf>
    <xf numFmtId="0" fontId="0" fillId="0" borderId="11" xfId="0" applyBorder="1" applyAlignment="1">
      <alignment horizontal="justify" vertical="center"/>
    </xf>
    <xf numFmtId="0" fontId="3" fillId="0" borderId="0" xfId="0" applyFont="1" applyBorder="1" applyAlignment="1">
      <alignment vertical="top"/>
    </xf>
    <xf numFmtId="0" fontId="0" fillId="0" borderId="11" xfId="0" applyBorder="1" applyAlignment="1">
      <alignment horizontal="right" wrapText="1"/>
    </xf>
    <xf numFmtId="0" fontId="0" fillId="0" borderId="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justify" vertical="top"/>
    </xf>
    <xf numFmtId="0" fontId="0" fillId="0" borderId="11" xfId="0" applyBorder="1" applyAlignment="1">
      <alignment horizontal="justify" vertical="top" wrapText="1"/>
    </xf>
    <xf numFmtId="0" fontId="0" fillId="0" borderId="2" xfId="0" applyBorder="1" applyAlignment="1">
      <alignment horizontal="left" vertical="top" indent="1"/>
    </xf>
    <xf numFmtId="0" fontId="0" fillId="0" borderId="11" xfId="0" applyBorder="1" applyAlignment="1">
      <alignment horizontal="left" vertical="center" indent="5"/>
    </xf>
    <xf numFmtId="0" fontId="6" fillId="0" borderId="0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6" xfId="0" applyBorder="1"/>
    <xf numFmtId="0" fontId="0" fillId="0" borderId="16" xfId="0" applyBorder="1" applyAlignment="1">
      <alignment wrapText="1"/>
    </xf>
    <xf numFmtId="2" fontId="0" fillId="0" borderId="16" xfId="0" applyNumberFormat="1" applyBorder="1"/>
    <xf numFmtId="0" fontId="0" fillId="0" borderId="1" xfId="0" applyBorder="1" applyAlignment="1">
      <alignment horizontal="left" indent="1"/>
    </xf>
    <xf numFmtId="0" fontId="0" fillId="0" borderId="16" xfId="0" applyBorder="1" applyAlignment="1">
      <alignment horizontal="left" vertical="top"/>
    </xf>
    <xf numFmtId="2" fontId="0" fillId="0" borderId="16" xfId="0" applyNumberFormat="1" applyBorder="1" applyAlignment="1">
      <alignment horizontal="left" vertical="top" indent="2"/>
    </xf>
    <xf numFmtId="0" fontId="0" fillId="0" borderId="16" xfId="0" applyBorder="1" applyAlignment="1">
      <alignment horizontal="left" vertical="top" indent="1"/>
    </xf>
    <xf numFmtId="2" fontId="0" fillId="0" borderId="16" xfId="0" applyNumberFormat="1" applyBorder="1" applyAlignment="1">
      <alignment horizontal="left" vertical="top" indent="1"/>
    </xf>
    <xf numFmtId="0" fontId="0" fillId="0" borderId="16" xfId="0" applyBorder="1" applyAlignment="1">
      <alignment horizontal="left" vertical="top" indent="2"/>
    </xf>
    <xf numFmtId="0" fontId="0" fillId="0" borderId="16" xfId="0" applyBorder="1" applyAlignment="1">
      <alignment horizontal="left" vertical="top" wrapText="1"/>
    </xf>
    <xf numFmtId="0" fontId="0" fillId="2" borderId="16" xfId="0" applyFill="1" applyBorder="1" applyAlignment="1">
      <alignment horizontal="left" vertical="top" indent="1"/>
    </xf>
    <xf numFmtId="0" fontId="0" fillId="0" borderId="16" xfId="0" applyBorder="1" applyAlignment="1">
      <alignment horizontal="right" vertical="top"/>
    </xf>
    <xf numFmtId="0" fontId="0" fillId="0" borderId="16" xfId="0" applyBorder="1" applyAlignment="1">
      <alignment horizontal="right" vertical="top" wrapText="1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horizontal="left" indent="1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left"/>
    </xf>
    <xf numFmtId="0" fontId="0" fillId="0" borderId="0" xfId="0" applyFont="1"/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 inden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vertical="top"/>
    </xf>
    <xf numFmtId="0" fontId="0" fillId="0" borderId="16" xfId="0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 inden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indent="1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 inden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7" fillId="0" borderId="0" xfId="0" applyFont="1"/>
    <xf numFmtId="0" fontId="0" fillId="0" borderId="11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 wrapText="1" indent="1"/>
    </xf>
    <xf numFmtId="0" fontId="27" fillId="0" borderId="16" xfId="0" applyFont="1" applyBorder="1" applyAlignment="1">
      <alignment horizontal="left"/>
    </xf>
    <xf numFmtId="0" fontId="27" fillId="0" borderId="16" xfId="0" applyFont="1" applyBorder="1" applyAlignment="1">
      <alignment horizontal="left" vertical="center" indent="1"/>
    </xf>
    <xf numFmtId="0" fontId="27" fillId="0" borderId="16" xfId="0" applyFont="1" applyBorder="1" applyAlignment="1">
      <alignment horizontal="left" indent="1"/>
    </xf>
    <xf numFmtId="0" fontId="27" fillId="0" borderId="16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2" fontId="0" fillId="0" borderId="16" xfId="0" applyNumberFormat="1" applyBorder="1" applyAlignment="1">
      <alignment horizontal="left" vertical="top"/>
    </xf>
    <xf numFmtId="166" fontId="0" fillId="0" borderId="16" xfId="0" applyNumberFormat="1" applyBorder="1" applyAlignment="1">
      <alignment horizontal="center" vertical="top"/>
    </xf>
    <xf numFmtId="166" fontId="0" fillId="0" borderId="16" xfId="0" applyNumberFormat="1" applyBorder="1" applyAlignment="1">
      <alignment horizontal="left" vertical="top" indent="1"/>
    </xf>
    <xf numFmtId="0" fontId="0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29" fillId="0" borderId="11" xfId="0" applyFont="1" applyBorder="1" applyAlignment="1">
      <alignment horizontal="left" vertical="top" wrapText="1"/>
    </xf>
    <xf numFmtId="165" fontId="0" fillId="0" borderId="0" xfId="0" applyNumberFormat="1"/>
    <xf numFmtId="166" fontId="0" fillId="0" borderId="11" xfId="0" applyNumberFormat="1" applyBorder="1" applyAlignment="1">
      <alignment horizontal="center"/>
    </xf>
    <xf numFmtId="166" fontId="0" fillId="0" borderId="11" xfId="0" applyNumberFormat="1" applyBorder="1" applyAlignment="1">
      <alignment horizontal="justify"/>
    </xf>
    <xf numFmtId="166" fontId="0" fillId="0" borderId="11" xfId="0" applyNumberFormat="1" applyBorder="1" applyAlignment="1">
      <alignment horizontal="left"/>
    </xf>
    <xf numFmtId="166" fontId="0" fillId="0" borderId="11" xfId="0" applyNumberFormat="1" applyBorder="1" applyAlignment="1">
      <alignment horizontal="left" vertical="top"/>
    </xf>
    <xf numFmtId="166" fontId="3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 vertical="center"/>
    </xf>
    <xf numFmtId="166" fontId="0" fillId="0" borderId="11" xfId="0" applyNumberFormat="1" applyBorder="1" applyAlignment="1">
      <alignment horizontal="left" wrapText="1"/>
    </xf>
    <xf numFmtId="166" fontId="0" fillId="0" borderId="11" xfId="0" applyNumberFormat="1" applyBorder="1" applyAlignment="1">
      <alignment horizontal="left" vertical="center"/>
    </xf>
    <xf numFmtId="166" fontId="0" fillId="0" borderId="11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left" indent="2"/>
    </xf>
    <xf numFmtId="166" fontId="0" fillId="0" borderId="11" xfId="0" applyNumberFormat="1" applyBorder="1" applyAlignment="1">
      <alignment horizontal="justify" wrapText="1"/>
    </xf>
    <xf numFmtId="166" fontId="0" fillId="0" borderId="11" xfId="0" applyNumberFormat="1" applyBorder="1" applyAlignment="1">
      <alignment horizontal="left" wrapText="1" indent="2"/>
    </xf>
    <xf numFmtId="166" fontId="0" fillId="0" borderId="11" xfId="0" applyNumberFormat="1" applyBorder="1" applyAlignment="1">
      <alignment horizontal="left" indent="4"/>
    </xf>
    <xf numFmtId="166" fontId="0" fillId="0" borderId="11" xfId="0" applyNumberFormat="1" applyBorder="1" applyAlignment="1">
      <alignment horizontal="left" vertical="center" indent="1"/>
    </xf>
    <xf numFmtId="166" fontId="0" fillId="0" borderId="11" xfId="0" applyNumberFormat="1" applyBorder="1" applyAlignment="1">
      <alignment horizontal="left" wrapText="1" indent="5"/>
    </xf>
    <xf numFmtId="166" fontId="0" fillId="0" borderId="11" xfId="0" applyNumberFormat="1" applyBorder="1" applyAlignment="1">
      <alignment horizontal="left" indent="1"/>
    </xf>
    <xf numFmtId="166" fontId="3" fillId="0" borderId="11" xfId="0" applyNumberFormat="1" applyFont="1" applyBorder="1" applyAlignment="1">
      <alignment horizontal="left" indent="5"/>
    </xf>
    <xf numFmtId="166" fontId="0" fillId="0" borderId="11" xfId="0" applyNumberFormat="1" applyBorder="1" applyAlignment="1">
      <alignment horizontal="left" vertical="center" indent="2"/>
    </xf>
    <xf numFmtId="166" fontId="0" fillId="0" borderId="0" xfId="0" applyNumberFormat="1"/>
    <xf numFmtId="166" fontId="0" fillId="0" borderId="11" xfId="0" applyNumberFormat="1" applyBorder="1" applyAlignment="1">
      <alignment horizontal="left" vertical="top" indent="2"/>
    </xf>
    <xf numFmtId="166" fontId="0" fillId="0" borderId="11" xfId="0" applyNumberFormat="1" applyBorder="1" applyAlignment="1">
      <alignment horizontal="left" vertical="top" indent="4"/>
    </xf>
    <xf numFmtId="166" fontId="0" fillId="0" borderId="11" xfId="0" applyNumberFormat="1" applyBorder="1" applyAlignment="1">
      <alignment horizontal="left" vertical="top" wrapText="1"/>
    </xf>
    <xf numFmtId="166" fontId="0" fillId="0" borderId="11" xfId="0" applyNumberFormat="1" applyBorder="1" applyAlignment="1">
      <alignment horizontal="left" indent="5"/>
    </xf>
    <xf numFmtId="166" fontId="0" fillId="0" borderId="11" xfId="0" applyNumberFormat="1" applyBorder="1" applyAlignment="1">
      <alignment horizontal="left" wrapText="1" indent="1"/>
    </xf>
    <xf numFmtId="0" fontId="0" fillId="2" borderId="0" xfId="0" applyFill="1"/>
    <xf numFmtId="0" fontId="0" fillId="2" borderId="11" xfId="0" applyFill="1" applyBorder="1" applyAlignment="1">
      <alignment horizontal="center" vertical="center"/>
    </xf>
    <xf numFmtId="166" fontId="0" fillId="2" borderId="11" xfId="0" applyNumberFormat="1" applyFill="1" applyBorder="1" applyAlignment="1">
      <alignment horizontal="left" vertical="top" indent="1"/>
    </xf>
    <xf numFmtId="166" fontId="0" fillId="2" borderId="0" xfId="0" applyNumberFormat="1" applyFill="1"/>
    <xf numFmtId="166" fontId="0" fillId="2" borderId="11" xfId="0" applyNumberFormat="1" applyFill="1" applyBorder="1" applyAlignment="1">
      <alignment horizontal="left" vertical="top"/>
    </xf>
    <xf numFmtId="166" fontId="0" fillId="2" borderId="11" xfId="0" applyNumberFormat="1" applyFill="1" applyBorder="1" applyAlignment="1">
      <alignment horizontal="left" vertical="top" indent="2"/>
    </xf>
    <xf numFmtId="166" fontId="0" fillId="2" borderId="11" xfId="0" applyNumberFormat="1" applyFill="1" applyBorder="1" applyAlignment="1">
      <alignment horizontal="center" vertical="center"/>
    </xf>
    <xf numFmtId="166" fontId="0" fillId="2" borderId="11" xfId="0" applyNumberFormat="1" applyFill="1" applyBorder="1" applyAlignment="1">
      <alignment horizontal="center"/>
    </xf>
    <xf numFmtId="0" fontId="0" fillId="2" borderId="11" xfId="0" applyFill="1" applyBorder="1" applyAlignment="1">
      <alignment horizontal="left" vertical="top" indent="2"/>
    </xf>
    <xf numFmtId="0" fontId="0" fillId="2" borderId="11" xfId="0" applyFill="1" applyBorder="1" applyAlignment="1">
      <alignment horizontal="left" vertical="top" indent="1"/>
    </xf>
    <xf numFmtId="0" fontId="0" fillId="2" borderId="11" xfId="0" applyFill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21" fillId="2" borderId="16" xfId="0" applyFont="1" applyFill="1" applyBorder="1" applyAlignment="1">
      <alignment horizontal="left" vertical="top" wrapText="1"/>
    </xf>
    <xf numFmtId="2" fontId="0" fillId="2" borderId="16" xfId="0" applyNumberFormat="1" applyFill="1" applyBorder="1" applyAlignment="1">
      <alignment horizontal="right" vertical="top"/>
    </xf>
    <xf numFmtId="164" fontId="0" fillId="2" borderId="16" xfId="0" applyNumberFormat="1" applyFill="1" applyBorder="1" applyAlignment="1">
      <alignment horizontal="right" vertical="top"/>
    </xf>
    <xf numFmtId="0" fontId="0" fillId="2" borderId="16" xfId="0" applyFill="1" applyBorder="1" applyAlignment="1">
      <alignment horizontal="center"/>
    </xf>
    <xf numFmtId="165" fontId="0" fillId="2" borderId="16" xfId="0" applyNumberFormat="1" applyFill="1" applyBorder="1" applyAlignment="1">
      <alignment horizontal="right" vertical="top"/>
    </xf>
    <xf numFmtId="0" fontId="0" fillId="2" borderId="16" xfId="0" applyFill="1" applyBorder="1" applyAlignment="1">
      <alignment horizontal="right" vertical="top"/>
    </xf>
    <xf numFmtId="2" fontId="0" fillId="2" borderId="11" xfId="0" applyNumberFormat="1" applyFill="1" applyBorder="1" applyAlignment="1">
      <alignment horizontal="left" vertical="top"/>
    </xf>
    <xf numFmtId="166" fontId="34" fillId="2" borderId="11" xfId="0" applyNumberFormat="1" applyFont="1" applyFill="1" applyBorder="1" applyAlignment="1">
      <alignment horizontal="left" vertical="top" indent="2"/>
    </xf>
    <xf numFmtId="166" fontId="34" fillId="0" borderId="11" xfId="0" applyNumberFormat="1" applyFont="1" applyBorder="1" applyAlignment="1">
      <alignment horizontal="left" vertical="top"/>
    </xf>
    <xf numFmtId="0" fontId="22" fillId="2" borderId="16" xfId="0" applyFont="1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2" fontId="0" fillId="2" borderId="16" xfId="0" applyNumberFormat="1" applyFill="1" applyBorder="1"/>
    <xf numFmtId="0" fontId="0" fillId="2" borderId="16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0" fillId="2" borderId="11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 indent="1"/>
    </xf>
    <xf numFmtId="0" fontId="0" fillId="2" borderId="1" xfId="0" applyFill="1" applyBorder="1" applyAlignment="1">
      <alignment horizontal="right" vertical="top"/>
    </xf>
    <xf numFmtId="0" fontId="0" fillId="2" borderId="1" xfId="0" applyFill="1" applyBorder="1" applyAlignment="1">
      <alignment horizontal="left" indent="1"/>
    </xf>
    <xf numFmtId="0" fontId="0" fillId="2" borderId="1" xfId="0" applyFill="1" applyBorder="1" applyAlignment="1">
      <alignment horizontal="left" vertical="top" indent="1"/>
    </xf>
    <xf numFmtId="2" fontId="0" fillId="2" borderId="16" xfId="0" applyNumberFormat="1" applyFill="1" applyBorder="1" applyAlignment="1">
      <alignment horizontal="left" vertical="top" indent="2"/>
    </xf>
    <xf numFmtId="2" fontId="0" fillId="2" borderId="16" xfId="0" applyNumberFormat="1" applyFill="1" applyBorder="1" applyAlignment="1">
      <alignment horizontal="left" vertical="top" indent="1"/>
    </xf>
    <xf numFmtId="0" fontId="34" fillId="2" borderId="16" xfId="0" applyFont="1" applyFill="1" applyBorder="1" applyAlignment="1">
      <alignment horizontal="left" vertical="top" indent="1"/>
    </xf>
    <xf numFmtId="1" fontId="34" fillId="2" borderId="16" xfId="0" applyNumberFormat="1" applyFont="1" applyFill="1" applyBorder="1" applyAlignment="1">
      <alignment horizontal="left" vertical="top" indent="2"/>
    </xf>
    <xf numFmtId="0" fontId="34" fillId="2" borderId="0" xfId="0" applyFont="1" applyFill="1"/>
    <xf numFmtId="0" fontId="34" fillId="2" borderId="11" xfId="0" applyFont="1" applyFill="1" applyBorder="1" applyAlignment="1">
      <alignment horizontal="center" wrapText="1"/>
    </xf>
    <xf numFmtId="0" fontId="34" fillId="2" borderId="11" xfId="0" applyFont="1" applyFill="1" applyBorder="1" applyAlignment="1">
      <alignment horizontal="left" indent="1"/>
    </xf>
    <xf numFmtId="0" fontId="34" fillId="2" borderId="11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 vertical="top"/>
    </xf>
    <xf numFmtId="0" fontId="34" fillId="2" borderId="1" xfId="0" applyFont="1" applyFill="1" applyBorder="1" applyAlignment="1">
      <alignment horizontal="left" vertical="top" indent="1"/>
    </xf>
    <xf numFmtId="0" fontId="34" fillId="2" borderId="1" xfId="0" applyFont="1" applyFill="1" applyBorder="1" applyAlignment="1">
      <alignment horizontal="left" indent="1"/>
    </xf>
    <xf numFmtId="2" fontId="34" fillId="2" borderId="16" xfId="0" applyNumberFormat="1" applyFont="1" applyFill="1" applyBorder="1" applyAlignment="1">
      <alignment horizontal="left" vertical="top" indent="2"/>
    </xf>
    <xf numFmtId="0" fontId="0" fillId="2" borderId="16" xfId="0" applyFill="1" applyBorder="1" applyAlignment="1">
      <alignment horizontal="left" vertical="center" indent="1"/>
    </xf>
    <xf numFmtId="0" fontId="0" fillId="2" borderId="0" xfId="0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0" fillId="2" borderId="16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right" vertical="center"/>
    </xf>
    <xf numFmtId="0" fontId="0" fillId="2" borderId="16" xfId="0" applyFill="1" applyBorder="1" applyAlignment="1">
      <alignment horizontal="left"/>
    </xf>
    <xf numFmtId="0" fontId="23" fillId="2" borderId="16" xfId="0" applyFont="1" applyFill="1" applyBorder="1" applyAlignment="1">
      <alignment horizontal="left" vertical="top" wrapText="1"/>
    </xf>
    <xf numFmtId="2" fontId="0" fillId="2" borderId="16" xfId="0" applyNumberFormat="1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0" fillId="2" borderId="16" xfId="0" applyFill="1" applyBorder="1" applyAlignment="1">
      <alignment horizontal="right" vertical="top" wrapText="1"/>
    </xf>
    <xf numFmtId="0" fontId="0" fillId="2" borderId="16" xfId="0" applyFill="1" applyBorder="1" applyAlignment="1">
      <alignment horizontal="left" indent="1"/>
    </xf>
    <xf numFmtId="166" fontId="34" fillId="2" borderId="11" xfId="0" applyNumberFormat="1" applyFont="1" applyFill="1" applyBorder="1" applyAlignment="1">
      <alignment horizontal="left" vertical="top" indent="1"/>
    </xf>
    <xf numFmtId="166" fontId="34" fillId="2" borderId="11" xfId="0" applyNumberFormat="1" applyFont="1" applyFill="1" applyBorder="1" applyAlignment="1">
      <alignment horizontal="left" vertical="top"/>
    </xf>
    <xf numFmtId="167" fontId="0" fillId="0" borderId="0" xfId="0" applyNumberFormat="1"/>
    <xf numFmtId="166" fontId="34" fillId="2" borderId="11" xfId="0" applyNumberFormat="1" applyFont="1" applyFill="1" applyBorder="1" applyAlignment="1">
      <alignment horizontal="center"/>
    </xf>
    <xf numFmtId="2" fontId="34" fillId="2" borderId="11" xfId="0" applyNumberFormat="1" applyFont="1" applyFill="1" applyBorder="1" applyAlignment="1">
      <alignment horizontal="left" vertical="top"/>
    </xf>
    <xf numFmtId="0" fontId="0" fillId="2" borderId="16" xfId="0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top"/>
    </xf>
    <xf numFmtId="0" fontId="4" fillId="2" borderId="16" xfId="0" applyFont="1" applyFill="1" applyBorder="1" applyAlignment="1">
      <alignment horizontal="left" vertical="top" wrapText="1" indent="1"/>
    </xf>
    <xf numFmtId="0" fontId="0" fillId="2" borderId="16" xfId="0" applyFill="1" applyBorder="1" applyAlignment="1">
      <alignment horizontal="left" vertical="top" wrapText="1" inden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wrapText="1"/>
    </xf>
    <xf numFmtId="0" fontId="27" fillId="0" borderId="16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left" vertical="top"/>
    </xf>
    <xf numFmtId="0" fontId="0" fillId="0" borderId="2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166" fontId="0" fillId="0" borderId="2" xfId="0" applyNumberFormat="1" applyBorder="1" applyAlignment="1">
      <alignment horizontal="center" vertical="top"/>
    </xf>
    <xf numFmtId="166" fontId="0" fillId="0" borderId="3" xfId="0" applyNumberFormat="1" applyBorder="1" applyAlignment="1">
      <alignment horizontal="center" vertical="top"/>
    </xf>
    <xf numFmtId="166" fontId="0" fillId="0" borderId="4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left" vertical="top" wrapText="1" indent="3"/>
    </xf>
    <xf numFmtId="0" fontId="0" fillId="0" borderId="16" xfId="0" applyBorder="1" applyAlignment="1">
      <alignment horizontal="left" vertical="top"/>
    </xf>
    <xf numFmtId="0" fontId="0" fillId="0" borderId="6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2" xfId="0" applyBorder="1" applyAlignment="1">
      <alignment horizontal="right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left" vertical="center" indent="15"/>
    </xf>
    <xf numFmtId="0" fontId="0" fillId="0" borderId="3" xfId="0" applyBorder="1" applyAlignment="1">
      <alignment horizontal="left" vertical="center" indent="15"/>
    </xf>
    <xf numFmtId="0" fontId="0" fillId="0" borderId="2" xfId="0" applyBorder="1" applyAlignment="1">
      <alignment horizontal="left" vertical="center" indent="7"/>
    </xf>
    <xf numFmtId="0" fontId="0" fillId="0" borderId="3" xfId="0" applyBorder="1" applyAlignment="1">
      <alignment horizontal="left" vertical="center" indent="7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Font="1" applyBorder="1" applyAlignment="1">
      <alignment horizontal="left" vertical="center" indent="15"/>
    </xf>
    <xf numFmtId="0" fontId="0" fillId="0" borderId="4" xfId="0" applyFont="1" applyBorder="1" applyAlignment="1">
      <alignment horizontal="left" vertical="center" indent="15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2" xfId="0" applyFont="1" applyBorder="1" applyAlignment="1">
      <alignment horizontal="center"/>
    </xf>
    <xf numFmtId="0" fontId="0" fillId="0" borderId="3" xfId="0" applyFont="1" applyBorder="1"/>
    <xf numFmtId="0" fontId="0" fillId="0" borderId="4" xfId="0" applyFont="1" applyBorder="1"/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 wrapText="1"/>
    </xf>
    <xf numFmtId="0" fontId="0" fillId="0" borderId="10" xfId="0" applyFont="1" applyBorder="1"/>
    <xf numFmtId="0" fontId="0" fillId="0" borderId="3" xfId="0" applyFont="1" applyBorder="1" applyAlignment="1">
      <alignment horizontal="left" indent="2"/>
    </xf>
    <xf numFmtId="0" fontId="0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left" indent="15"/>
    </xf>
    <xf numFmtId="0" fontId="0" fillId="0" borderId="4" xfId="0" applyBorder="1" applyAlignment="1">
      <alignment horizontal="left" indent="15"/>
    </xf>
    <xf numFmtId="1" fontId="0" fillId="2" borderId="16" xfId="0" applyNumberForma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.&#1040;/&#1048;&#1085;&#1074;&#1077;&#1089;&#1090;&#1080;&#1094;&#1080;&#1080;/&#1048;&#1085;&#1074;.%20&#1087;&#1088;.%202020-2024/&#1050;&#1086;&#1088;&#1088;&#1077;&#1082;&#1090;&#1080;&#1088;&#1086;&#1074;&#1082;&#1072;%202020&#1075;/2.%20&#1060;&#1086;&#1088;&#1084;&#1099;%20(&#1087;&#1088;&#1080;&#1083;&#1086;&#1078;&#1077;&#1085;&#1080;&#1103;%20&#1089;%201-19)%20&#1050;&#1054;&#1056;&#1056;&#1045;&#1050;&#1058;&#1048;&#1056;&#1054;&#1042;&#1050;&#1040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.&#1040;/&#1048;&#1085;&#1074;&#1077;&#1089;&#1090;&#1080;&#1094;&#1080;&#1080;/&#1048;&#1085;&#1074;.%20&#1087;&#1088;.%202020-2024/&#1050;&#1086;&#1088;&#1088;&#1077;&#1082;&#1090;&#1080;&#1088;&#1086;&#1074;&#1082;&#1072;%202021&#1075;/&#1048;&#1085;&#1074;&#1077;&#1089;&#1090;&#1080;&#1094;&#1080;&#1086;&#1085;&#1085;&#1072;&#1103;%20&#1087;&#1088;&#1086;&#1075;&#1088;&#1072;&#1084;&#1084;&#1072;%202021&#1075;.%20(&#1082;&#1086;&#1088;&#1088;&#1077;&#1082;&#1090;&#1080;&#1088;&#1086;&#1074;&#1082;&#1072;)%20(1-19%20&#1090;&#1072;&#1073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.&#1040;/2020%20&#1075;&#1086;&#1076;/&#1040;&#1075;&#1077;&#1085;&#1090;&#1089;&#1090;&#1074;&#1086;%20&#1087;&#1086;%20&#1090;&#1072;&#1088;&#1080;&#1092;&#1072;&#1084;%20&#1086;&#1090;&#1095;&#1077;&#1090;&#1099;/&#1048;&#1085;&#1074;&#1077;&#1089;&#1090;&#1099;/&#1054;&#1090;&#1095;&#1077;&#1090;%20&#1048;&#1055;%202020/&#1060;&#1086;&#1088;&#1084;&#1099;%20&#1075;&#1086;&#1076;+%204%20&#1082;&#1074;&#1072;&#1088;&#1090;&#1072;&#1083;%202020&#1075;%20(&#1087;&#1086;%20&#1087;&#1088;&#1080;&#1082;&#1072;&#1079;&#1091;%20320%20&#1086;&#1090;%2025,04,2018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.&#1040;/2021%20&#1075;&#1086;&#1076;/&#1040;&#1075;&#1077;&#1085;&#1090;&#1089;&#1090;&#1074;&#1086;%20&#1087;&#1086;%20&#1090;&#1072;&#1088;&#1080;&#1092;&#1072;&#1084;%20&#1086;&#1090;&#1095;&#1077;&#1090;&#1099;/&#1048;&#1085;&#1074;&#1077;&#1089;&#1090;&#1099;/1-20%20(%20&#1087;&#1088;%20320)%20&#1086;&#1090;&#1095;&#1077;&#109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53;&#1042;&#1045;&#1057;&#1058;.%20&#1055;&#1056;&#1054;&#1043;&#1056;&#1040;&#1052;&#1052;&#1040;%202020-2024&#1075;&#1075;/&#1050;&#1086;&#1088;&#1088;&#1077;&#1082;&#1090;&#1080;&#1088;&#1086;&#1074;&#1082;&#1072;%202022/&#1048;&#1085;&#1074;&#1077;&#1089;&#1090;&#1080;&#1094;&#1080;&#1086;&#1085;&#1085;&#1072;&#1103;%20&#1087;&#1088;&#1086;&#1075;&#1088;&#1072;&#1084;&#1084;&#1072;%202020-2024&#1075;.%20(&#1082;&#1086;&#1088;&#1088;&#1077;&#1082;&#1090;&#1080;&#1088;&#1086;&#1074;&#1082;&#1072;%202022)%20(1-19%20&#1090;&#1072;&#107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.1"/>
      <sheetName val="11.2"/>
      <sheetName val="11.3"/>
      <sheetName val="12"/>
      <sheetName val="13"/>
      <sheetName val="14"/>
      <sheetName val="15"/>
      <sheetName val="16"/>
      <sheetName val="17"/>
      <sheetName val="18"/>
      <sheetName val="19"/>
      <sheetName val="8(фин. план)"/>
    </sheetNames>
    <sheetDataSet>
      <sheetData sheetId="0"/>
      <sheetData sheetId="1">
        <row r="26">
          <cell r="T26">
            <v>0.36771297669152536</v>
          </cell>
        </row>
        <row r="27">
          <cell r="T27">
            <v>0.19953163236610172</v>
          </cell>
        </row>
        <row r="28">
          <cell r="T28">
            <v>1.6659538376033893</v>
          </cell>
        </row>
        <row r="29">
          <cell r="T29">
            <v>3.6667047817971321</v>
          </cell>
        </row>
        <row r="30">
          <cell r="T30">
            <v>9.4864736893118629</v>
          </cell>
        </row>
        <row r="31">
          <cell r="T31">
            <v>5.657538215932199</v>
          </cell>
        </row>
        <row r="32">
          <cell r="T32">
            <v>1.1773360248000002</v>
          </cell>
        </row>
        <row r="33">
          <cell r="T33">
            <v>18.151358999999999</v>
          </cell>
        </row>
        <row r="34">
          <cell r="T34">
            <v>3.4458630000000001</v>
          </cell>
        </row>
        <row r="35">
          <cell r="T35">
            <v>1.859863</v>
          </cell>
        </row>
        <row r="36">
          <cell r="T36">
            <v>3.065096</v>
          </cell>
        </row>
        <row r="37">
          <cell r="T37">
            <v>22.696892999999996</v>
          </cell>
        </row>
        <row r="38">
          <cell r="T38">
            <v>6.3335699999999999</v>
          </cell>
        </row>
        <row r="39">
          <cell r="T39">
            <v>3.372487</v>
          </cell>
        </row>
        <row r="40">
          <cell r="T40">
            <v>7.1748339999999997</v>
          </cell>
        </row>
        <row r="41">
          <cell r="T41">
            <v>0.98466799999999999</v>
          </cell>
        </row>
        <row r="42">
          <cell r="T42">
            <v>0.98466799999999999</v>
          </cell>
        </row>
        <row r="43">
          <cell r="T43">
            <v>0.98466799999999999</v>
          </cell>
        </row>
        <row r="44">
          <cell r="T44">
            <v>0.93866499999999997</v>
          </cell>
        </row>
        <row r="45">
          <cell r="T45">
            <v>0.93866499999999997</v>
          </cell>
        </row>
        <row r="46">
          <cell r="T46">
            <v>0.98466799999999999</v>
          </cell>
        </row>
        <row r="49">
          <cell r="T49">
            <v>12.509140374221069</v>
          </cell>
        </row>
        <row r="50">
          <cell r="T50">
            <v>5.6520540786666684</v>
          </cell>
        </row>
        <row r="51">
          <cell r="T51">
            <v>0.10887245999999999</v>
          </cell>
        </row>
        <row r="52">
          <cell r="T52">
            <v>0.28234235199999996</v>
          </cell>
        </row>
        <row r="53">
          <cell r="T53">
            <v>0.28234235199999996</v>
          </cell>
        </row>
        <row r="54">
          <cell r="T54">
            <v>10.801017</v>
          </cell>
        </row>
        <row r="55">
          <cell r="T55">
            <v>0.68261899999999998</v>
          </cell>
        </row>
        <row r="56">
          <cell r="T56">
            <v>1.0588249999999999</v>
          </cell>
        </row>
        <row r="57">
          <cell r="T57">
            <v>2.3285670000000001</v>
          </cell>
        </row>
        <row r="58">
          <cell r="T58">
            <v>1.8709020000000001</v>
          </cell>
        </row>
        <row r="59">
          <cell r="T59">
            <v>4.8601039999999998</v>
          </cell>
        </row>
        <row r="60">
          <cell r="T60">
            <v>33.118328254237298</v>
          </cell>
        </row>
        <row r="61">
          <cell r="T61">
            <v>4.22786440677966</v>
          </cell>
        </row>
        <row r="62">
          <cell r="T62">
            <v>2.3277966101694898</v>
          </cell>
        </row>
        <row r="63">
          <cell r="T63">
            <v>1.66271186440678</v>
          </cell>
        </row>
        <row r="64">
          <cell r="T64">
            <v>6.1175593220339</v>
          </cell>
        </row>
        <row r="65">
          <cell r="T65">
            <v>1.1084745762711901</v>
          </cell>
        </row>
        <row r="66">
          <cell r="T66">
            <v>1.1924745762711899</v>
          </cell>
        </row>
        <row r="67">
          <cell r="T67">
            <v>1.1084745762711901</v>
          </cell>
        </row>
        <row r="68">
          <cell r="T68">
            <v>4.1323730000000003</v>
          </cell>
        </row>
        <row r="69">
          <cell r="T69">
            <v>1.9513220338983099</v>
          </cell>
        </row>
        <row r="70">
          <cell r="T70">
            <v>1.4727457627118601</v>
          </cell>
        </row>
        <row r="71">
          <cell r="T71">
            <v>2.4386440677966101</v>
          </cell>
        </row>
        <row r="72">
          <cell r="T72">
            <v>0.90630508474576299</v>
          </cell>
        </row>
        <row r="73">
          <cell r="T73">
            <v>3.3561355932203401</v>
          </cell>
        </row>
        <row r="74">
          <cell r="T74">
            <v>0.32626983050847463</v>
          </cell>
        </row>
        <row r="75">
          <cell r="T75">
            <v>0.20055254237288134</v>
          </cell>
        </row>
        <row r="76">
          <cell r="T76">
            <v>0.27268474576271184</v>
          </cell>
        </row>
        <row r="77">
          <cell r="T77">
            <v>0.31593966101694909</v>
          </cell>
        </row>
      </sheetData>
      <sheetData sheetId="2"/>
      <sheetData sheetId="3">
        <row r="20">
          <cell r="AD20">
            <v>0</v>
          </cell>
          <cell r="AF20">
            <v>0</v>
          </cell>
        </row>
        <row r="21">
          <cell r="AD21">
            <v>0</v>
          </cell>
          <cell r="AF21">
            <v>0</v>
          </cell>
        </row>
        <row r="22">
          <cell r="AD22">
            <v>0</v>
          </cell>
          <cell r="AF22">
            <v>0</v>
          </cell>
        </row>
        <row r="23">
          <cell r="AD23">
            <v>0</v>
          </cell>
          <cell r="AF23">
            <v>0</v>
          </cell>
        </row>
        <row r="24">
          <cell r="AD24">
            <v>0</v>
          </cell>
          <cell r="AF24">
            <v>0</v>
          </cell>
        </row>
        <row r="25">
          <cell r="AD25">
            <v>0</v>
          </cell>
          <cell r="AF25">
            <v>0</v>
          </cell>
        </row>
        <row r="26">
          <cell r="AD26">
            <v>0</v>
          </cell>
          <cell r="AF26">
            <v>0</v>
          </cell>
        </row>
        <row r="27">
          <cell r="AD27">
            <v>0</v>
          </cell>
          <cell r="AF27">
            <v>0</v>
          </cell>
        </row>
        <row r="28">
          <cell r="AD28">
            <v>0</v>
          </cell>
          <cell r="AF28">
            <v>0</v>
          </cell>
        </row>
        <row r="29">
          <cell r="AD29">
            <v>0</v>
          </cell>
          <cell r="AF29">
            <v>0</v>
          </cell>
        </row>
        <row r="30">
          <cell r="AD30">
            <v>0</v>
          </cell>
          <cell r="AF30">
            <v>0</v>
          </cell>
        </row>
        <row r="31">
          <cell r="AD31">
            <v>0</v>
          </cell>
          <cell r="AF31">
            <v>0</v>
          </cell>
        </row>
        <row r="32">
          <cell r="AD32">
            <v>0</v>
          </cell>
          <cell r="AF32">
            <v>0</v>
          </cell>
        </row>
        <row r="33">
          <cell r="AD33">
            <v>0</v>
          </cell>
          <cell r="AF33">
            <v>0</v>
          </cell>
        </row>
        <row r="34">
          <cell r="AD34">
            <v>0</v>
          </cell>
          <cell r="AF34">
            <v>0</v>
          </cell>
        </row>
        <row r="35">
          <cell r="AD35">
            <v>0</v>
          </cell>
          <cell r="AF35">
            <v>0</v>
          </cell>
        </row>
        <row r="36">
          <cell r="AD36">
            <v>0</v>
          </cell>
          <cell r="AF36">
            <v>0</v>
          </cell>
        </row>
        <row r="37">
          <cell r="AD37">
            <v>0</v>
          </cell>
          <cell r="AF37">
            <v>0</v>
          </cell>
        </row>
        <row r="38">
          <cell r="AD38">
            <v>0</v>
          </cell>
          <cell r="AF38">
            <v>0</v>
          </cell>
        </row>
        <row r="39">
          <cell r="AD39">
            <v>0</v>
          </cell>
          <cell r="AF39">
            <v>0</v>
          </cell>
        </row>
        <row r="40">
          <cell r="AD40">
            <v>0</v>
          </cell>
          <cell r="AF40">
            <v>0</v>
          </cell>
        </row>
        <row r="41">
          <cell r="AD41">
            <v>0</v>
          </cell>
          <cell r="AF41">
            <v>0</v>
          </cell>
        </row>
        <row r="42">
          <cell r="AD42">
            <v>0</v>
          </cell>
          <cell r="AF42">
            <v>0</v>
          </cell>
        </row>
        <row r="43">
          <cell r="AD43">
            <v>0</v>
          </cell>
          <cell r="AF43">
            <v>0</v>
          </cell>
        </row>
        <row r="44">
          <cell r="AD44">
            <v>0</v>
          </cell>
          <cell r="AF44">
            <v>0</v>
          </cell>
        </row>
        <row r="45">
          <cell r="AD45">
            <v>0</v>
          </cell>
          <cell r="AF45">
            <v>0</v>
          </cell>
        </row>
        <row r="46">
          <cell r="AD46">
            <v>0</v>
          </cell>
          <cell r="AF46">
            <v>0</v>
          </cell>
        </row>
        <row r="47">
          <cell r="AD47">
            <v>0</v>
          </cell>
          <cell r="AF47">
            <v>0</v>
          </cell>
        </row>
        <row r="48">
          <cell r="AD48">
            <v>0</v>
          </cell>
          <cell r="AF48">
            <v>0</v>
          </cell>
        </row>
        <row r="49">
          <cell r="AD49">
            <v>0</v>
          </cell>
          <cell r="AF49">
            <v>0</v>
          </cell>
        </row>
        <row r="50">
          <cell r="AD50">
            <v>0</v>
          </cell>
          <cell r="AF50">
            <v>0</v>
          </cell>
        </row>
        <row r="51">
          <cell r="AD51">
            <v>0</v>
          </cell>
          <cell r="AF51">
            <v>0</v>
          </cell>
        </row>
        <row r="52">
          <cell r="AD52">
            <v>0</v>
          </cell>
          <cell r="AF52">
            <v>0</v>
          </cell>
        </row>
        <row r="53">
          <cell r="AD53">
            <v>0</v>
          </cell>
          <cell r="AF53">
            <v>0</v>
          </cell>
        </row>
        <row r="54">
          <cell r="AD54">
            <v>0</v>
          </cell>
          <cell r="AF54">
            <v>0</v>
          </cell>
        </row>
        <row r="55">
          <cell r="AD55">
            <v>0</v>
          </cell>
          <cell r="AF55">
            <v>0</v>
          </cell>
        </row>
        <row r="56">
          <cell r="AD56">
            <v>0</v>
          </cell>
          <cell r="AF56">
            <v>0</v>
          </cell>
        </row>
        <row r="57">
          <cell r="AD57">
            <v>0</v>
          </cell>
          <cell r="AF57">
            <v>0</v>
          </cell>
        </row>
        <row r="58">
          <cell r="AD58">
            <v>0</v>
          </cell>
          <cell r="AF58">
            <v>0</v>
          </cell>
        </row>
        <row r="59">
          <cell r="AD59">
            <v>0</v>
          </cell>
          <cell r="AF59">
            <v>0</v>
          </cell>
        </row>
        <row r="60">
          <cell r="AD60">
            <v>0</v>
          </cell>
          <cell r="AF60">
            <v>0</v>
          </cell>
        </row>
        <row r="61">
          <cell r="AD61">
            <v>0</v>
          </cell>
          <cell r="AF61">
            <v>0</v>
          </cell>
        </row>
        <row r="62">
          <cell r="AD62">
            <v>0</v>
          </cell>
          <cell r="AF62">
            <v>0</v>
          </cell>
        </row>
        <row r="63">
          <cell r="AD63">
            <v>0</v>
          </cell>
          <cell r="AF63">
            <v>0</v>
          </cell>
        </row>
        <row r="64">
          <cell r="AD64">
            <v>0</v>
          </cell>
          <cell r="AF64">
            <v>0</v>
          </cell>
        </row>
        <row r="65">
          <cell r="AD65">
            <v>0</v>
          </cell>
          <cell r="AF65">
            <v>0</v>
          </cell>
        </row>
        <row r="66">
          <cell r="AD66">
            <v>0</v>
          </cell>
          <cell r="AF66">
            <v>0</v>
          </cell>
        </row>
        <row r="67">
          <cell r="AD67">
            <v>0</v>
          </cell>
          <cell r="AF67">
            <v>0</v>
          </cell>
        </row>
        <row r="68">
          <cell r="AD68">
            <v>0</v>
          </cell>
          <cell r="AF68">
            <v>0</v>
          </cell>
        </row>
        <row r="69">
          <cell r="AD69">
            <v>0</v>
          </cell>
          <cell r="AF69">
            <v>0</v>
          </cell>
        </row>
        <row r="70">
          <cell r="AD70">
            <v>0</v>
          </cell>
          <cell r="AF70">
            <v>0</v>
          </cell>
        </row>
        <row r="71">
          <cell r="AD71">
            <v>0</v>
          </cell>
          <cell r="AF71">
            <v>0</v>
          </cell>
        </row>
        <row r="72">
          <cell r="AD72">
            <v>0</v>
          </cell>
          <cell r="AF72">
            <v>0</v>
          </cell>
        </row>
        <row r="73">
          <cell r="AD73">
            <v>0</v>
          </cell>
          <cell r="AF73">
            <v>0</v>
          </cell>
        </row>
        <row r="74">
          <cell r="AD74">
            <v>0</v>
          </cell>
          <cell r="AF74">
            <v>0</v>
          </cell>
        </row>
        <row r="75">
          <cell r="AD75">
            <v>0</v>
          </cell>
          <cell r="AF75">
            <v>0</v>
          </cell>
        </row>
        <row r="76">
          <cell r="AD76">
            <v>0</v>
          </cell>
          <cell r="AF76">
            <v>0</v>
          </cell>
        </row>
        <row r="77">
          <cell r="AD77">
            <v>0</v>
          </cell>
          <cell r="AF77">
            <v>0</v>
          </cell>
        </row>
        <row r="78">
          <cell r="AD78">
            <v>0</v>
          </cell>
          <cell r="AF7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.1"/>
      <sheetName val="11.2"/>
      <sheetName val="11.3"/>
      <sheetName val="12"/>
      <sheetName val="13"/>
      <sheetName val="14"/>
      <sheetName val="15"/>
      <sheetName val="16"/>
      <sheetName val="17"/>
      <sheetName val="18"/>
      <sheetName val="19"/>
      <sheetName val="8(фин. план)"/>
    </sheetNames>
    <sheetDataSet>
      <sheetData sheetId="0" refreshError="1"/>
      <sheetData sheetId="1">
        <row r="26">
          <cell r="U26">
            <v>0.36771339999999997</v>
          </cell>
        </row>
        <row r="27">
          <cell r="U27">
            <v>0.21813859999999999</v>
          </cell>
        </row>
        <row r="28">
          <cell r="U28">
            <v>1.7422922000000001</v>
          </cell>
        </row>
        <row r="29">
          <cell r="U29">
            <v>3.7065929000000004</v>
          </cell>
        </row>
        <row r="30">
          <cell r="U30">
            <v>9.0614810000000006</v>
          </cell>
        </row>
        <row r="31">
          <cell r="U31">
            <v>5.6869341000000002</v>
          </cell>
        </row>
        <row r="32">
          <cell r="U32">
            <v>1.206629</v>
          </cell>
        </row>
        <row r="33">
          <cell r="U33">
            <v>18.15136</v>
          </cell>
        </row>
        <row r="34">
          <cell r="U34">
            <v>3.4458600000000001</v>
          </cell>
        </row>
        <row r="35">
          <cell r="U35">
            <v>1.8598600000000001</v>
          </cell>
        </row>
        <row r="36">
          <cell r="U36">
            <v>3.065096</v>
          </cell>
        </row>
        <row r="38">
          <cell r="U38">
            <v>6.3335699999999999</v>
          </cell>
        </row>
        <row r="39">
          <cell r="U39">
            <v>0.58860000000000001</v>
          </cell>
        </row>
        <row r="40">
          <cell r="U40">
            <v>7.17483</v>
          </cell>
        </row>
        <row r="41">
          <cell r="U41">
            <v>1.1462000000000001</v>
          </cell>
        </row>
        <row r="42">
          <cell r="U42">
            <v>1.1462000000000001</v>
          </cell>
        </row>
        <row r="43">
          <cell r="U43">
            <v>1.1462000000000001</v>
          </cell>
        </row>
        <row r="44">
          <cell r="U44">
            <v>1.1462000000000001</v>
          </cell>
        </row>
        <row r="45">
          <cell r="U45">
            <v>1.1462000000000001</v>
          </cell>
        </row>
        <row r="46">
          <cell r="U46">
            <v>1.1462000000000001</v>
          </cell>
        </row>
        <row r="49">
          <cell r="U49">
            <v>17.144756000000001</v>
          </cell>
        </row>
        <row r="50">
          <cell r="U50">
            <v>0.10886999999999999</v>
          </cell>
        </row>
        <row r="52">
          <cell r="U52">
            <v>0.28233999999999998</v>
          </cell>
        </row>
        <row r="54">
          <cell r="U54">
            <v>0.68262</v>
          </cell>
        </row>
        <row r="55">
          <cell r="U55">
            <v>0.96219960000000004</v>
          </cell>
        </row>
        <row r="56">
          <cell r="U56">
            <v>2.3285670000000001</v>
          </cell>
        </row>
        <row r="57">
          <cell r="U57">
            <v>1.8709</v>
          </cell>
        </row>
        <row r="58">
          <cell r="U58">
            <v>3.7807271999999998</v>
          </cell>
        </row>
        <row r="60">
          <cell r="U60">
            <v>4.2278640000000003</v>
          </cell>
        </row>
        <row r="61">
          <cell r="U61">
            <v>1.8896999999999999</v>
          </cell>
        </row>
        <row r="62">
          <cell r="U62">
            <v>1.5</v>
          </cell>
        </row>
        <row r="63">
          <cell r="U63">
            <v>4.75</v>
          </cell>
        </row>
        <row r="64">
          <cell r="U64">
            <v>1.1919999999999999</v>
          </cell>
        </row>
        <row r="65">
          <cell r="U65">
            <v>1.8333999999999999</v>
          </cell>
        </row>
        <row r="66">
          <cell r="U66">
            <v>1.3</v>
          </cell>
        </row>
        <row r="67">
          <cell r="U67">
            <v>4.1323699999999999</v>
          </cell>
        </row>
        <row r="68">
          <cell r="U68">
            <v>3.1</v>
          </cell>
        </row>
        <row r="69">
          <cell r="U69">
            <v>1.4727457627118601</v>
          </cell>
        </row>
        <row r="70">
          <cell r="U70">
            <v>2.2000000000000002</v>
          </cell>
        </row>
        <row r="71">
          <cell r="U71">
            <v>0.90630508474576299</v>
          </cell>
        </row>
        <row r="72">
          <cell r="U72">
            <v>3.3561399999999999</v>
          </cell>
        </row>
        <row r="73">
          <cell r="U73">
            <v>0.32626983050847463</v>
          </cell>
        </row>
        <row r="74">
          <cell r="U74">
            <v>0.18504000000000001</v>
          </cell>
        </row>
        <row r="75">
          <cell r="U75">
            <v>0.27268474999999998</v>
          </cell>
        </row>
        <row r="76">
          <cell r="U76">
            <v>0.31594</v>
          </cell>
        </row>
      </sheetData>
      <sheetData sheetId="2" refreshError="1"/>
      <sheetData sheetId="3">
        <row r="20">
          <cell r="AQ20">
            <v>1.2230000000000001</v>
          </cell>
        </row>
        <row r="27">
          <cell r="AS27">
            <v>0</v>
          </cell>
          <cell r="AU27">
            <v>0</v>
          </cell>
        </row>
        <row r="28">
          <cell r="AS28">
            <v>0</v>
          </cell>
          <cell r="AU28">
            <v>0</v>
          </cell>
        </row>
        <row r="29">
          <cell r="AS29">
            <v>0</v>
          </cell>
          <cell r="AU29">
            <v>0</v>
          </cell>
        </row>
        <row r="30">
          <cell r="AS30">
            <v>0</v>
          </cell>
          <cell r="AU30">
            <v>0</v>
          </cell>
        </row>
        <row r="31">
          <cell r="AS31">
            <v>0</v>
          </cell>
          <cell r="AU31">
            <v>0</v>
          </cell>
        </row>
        <row r="32">
          <cell r="AS32">
            <v>0</v>
          </cell>
          <cell r="AU32">
            <v>0</v>
          </cell>
        </row>
        <row r="33">
          <cell r="AQ33">
            <v>0</v>
          </cell>
          <cell r="AS33">
            <v>0</v>
          </cell>
          <cell r="AU33">
            <v>0</v>
          </cell>
        </row>
        <row r="34">
          <cell r="AQ34">
            <v>0</v>
          </cell>
          <cell r="AS34">
            <v>0</v>
          </cell>
          <cell r="AU34">
            <v>0</v>
          </cell>
        </row>
        <row r="35">
          <cell r="AQ35">
            <v>0</v>
          </cell>
          <cell r="AS35">
            <v>0</v>
          </cell>
          <cell r="AU35">
            <v>0</v>
          </cell>
        </row>
        <row r="36">
          <cell r="AQ36">
            <v>0</v>
          </cell>
          <cell r="AS36">
            <v>0</v>
          </cell>
          <cell r="AU36">
            <v>0</v>
          </cell>
        </row>
        <row r="37">
          <cell r="AQ37">
            <v>0</v>
          </cell>
          <cell r="AS37">
            <v>0</v>
          </cell>
        </row>
        <row r="38">
          <cell r="AQ38">
            <v>0</v>
          </cell>
        </row>
        <row r="39">
          <cell r="AQ39">
            <v>0</v>
          </cell>
          <cell r="AU39">
            <v>0</v>
          </cell>
        </row>
        <row r="40">
          <cell r="AQ40">
            <v>0</v>
          </cell>
          <cell r="AU40">
            <v>0</v>
          </cell>
        </row>
        <row r="41">
          <cell r="AQ41">
            <v>0</v>
          </cell>
          <cell r="AS41">
            <v>0</v>
          </cell>
          <cell r="AU41">
            <v>0</v>
          </cell>
        </row>
        <row r="42">
          <cell r="AQ42">
            <v>0</v>
          </cell>
          <cell r="AS42">
            <v>0</v>
          </cell>
        </row>
        <row r="43">
          <cell r="AQ43">
            <v>0</v>
          </cell>
          <cell r="AS43">
            <v>0</v>
          </cell>
        </row>
        <row r="44">
          <cell r="AQ44">
            <v>0</v>
          </cell>
          <cell r="AS44">
            <v>0</v>
          </cell>
        </row>
        <row r="45">
          <cell r="AQ45">
            <v>0</v>
          </cell>
          <cell r="AS45">
            <v>0</v>
          </cell>
        </row>
        <row r="46">
          <cell r="AQ46">
            <v>0</v>
          </cell>
          <cell r="AS46">
            <v>0</v>
          </cell>
        </row>
        <row r="47">
          <cell r="AQ47">
            <v>0</v>
          </cell>
          <cell r="AS47">
            <v>0</v>
          </cell>
        </row>
        <row r="48">
          <cell r="AQ48">
            <v>0</v>
          </cell>
          <cell r="AS48">
            <v>0</v>
          </cell>
        </row>
        <row r="49">
          <cell r="AQ49">
            <v>0</v>
          </cell>
          <cell r="AS49">
            <v>0</v>
          </cell>
        </row>
        <row r="50">
          <cell r="AQ50">
            <v>0</v>
          </cell>
          <cell r="AS50">
            <v>0</v>
          </cell>
        </row>
        <row r="51">
          <cell r="AQ51">
            <v>0</v>
          </cell>
          <cell r="AS51">
            <v>0</v>
          </cell>
        </row>
        <row r="52">
          <cell r="AQ52">
            <v>0</v>
          </cell>
          <cell r="AS52">
            <v>0</v>
          </cell>
          <cell r="AU52">
            <v>0</v>
          </cell>
        </row>
        <row r="54">
          <cell r="AQ54">
            <v>0</v>
          </cell>
          <cell r="AS54">
            <v>0</v>
          </cell>
          <cell r="AU54">
            <v>0</v>
          </cell>
        </row>
        <row r="55">
          <cell r="AQ55">
            <v>0</v>
          </cell>
          <cell r="AU55">
            <v>0</v>
          </cell>
        </row>
        <row r="56">
          <cell r="AQ56">
            <v>0</v>
          </cell>
          <cell r="AS56">
            <v>0</v>
          </cell>
          <cell r="AU56">
            <v>0</v>
          </cell>
        </row>
        <row r="57">
          <cell r="AQ57">
            <v>0</v>
          </cell>
          <cell r="AS57">
            <v>0</v>
          </cell>
          <cell r="AU57">
            <v>0</v>
          </cell>
        </row>
        <row r="58">
          <cell r="AQ58">
            <v>0</v>
          </cell>
          <cell r="AU58">
            <v>0</v>
          </cell>
        </row>
        <row r="59">
          <cell r="AQ59">
            <v>0</v>
          </cell>
          <cell r="AS59">
            <v>0</v>
          </cell>
          <cell r="AU59">
            <v>0</v>
          </cell>
        </row>
        <row r="60">
          <cell r="AQ60">
            <v>0</v>
          </cell>
          <cell r="AS60">
            <v>0</v>
          </cell>
        </row>
        <row r="61">
          <cell r="AQ61">
            <v>0</v>
          </cell>
          <cell r="AS61">
            <v>0</v>
          </cell>
        </row>
        <row r="62">
          <cell r="AQ62">
            <v>0</v>
          </cell>
          <cell r="AS62">
            <v>0</v>
          </cell>
          <cell r="AU62">
            <v>0</v>
          </cell>
        </row>
        <row r="63">
          <cell r="AQ63">
            <v>0</v>
          </cell>
          <cell r="AS63">
            <v>0</v>
          </cell>
          <cell r="AU63">
            <v>0</v>
          </cell>
        </row>
        <row r="64">
          <cell r="AQ64">
            <v>0</v>
          </cell>
          <cell r="AS64">
            <v>0</v>
          </cell>
          <cell r="AU64">
            <v>0</v>
          </cell>
        </row>
        <row r="65">
          <cell r="AQ65">
            <v>0</v>
          </cell>
          <cell r="AS65">
            <v>0</v>
          </cell>
          <cell r="AU65">
            <v>0</v>
          </cell>
        </row>
        <row r="66">
          <cell r="AQ66">
            <v>0</v>
          </cell>
          <cell r="AS66">
            <v>0</v>
          </cell>
        </row>
        <row r="67">
          <cell r="AQ67">
            <v>0</v>
          </cell>
          <cell r="AS67">
            <v>0</v>
          </cell>
        </row>
        <row r="68">
          <cell r="AQ68">
            <v>0</v>
          </cell>
          <cell r="AS68">
            <v>0</v>
          </cell>
          <cell r="AU68">
            <v>0</v>
          </cell>
        </row>
        <row r="69">
          <cell r="AQ69">
            <v>0</v>
          </cell>
          <cell r="AS69">
            <v>0</v>
          </cell>
        </row>
        <row r="70">
          <cell r="AQ70">
            <v>0</v>
          </cell>
          <cell r="AS70">
            <v>0</v>
          </cell>
          <cell r="AU70">
            <v>0</v>
          </cell>
        </row>
        <row r="71">
          <cell r="AQ71">
            <v>0</v>
          </cell>
          <cell r="AS71">
            <v>0</v>
          </cell>
        </row>
        <row r="72">
          <cell r="AQ72">
            <v>0</v>
          </cell>
          <cell r="AS72">
            <v>0</v>
          </cell>
        </row>
        <row r="73">
          <cell r="AQ73">
            <v>0</v>
          </cell>
          <cell r="AS73">
            <v>0</v>
          </cell>
          <cell r="AU73">
            <v>0</v>
          </cell>
        </row>
        <row r="74">
          <cell r="AQ74">
            <v>0</v>
          </cell>
          <cell r="AS74">
            <v>0</v>
          </cell>
          <cell r="AU74">
            <v>0</v>
          </cell>
        </row>
        <row r="75">
          <cell r="AQ75">
            <v>0</v>
          </cell>
          <cell r="AS75">
            <v>0</v>
          </cell>
          <cell r="AU75">
            <v>0</v>
          </cell>
        </row>
        <row r="76">
          <cell r="AQ76">
            <v>0</v>
          </cell>
          <cell r="AS76">
            <v>0</v>
          </cell>
        </row>
        <row r="77">
          <cell r="AQ77">
            <v>0</v>
          </cell>
          <cell r="AS77">
            <v>0</v>
          </cell>
          <cell r="AU77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год)"/>
      <sheetName val="2(год)"/>
      <sheetName val="3(год)"/>
      <sheetName val="4"/>
      <sheetName val="5"/>
      <sheetName val="6(год)"/>
      <sheetName val="8"/>
      <sheetName val="7(год)"/>
      <sheetName val="9 (годовая)"/>
      <sheetName val="10(год)"/>
      <sheetName val="11(кварт)"/>
      <sheetName val="12(год)"/>
      <sheetName val="13 (кварт)"/>
      <sheetName val="14"/>
      <sheetName val="15"/>
      <sheetName val="16(год)"/>
      <sheetName val="17(год)"/>
      <sheetName val="18(год)"/>
      <sheetName val="19"/>
      <sheetName val="20(кварт)"/>
    </sheetNames>
    <sheetDataSet>
      <sheetData sheetId="0">
        <row r="27">
          <cell r="O27">
            <v>0</v>
          </cell>
        </row>
        <row r="28">
          <cell r="O28">
            <v>0.20912387999999998</v>
          </cell>
        </row>
        <row r="29">
          <cell r="O29">
            <v>0.95496771600000008</v>
          </cell>
        </row>
        <row r="30">
          <cell r="O30">
            <v>0.54769267200000005</v>
          </cell>
        </row>
        <row r="31">
          <cell r="O31">
            <v>2.8167929279999999</v>
          </cell>
        </row>
        <row r="32">
          <cell r="O32">
            <v>0.418686108</v>
          </cell>
        </row>
        <row r="33">
          <cell r="O33">
            <v>1.202906268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50">
          <cell r="O50">
            <v>4.2757048559999999</v>
          </cell>
        </row>
        <row r="51">
          <cell r="O51">
            <v>0.250194996</v>
          </cell>
        </row>
        <row r="52">
          <cell r="O52">
            <v>0</v>
          </cell>
        </row>
        <row r="54">
          <cell r="O54">
            <v>0</v>
          </cell>
        </row>
        <row r="56">
          <cell r="O56">
            <v>0</v>
          </cell>
        </row>
        <row r="57">
          <cell r="O57">
            <v>1.2762328799999998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4.2540570119999987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1.993299996</v>
          </cell>
        </row>
        <row r="65">
          <cell r="O65">
            <v>5.4519995999999997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0.15</v>
          </cell>
        </row>
        <row r="77">
          <cell r="O77">
            <v>0</v>
          </cell>
        </row>
        <row r="78">
          <cell r="O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Лист20"/>
    </sheetNames>
    <sheetDataSet>
      <sheetData sheetId="0">
        <row r="24">
          <cell r="M24">
            <v>0.14026327199999999</v>
          </cell>
        </row>
        <row r="26">
          <cell r="M26">
            <v>0.25291748399999997</v>
          </cell>
        </row>
        <row r="27">
          <cell r="M27">
            <v>0.78472113600000004</v>
          </cell>
        </row>
        <row r="28">
          <cell r="M28">
            <v>0.41283597599999999</v>
          </cell>
        </row>
        <row r="29">
          <cell r="M29">
            <v>0</v>
          </cell>
        </row>
        <row r="34">
          <cell r="M34">
            <v>3.1266858239999999</v>
          </cell>
        </row>
        <row r="37">
          <cell r="M37">
            <v>0.80436876000000002</v>
          </cell>
        </row>
        <row r="39">
          <cell r="M39">
            <v>1.1650543680000001</v>
          </cell>
        </row>
        <row r="40">
          <cell r="M40">
            <v>1.165054356</v>
          </cell>
        </row>
        <row r="41">
          <cell r="M41">
            <v>1.1650543680000001</v>
          </cell>
        </row>
        <row r="42">
          <cell r="M42">
            <v>1.183146912</v>
          </cell>
        </row>
        <row r="43">
          <cell r="M43">
            <v>1.1643107639999999</v>
          </cell>
        </row>
        <row r="44">
          <cell r="M44">
            <v>1.245120456</v>
          </cell>
        </row>
        <row r="47">
          <cell r="M47">
            <v>3.5329301879999999</v>
          </cell>
        </row>
        <row r="64">
          <cell r="M64">
            <v>1.5129600000000001</v>
          </cell>
        </row>
        <row r="65">
          <cell r="M65">
            <v>1.3227720000000001</v>
          </cell>
        </row>
        <row r="67">
          <cell r="M67">
            <v>3.1829999999999998</v>
          </cell>
        </row>
        <row r="69">
          <cell r="M69">
            <v>2.4243600000000001</v>
          </cell>
        </row>
        <row r="74">
          <cell r="M74">
            <v>0.24489999599999998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.1"/>
      <sheetName val="11.2"/>
      <sheetName val="11.3"/>
      <sheetName val="12"/>
      <sheetName val="13"/>
      <sheetName val="14"/>
      <sheetName val="15"/>
      <sheetName val="16"/>
      <sheetName val="17"/>
      <sheetName val="18"/>
      <sheetName val="19"/>
      <sheetName val="8(фин. план)"/>
    </sheetNames>
    <sheetDataSet>
      <sheetData sheetId="0"/>
      <sheetData sheetId="1">
        <row r="26">
          <cell r="BA26">
            <v>0</v>
          </cell>
          <cell r="BB26">
            <v>0</v>
          </cell>
        </row>
        <row r="27">
          <cell r="BA27">
            <v>0</v>
          </cell>
          <cell r="BB27">
            <v>0</v>
          </cell>
        </row>
        <row r="28">
          <cell r="BA28">
            <v>0</v>
          </cell>
          <cell r="BB28">
            <v>0</v>
          </cell>
        </row>
        <row r="29">
          <cell r="BA29">
            <v>0.42299999999999999</v>
          </cell>
          <cell r="BB29">
            <v>0</v>
          </cell>
        </row>
        <row r="30">
          <cell r="BA30">
            <v>2.2182876</v>
          </cell>
          <cell r="BB30">
            <v>0</v>
          </cell>
        </row>
        <row r="31">
          <cell r="BA31">
            <v>0.73411079999999995</v>
          </cell>
          <cell r="BB31">
            <v>0</v>
          </cell>
        </row>
        <row r="32">
          <cell r="BA32">
            <v>0</v>
          </cell>
          <cell r="BB32">
            <v>0</v>
          </cell>
        </row>
        <row r="33">
          <cell r="BA33">
            <v>0</v>
          </cell>
          <cell r="BB33">
            <v>0</v>
          </cell>
        </row>
        <row r="34">
          <cell r="BA34">
            <v>0</v>
          </cell>
          <cell r="BB34">
            <v>0</v>
          </cell>
        </row>
        <row r="35">
          <cell r="BA35">
            <v>0</v>
          </cell>
          <cell r="BB35">
            <v>0</v>
          </cell>
        </row>
        <row r="36">
          <cell r="BA36">
            <v>0</v>
          </cell>
          <cell r="BB36">
            <v>0</v>
          </cell>
        </row>
        <row r="38">
          <cell r="BA38">
            <v>6.2667096000000004</v>
          </cell>
          <cell r="BB38">
            <v>0</v>
          </cell>
        </row>
        <row r="39">
          <cell r="BA39">
            <v>0</v>
          </cell>
          <cell r="BB39">
            <v>0</v>
          </cell>
        </row>
        <row r="40">
          <cell r="BA40">
            <v>0</v>
          </cell>
          <cell r="BB40">
            <v>0</v>
          </cell>
        </row>
        <row r="41">
          <cell r="BA41">
            <v>0</v>
          </cell>
          <cell r="BB41">
            <v>0</v>
          </cell>
        </row>
        <row r="42">
          <cell r="BA42">
            <v>0</v>
          </cell>
          <cell r="BB42">
            <v>0</v>
          </cell>
        </row>
        <row r="43">
          <cell r="BA43">
            <v>0</v>
          </cell>
          <cell r="BB43">
            <v>0</v>
          </cell>
        </row>
        <row r="44">
          <cell r="BA44">
            <v>0</v>
          </cell>
          <cell r="BB44">
            <v>0</v>
          </cell>
        </row>
        <row r="45">
          <cell r="BA45">
            <v>0</v>
          </cell>
          <cell r="BB45">
            <v>0</v>
          </cell>
        </row>
        <row r="46">
          <cell r="BA46">
            <v>0</v>
          </cell>
          <cell r="BB46">
            <v>0</v>
          </cell>
        </row>
        <row r="49">
          <cell r="BA49">
            <v>4.5318000000000005</v>
          </cell>
          <cell r="BB49">
            <v>0.49399999999999999</v>
          </cell>
        </row>
        <row r="50">
          <cell r="BA50">
            <v>0</v>
          </cell>
          <cell r="BB50">
            <v>0</v>
          </cell>
        </row>
        <row r="51">
          <cell r="BA51">
            <v>0</v>
          </cell>
          <cell r="BB51">
            <v>0</v>
          </cell>
        </row>
        <row r="52">
          <cell r="BA52">
            <v>0</v>
          </cell>
        </row>
        <row r="54">
          <cell r="BA54">
            <v>0</v>
          </cell>
          <cell r="BB54">
            <v>0</v>
          </cell>
        </row>
        <row r="55">
          <cell r="BA55">
            <v>0</v>
          </cell>
          <cell r="BB55">
            <v>0</v>
          </cell>
        </row>
        <row r="56">
          <cell r="BA56">
            <v>1.4260919999999999</v>
          </cell>
          <cell r="BB56">
            <v>0</v>
          </cell>
        </row>
        <row r="57">
          <cell r="BA57">
            <v>0</v>
          </cell>
          <cell r="BB57">
            <v>0</v>
          </cell>
        </row>
        <row r="58">
          <cell r="BA58">
            <v>0</v>
          </cell>
          <cell r="BB58">
            <v>0</v>
          </cell>
        </row>
        <row r="60">
          <cell r="BA60">
            <v>0</v>
          </cell>
          <cell r="BB60">
            <v>7.0551079999999997</v>
          </cell>
        </row>
        <row r="61">
          <cell r="BA61">
            <v>0</v>
          </cell>
          <cell r="BB61">
            <v>0</v>
          </cell>
        </row>
        <row r="62">
          <cell r="BA62">
            <v>0</v>
          </cell>
          <cell r="BB62">
            <v>0</v>
          </cell>
        </row>
        <row r="63">
          <cell r="BA63">
            <v>0</v>
          </cell>
          <cell r="BB63">
            <v>0</v>
          </cell>
        </row>
        <row r="64">
          <cell r="BA64">
            <v>0</v>
          </cell>
          <cell r="BB64">
            <v>0</v>
          </cell>
        </row>
        <row r="65">
          <cell r="BA65">
            <v>0</v>
          </cell>
          <cell r="BB65">
            <v>0</v>
          </cell>
        </row>
        <row r="66">
          <cell r="BA66">
            <v>0</v>
          </cell>
          <cell r="BB66">
            <v>0</v>
          </cell>
        </row>
        <row r="67">
          <cell r="BA67">
            <v>0</v>
          </cell>
          <cell r="BB67">
            <v>0</v>
          </cell>
        </row>
        <row r="68">
          <cell r="BA68">
            <v>0</v>
          </cell>
          <cell r="BB68">
            <v>0</v>
          </cell>
        </row>
        <row r="69">
          <cell r="BA69">
            <v>0</v>
          </cell>
          <cell r="BB69">
            <v>0</v>
          </cell>
        </row>
        <row r="70">
          <cell r="BA70">
            <v>0</v>
          </cell>
          <cell r="BB70">
            <v>0</v>
          </cell>
        </row>
        <row r="71">
          <cell r="BA71">
            <v>0</v>
          </cell>
          <cell r="BB71">
            <v>1.37</v>
          </cell>
        </row>
        <row r="72">
          <cell r="BA72">
            <v>0</v>
          </cell>
          <cell r="BB72">
            <v>0</v>
          </cell>
        </row>
        <row r="73">
          <cell r="BA73">
            <v>0</v>
          </cell>
          <cell r="BB73">
            <v>0</v>
          </cell>
        </row>
        <row r="74">
          <cell r="BA74">
            <v>0</v>
          </cell>
          <cell r="BB74">
            <v>0</v>
          </cell>
        </row>
        <row r="75">
          <cell r="BA75">
            <v>0</v>
          </cell>
          <cell r="BB75">
            <v>0</v>
          </cell>
        </row>
        <row r="76">
          <cell r="BA76">
            <v>0</v>
          </cell>
          <cell r="BB76">
            <v>0</v>
          </cell>
        </row>
      </sheetData>
      <sheetData sheetId="2"/>
      <sheetData sheetId="3">
        <row r="20">
          <cell r="BE20">
            <v>2.48</v>
          </cell>
          <cell r="BG20">
            <v>5.52</v>
          </cell>
          <cell r="BI20">
            <v>393</v>
          </cell>
        </row>
        <row r="21">
          <cell r="BE21">
            <v>2.48</v>
          </cell>
          <cell r="BG21">
            <v>4.3499999999999996</v>
          </cell>
          <cell r="BI21">
            <v>391</v>
          </cell>
        </row>
        <row r="22">
          <cell r="BE22">
            <v>0</v>
          </cell>
          <cell r="BG22">
            <v>1.17</v>
          </cell>
          <cell r="BI22">
            <v>0</v>
          </cell>
        </row>
        <row r="23">
          <cell r="BE23">
            <v>0</v>
          </cell>
          <cell r="BG23">
            <v>0</v>
          </cell>
          <cell r="BI23">
            <v>2</v>
          </cell>
        </row>
        <row r="24">
          <cell r="BE24">
            <v>2.48</v>
          </cell>
          <cell r="BG24">
            <v>5.52</v>
          </cell>
          <cell r="BI24">
            <v>393</v>
          </cell>
        </row>
        <row r="25">
          <cell r="BE25">
            <v>2.48</v>
          </cell>
          <cell r="BG25">
            <v>4.3499999999999996</v>
          </cell>
          <cell r="BI25">
            <v>391</v>
          </cell>
        </row>
        <row r="26">
          <cell r="BE26">
            <v>2.48</v>
          </cell>
          <cell r="BG26">
            <v>0</v>
          </cell>
          <cell r="BI26">
            <v>0</v>
          </cell>
        </row>
        <row r="27">
          <cell r="BE27">
            <v>0</v>
          </cell>
        </row>
        <row r="28">
          <cell r="BE28">
            <v>0</v>
          </cell>
        </row>
        <row r="29">
          <cell r="BE29">
            <v>0</v>
          </cell>
        </row>
        <row r="30">
          <cell r="BE30">
            <v>0.25</v>
          </cell>
        </row>
        <row r="31">
          <cell r="BE31">
            <v>1.6</v>
          </cell>
        </row>
        <row r="32">
          <cell r="BE32">
            <v>0.63</v>
          </cell>
        </row>
        <row r="39">
          <cell r="BG39">
            <v>4.3499999999999996</v>
          </cell>
        </row>
        <row r="50">
          <cell r="BI50">
            <v>391</v>
          </cell>
        </row>
        <row r="57">
          <cell r="BG57">
            <v>1.17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5"/>
  <sheetViews>
    <sheetView tabSelected="1" zoomScale="110" zoomScaleNormal="110" workbookViewId="0">
      <selection activeCell="B17" sqref="B17"/>
    </sheetView>
  </sheetViews>
  <sheetFormatPr defaultRowHeight="15" x14ac:dyDescent="0.25"/>
  <cols>
    <col min="1" max="1" width="5" style="143" customWidth="1"/>
    <col min="2" max="2" width="40.7109375" style="143" customWidth="1"/>
    <col min="3" max="4" width="9.140625" style="143"/>
    <col min="5" max="5" width="14.5703125" style="143" customWidth="1"/>
    <col min="6" max="6" width="10.85546875" style="143" bestFit="1" customWidth="1"/>
    <col min="7" max="7" width="9.140625" style="143"/>
    <col min="8" max="8" width="10.28515625" style="143" bestFit="1" customWidth="1"/>
    <col min="9" max="10" width="9.140625" style="143"/>
    <col min="11" max="11" width="12.85546875" style="143" customWidth="1"/>
    <col min="12" max="12" width="8.85546875" style="143" customWidth="1"/>
    <col min="13" max="15" width="9.140625" style="143"/>
    <col min="16" max="16" width="11.5703125" style="143" customWidth="1"/>
    <col min="17" max="17" width="8.42578125" style="143" customWidth="1"/>
    <col min="18" max="16384" width="9.140625" style="143"/>
  </cols>
  <sheetData>
    <row r="1" spans="1:29" x14ac:dyDescent="0.25">
      <c r="A1" s="191" t="s">
        <v>0</v>
      </c>
    </row>
    <row r="2" spans="1:29" x14ac:dyDescent="0.25">
      <c r="A2" s="191" t="s">
        <v>1</v>
      </c>
    </row>
    <row r="3" spans="1:29" x14ac:dyDescent="0.25">
      <c r="A3" s="191" t="s">
        <v>2</v>
      </c>
    </row>
    <row r="4" spans="1:29" x14ac:dyDescent="0.25">
      <c r="A4" s="191" t="s">
        <v>3</v>
      </c>
    </row>
    <row r="5" spans="1:29" x14ac:dyDescent="0.25">
      <c r="A5" s="192" t="s">
        <v>1856</v>
      </c>
    </row>
    <row r="6" spans="1:29" x14ac:dyDescent="0.25">
      <c r="A6" s="192" t="s">
        <v>1470</v>
      </c>
    </row>
    <row r="7" spans="1:29" x14ac:dyDescent="0.25">
      <c r="A7" s="192" t="s">
        <v>1471</v>
      </c>
    </row>
    <row r="8" spans="1:29" x14ac:dyDescent="0.25">
      <c r="A8" s="192" t="s">
        <v>1857</v>
      </c>
    </row>
    <row r="9" spans="1:29" x14ac:dyDescent="0.25">
      <c r="A9" s="192" t="s">
        <v>1472</v>
      </c>
    </row>
    <row r="10" spans="1:29" x14ac:dyDescent="0.25">
      <c r="A10" s="192" t="s">
        <v>1473</v>
      </c>
    </row>
    <row r="12" spans="1:29" x14ac:dyDescent="0.25">
      <c r="A12" s="215" t="s">
        <v>7</v>
      </c>
      <c r="B12" s="209" t="s">
        <v>8</v>
      </c>
      <c r="C12" s="209" t="s">
        <v>9</v>
      </c>
      <c r="D12" s="209" t="s">
        <v>10</v>
      </c>
      <c r="E12" s="209" t="s">
        <v>11</v>
      </c>
      <c r="F12" s="214" t="s">
        <v>1865</v>
      </c>
      <c r="G12" s="209" t="s">
        <v>12</v>
      </c>
      <c r="H12" s="212" t="s">
        <v>1864</v>
      </c>
      <c r="I12" s="213"/>
      <c r="J12" s="213"/>
      <c r="K12" s="213"/>
      <c r="L12" s="213"/>
      <c r="M12" s="213"/>
      <c r="N12" s="213"/>
      <c r="O12" s="213"/>
      <c r="P12" s="213"/>
      <c r="Q12" s="213"/>
      <c r="R12" s="214" t="s">
        <v>1843</v>
      </c>
      <c r="S12" s="212" t="s">
        <v>1844</v>
      </c>
      <c r="T12" s="213"/>
      <c r="U12" s="213"/>
      <c r="V12" s="213"/>
      <c r="W12" s="213"/>
      <c r="X12" s="213"/>
      <c r="Y12" s="213"/>
      <c r="Z12" s="213"/>
      <c r="AA12" s="213"/>
      <c r="AB12" s="213"/>
      <c r="AC12" s="215" t="s">
        <v>13</v>
      </c>
    </row>
    <row r="13" spans="1:29" x14ac:dyDescent="0.25">
      <c r="A13" s="215"/>
      <c r="B13" s="209"/>
      <c r="C13" s="209"/>
      <c r="D13" s="209"/>
      <c r="E13" s="209"/>
      <c r="F13" s="209"/>
      <c r="G13" s="209"/>
      <c r="H13" s="213" t="s">
        <v>14</v>
      </c>
      <c r="I13" s="213"/>
      <c r="J13" s="213"/>
      <c r="K13" s="213"/>
      <c r="L13" s="213"/>
      <c r="M13" s="213" t="s">
        <v>15</v>
      </c>
      <c r="N13" s="213"/>
      <c r="O13" s="213"/>
      <c r="P13" s="213"/>
      <c r="Q13" s="213"/>
      <c r="R13" s="209"/>
      <c r="S13" s="207" t="s">
        <v>16</v>
      </c>
      <c r="T13" s="207"/>
      <c r="U13" s="216" t="s">
        <v>17</v>
      </c>
      <c r="V13" s="216"/>
      <c r="W13" s="217" t="s">
        <v>55</v>
      </c>
      <c r="X13" s="218"/>
      <c r="Y13" s="207" t="s">
        <v>18</v>
      </c>
      <c r="Z13" s="207"/>
      <c r="AA13" s="207" t="s">
        <v>19</v>
      </c>
      <c r="AB13" s="207"/>
      <c r="AC13" s="215"/>
    </row>
    <row r="14" spans="1:29" ht="23.45" customHeight="1" x14ac:dyDescent="0.25">
      <c r="A14" s="215"/>
      <c r="B14" s="209"/>
      <c r="C14" s="209"/>
      <c r="D14" s="209"/>
      <c r="E14" s="209"/>
      <c r="F14" s="209"/>
      <c r="G14" s="209"/>
      <c r="H14" s="207" t="s">
        <v>16</v>
      </c>
      <c r="I14" s="207" t="s">
        <v>17</v>
      </c>
      <c r="J14" s="208" t="s">
        <v>55</v>
      </c>
      <c r="K14" s="210" t="s">
        <v>56</v>
      </c>
      <c r="L14" s="207" t="s">
        <v>19</v>
      </c>
      <c r="M14" s="211" t="s">
        <v>57</v>
      </c>
      <c r="N14" s="207" t="s">
        <v>17</v>
      </c>
      <c r="O14" s="207" t="s">
        <v>20</v>
      </c>
      <c r="P14" s="207" t="s">
        <v>18</v>
      </c>
      <c r="Q14" s="207" t="s">
        <v>19</v>
      </c>
      <c r="R14" s="209"/>
      <c r="S14" s="207"/>
      <c r="T14" s="207"/>
      <c r="U14" s="216"/>
      <c r="V14" s="216"/>
      <c r="W14" s="218"/>
      <c r="X14" s="218"/>
      <c r="Y14" s="207"/>
      <c r="Z14" s="207"/>
      <c r="AA14" s="207"/>
      <c r="AB14" s="207"/>
      <c r="AC14" s="215"/>
    </row>
    <row r="15" spans="1:29" ht="33.6" customHeight="1" x14ac:dyDescent="0.25">
      <c r="A15" s="215"/>
      <c r="B15" s="209"/>
      <c r="C15" s="209"/>
      <c r="D15" s="209"/>
      <c r="E15" s="209"/>
      <c r="F15" s="209"/>
      <c r="G15" s="209"/>
      <c r="H15" s="207"/>
      <c r="I15" s="207"/>
      <c r="J15" s="209"/>
      <c r="K15" s="207"/>
      <c r="L15" s="207"/>
      <c r="M15" s="211"/>
      <c r="N15" s="207"/>
      <c r="O15" s="207"/>
      <c r="P15" s="207"/>
      <c r="Q15" s="207"/>
      <c r="R15" s="209"/>
      <c r="S15" s="169" t="s">
        <v>21</v>
      </c>
      <c r="T15" s="193" t="s">
        <v>22</v>
      </c>
      <c r="U15" s="169" t="s">
        <v>21</v>
      </c>
      <c r="V15" s="193" t="s">
        <v>22</v>
      </c>
      <c r="W15" s="194" t="s">
        <v>23</v>
      </c>
      <c r="X15" s="193" t="s">
        <v>22</v>
      </c>
      <c r="Y15" s="169" t="s">
        <v>21</v>
      </c>
      <c r="Z15" s="195" t="s">
        <v>24</v>
      </c>
      <c r="AA15" s="169" t="s">
        <v>21</v>
      </c>
      <c r="AB15" s="193" t="s">
        <v>24</v>
      </c>
      <c r="AC15" s="215"/>
    </row>
    <row r="16" spans="1:29" x14ac:dyDescent="0.25">
      <c r="A16" s="170" t="s">
        <v>25</v>
      </c>
      <c r="B16" s="170" t="s">
        <v>26</v>
      </c>
      <c r="C16" s="170" t="s">
        <v>27</v>
      </c>
      <c r="D16" s="170" t="s">
        <v>28</v>
      </c>
      <c r="E16" s="170" t="s">
        <v>29</v>
      </c>
      <c r="F16" s="158" t="s">
        <v>30</v>
      </c>
      <c r="G16" s="170" t="s">
        <v>31</v>
      </c>
      <c r="H16" s="158" t="s">
        <v>32</v>
      </c>
      <c r="I16" s="170" t="s">
        <v>33</v>
      </c>
      <c r="J16" s="158" t="s">
        <v>34</v>
      </c>
      <c r="K16" s="158" t="s">
        <v>35</v>
      </c>
      <c r="L16" s="158" t="s">
        <v>36</v>
      </c>
      <c r="M16" s="170" t="s">
        <v>37</v>
      </c>
      <c r="N16" s="170" t="s">
        <v>38</v>
      </c>
      <c r="O16" s="170" t="s">
        <v>39</v>
      </c>
      <c r="P16" s="158" t="s">
        <v>40</v>
      </c>
      <c r="Q16" s="170" t="s">
        <v>41</v>
      </c>
      <c r="R16" s="158" t="s">
        <v>42</v>
      </c>
      <c r="S16" s="170" t="s">
        <v>43</v>
      </c>
      <c r="T16" s="196" t="s">
        <v>44</v>
      </c>
      <c r="U16" s="158" t="s">
        <v>45</v>
      </c>
      <c r="V16" s="196" t="s">
        <v>46</v>
      </c>
      <c r="W16" s="170" t="s">
        <v>47</v>
      </c>
      <c r="X16" s="193" t="s">
        <v>48</v>
      </c>
      <c r="Y16" s="170" t="s">
        <v>49</v>
      </c>
      <c r="Z16" s="196" t="s">
        <v>50</v>
      </c>
      <c r="AA16" s="170" t="s">
        <v>51</v>
      </c>
      <c r="AB16" s="196" t="s">
        <v>52</v>
      </c>
      <c r="AC16" s="170" t="s">
        <v>53</v>
      </c>
    </row>
    <row r="17" spans="1:29" ht="25.5" x14ac:dyDescent="0.25">
      <c r="A17" s="197">
        <v>0</v>
      </c>
      <c r="B17" s="155" t="s">
        <v>1531</v>
      </c>
      <c r="C17" s="155" t="s">
        <v>1532</v>
      </c>
      <c r="D17" s="156">
        <f t="shared" ref="D17" si="0">D21</f>
        <v>133.91207967762725</v>
      </c>
      <c r="E17" s="156">
        <f>E18+E19+E20</f>
        <v>129.60759642796612</v>
      </c>
      <c r="F17" s="159">
        <f>F18+F19+F20</f>
        <v>48.632114771999994</v>
      </c>
      <c r="G17" s="156">
        <f>G21</f>
        <v>85.279964905627239</v>
      </c>
      <c r="H17" s="156">
        <f>H21</f>
        <v>24.519108000000003</v>
      </c>
      <c r="I17" s="159">
        <f t="shared" ref="I17:J17" si="1">I21</f>
        <v>0</v>
      </c>
      <c r="J17" s="159">
        <f t="shared" si="1"/>
        <v>0</v>
      </c>
      <c r="K17" s="159">
        <f>K18+K19+K20</f>
        <v>15.600000000000001</v>
      </c>
      <c r="L17" s="159">
        <f>L18+L19+L20</f>
        <v>8.9191079999999996</v>
      </c>
      <c r="M17" s="159">
        <f>M18+M19+M20</f>
        <v>26.934505391999998</v>
      </c>
      <c r="N17" s="159">
        <f t="shared" ref="N17:Q17" si="2">N18+N19+N20</f>
        <v>0</v>
      </c>
      <c r="O17" s="159">
        <f t="shared" si="2"/>
        <v>0</v>
      </c>
      <c r="P17" s="159">
        <f>P18+P19+P20</f>
        <v>18.033420599999999</v>
      </c>
      <c r="Q17" s="159">
        <f t="shared" si="2"/>
        <v>8.9010847920000007</v>
      </c>
      <c r="R17" s="159">
        <f>D17-F17-M17</f>
        <v>58.345459513627254</v>
      </c>
      <c r="S17" s="198">
        <f>M17-H17</f>
        <v>2.4153973919999956</v>
      </c>
      <c r="T17" s="198">
        <f>M17/H17*100</f>
        <v>109.85108182565205</v>
      </c>
      <c r="U17" s="198">
        <f>N17-I17</f>
        <v>0</v>
      </c>
      <c r="V17" s="198">
        <v>0</v>
      </c>
      <c r="W17" s="198">
        <f>O17-J17</f>
        <v>0</v>
      </c>
      <c r="X17" s="198">
        <v>0</v>
      </c>
      <c r="Y17" s="198">
        <f>P17-K17</f>
        <v>2.433420599999998</v>
      </c>
      <c r="Z17" s="198">
        <f>P17/K17*100</f>
        <v>115.59884999999998</v>
      </c>
      <c r="AA17" s="198">
        <f>Q17-L17</f>
        <v>-1.8023207999998903E-2</v>
      </c>
      <c r="AB17" s="198">
        <f>Q17/L17*100</f>
        <v>99.79792589124385</v>
      </c>
      <c r="AC17" s="198"/>
    </row>
    <row r="18" spans="1:29" ht="25.5" x14ac:dyDescent="0.25">
      <c r="A18" s="197" t="s">
        <v>1474</v>
      </c>
      <c r="B18" s="155" t="s">
        <v>1533</v>
      </c>
      <c r="C18" s="155" t="s">
        <v>1532</v>
      </c>
      <c r="D18" s="156">
        <f t="shared" ref="D18:G18" si="3">D22</f>
        <v>89.992734423389948</v>
      </c>
      <c r="E18" s="156">
        <f t="shared" si="3"/>
        <v>87.02212320000001</v>
      </c>
      <c r="F18" s="156">
        <f t="shared" si="3"/>
        <v>26.818533287999998</v>
      </c>
      <c r="G18" s="156">
        <f t="shared" si="3"/>
        <v>63.174201135389943</v>
      </c>
      <c r="H18" s="156">
        <f>H22</f>
        <v>14.667908000000001</v>
      </c>
      <c r="I18" s="159">
        <f t="shared" ref="I18:K18" si="4">I22</f>
        <v>0</v>
      </c>
      <c r="J18" s="159">
        <f t="shared" si="4"/>
        <v>0</v>
      </c>
      <c r="K18" s="159">
        <f t="shared" si="4"/>
        <v>14.173908000000001</v>
      </c>
      <c r="L18" s="159">
        <f t="shared" ref="L18:M18" si="5">L22</f>
        <v>0.49399999999999999</v>
      </c>
      <c r="M18" s="159">
        <f t="shared" si="5"/>
        <v>15.647789868</v>
      </c>
      <c r="N18" s="159">
        <f t="shared" ref="N18:Q18" si="6">N22</f>
        <v>0</v>
      </c>
      <c r="O18" s="159">
        <f t="shared" si="6"/>
        <v>0</v>
      </c>
      <c r="P18" s="159">
        <f t="shared" si="6"/>
        <v>15.146705076</v>
      </c>
      <c r="Q18" s="159">
        <f t="shared" si="6"/>
        <v>0.501084792</v>
      </c>
      <c r="R18" s="159">
        <f t="shared" ref="R18:R75" si="7">D18-F18-M18</f>
        <v>47.526411267389946</v>
      </c>
      <c r="S18" s="198">
        <f t="shared" ref="S18:S75" si="8">M18-H18</f>
        <v>0.97988186799999966</v>
      </c>
      <c r="T18" s="198">
        <f t="shared" ref="T18:T74" si="9">M18/H18*100</f>
        <v>106.68044732759436</v>
      </c>
      <c r="U18" s="198">
        <f t="shared" ref="U18:U75" si="10">N18-I18</f>
        <v>0</v>
      </c>
      <c r="V18" s="198">
        <v>0</v>
      </c>
      <c r="W18" s="198">
        <f t="shared" ref="W18:W75" si="11">O18-J18</f>
        <v>0</v>
      </c>
      <c r="X18" s="198">
        <v>0</v>
      </c>
      <c r="Y18" s="198">
        <f t="shared" ref="Y18:Y75" si="12">P18-K18</f>
        <v>0.97279707599999909</v>
      </c>
      <c r="Z18" s="198">
        <f t="shared" ref="Z18:Z58" si="13">P18/K18*100</f>
        <v>106.86329469614166</v>
      </c>
      <c r="AA18" s="198">
        <f t="shared" ref="AA18:AA75" si="14">Q18-L18</f>
        <v>7.0847920000000064E-3</v>
      </c>
      <c r="AB18" s="198">
        <v>0</v>
      </c>
      <c r="AC18" s="199"/>
    </row>
    <row r="19" spans="1:29" ht="25.5" x14ac:dyDescent="0.25">
      <c r="A19" s="197" t="s">
        <v>1475</v>
      </c>
      <c r="B19" s="155" t="s">
        <v>1534</v>
      </c>
      <c r="C19" s="155" t="s">
        <v>1532</v>
      </c>
      <c r="D19" s="156">
        <f t="shared" ref="D19:G19" si="15">D52</f>
        <v>10.801017</v>
      </c>
      <c r="E19" s="156">
        <f>E52</f>
        <v>9.6250137999999996</v>
      </c>
      <c r="F19" s="156">
        <f t="shared" si="15"/>
        <v>5.530289891999999</v>
      </c>
      <c r="G19" s="156">
        <f t="shared" si="15"/>
        <v>5.2707271080000009</v>
      </c>
      <c r="H19" s="156">
        <f>H52</f>
        <v>1.4260919999999999</v>
      </c>
      <c r="I19" s="159">
        <f t="shared" ref="I19:J19" si="16">I52</f>
        <v>0</v>
      </c>
      <c r="J19" s="159">
        <f t="shared" si="16"/>
        <v>0</v>
      </c>
      <c r="K19" s="159">
        <f>K52</f>
        <v>1.4260919999999999</v>
      </c>
      <c r="L19" s="159">
        <f>L52</f>
        <v>0</v>
      </c>
      <c r="M19" s="159">
        <f t="shared" ref="M19:Q19" si="17">M52</f>
        <v>2.8867155239999995</v>
      </c>
      <c r="N19" s="159">
        <f t="shared" si="17"/>
        <v>0</v>
      </c>
      <c r="O19" s="159">
        <f t="shared" si="17"/>
        <v>0</v>
      </c>
      <c r="P19" s="159">
        <f t="shared" si="17"/>
        <v>2.8867155239999995</v>
      </c>
      <c r="Q19" s="159">
        <f t="shared" si="17"/>
        <v>0</v>
      </c>
      <c r="R19" s="159">
        <f t="shared" si="7"/>
        <v>2.3840115840000013</v>
      </c>
      <c r="S19" s="198">
        <f t="shared" si="8"/>
        <v>1.4606235239999996</v>
      </c>
      <c r="T19" s="198">
        <v>0</v>
      </c>
      <c r="U19" s="198">
        <f t="shared" si="10"/>
        <v>0</v>
      </c>
      <c r="V19" s="198">
        <v>0</v>
      </c>
      <c r="W19" s="198">
        <f t="shared" si="11"/>
        <v>0</v>
      </c>
      <c r="X19" s="198">
        <v>0</v>
      </c>
      <c r="Y19" s="198">
        <f t="shared" si="12"/>
        <v>1.4606235239999996</v>
      </c>
      <c r="Z19" s="198">
        <v>0</v>
      </c>
      <c r="AA19" s="198">
        <f t="shared" si="14"/>
        <v>0</v>
      </c>
      <c r="AB19" s="198">
        <v>0</v>
      </c>
      <c r="AC19" s="199"/>
    </row>
    <row r="20" spans="1:29" x14ac:dyDescent="0.25">
      <c r="A20" s="197" t="s">
        <v>1476</v>
      </c>
      <c r="B20" s="155" t="s">
        <v>1535</v>
      </c>
      <c r="C20" s="155" t="s">
        <v>1532</v>
      </c>
      <c r="D20" s="156">
        <f t="shared" ref="D20:G20" si="18">D58</f>
        <v>33.118328254237298</v>
      </c>
      <c r="E20" s="156">
        <f>E58</f>
        <v>32.9604594279661</v>
      </c>
      <c r="F20" s="156">
        <f t="shared" si="18"/>
        <v>16.283291592000001</v>
      </c>
      <c r="G20" s="156">
        <f t="shared" si="18"/>
        <v>16.835036662237297</v>
      </c>
      <c r="H20" s="156">
        <f>H58</f>
        <v>8.4251079999999998</v>
      </c>
      <c r="I20" s="159">
        <f t="shared" ref="I20:J20" si="19">I58</f>
        <v>0</v>
      </c>
      <c r="J20" s="159">
        <f t="shared" si="19"/>
        <v>0</v>
      </c>
      <c r="K20" s="159">
        <f>K58</f>
        <v>0</v>
      </c>
      <c r="L20" s="159">
        <f>L58</f>
        <v>8.4251079999999998</v>
      </c>
      <c r="M20" s="159">
        <f t="shared" ref="M20:Q20" si="20">M58</f>
        <v>8.4</v>
      </c>
      <c r="N20" s="159">
        <f t="shared" si="20"/>
        <v>0</v>
      </c>
      <c r="O20" s="159">
        <f t="shared" si="20"/>
        <v>0</v>
      </c>
      <c r="P20" s="159">
        <f t="shared" si="20"/>
        <v>0</v>
      </c>
      <c r="Q20" s="159">
        <f t="shared" si="20"/>
        <v>8.4</v>
      </c>
      <c r="R20" s="159">
        <f t="shared" si="7"/>
        <v>8.4350366622372963</v>
      </c>
      <c r="S20" s="198">
        <f t="shared" si="8"/>
        <v>-2.5107999999999464E-2</v>
      </c>
      <c r="T20" s="198">
        <f t="shared" si="9"/>
        <v>99.701986016084305</v>
      </c>
      <c r="U20" s="198">
        <f t="shared" si="10"/>
        <v>0</v>
      </c>
      <c r="V20" s="198">
        <v>0</v>
      </c>
      <c r="W20" s="198">
        <f t="shared" si="11"/>
        <v>0</v>
      </c>
      <c r="X20" s="198">
        <v>0</v>
      </c>
      <c r="Y20" s="198">
        <f t="shared" si="12"/>
        <v>0</v>
      </c>
      <c r="Z20" s="198">
        <v>0</v>
      </c>
      <c r="AA20" s="198">
        <f t="shared" si="14"/>
        <v>-2.5107999999999464E-2</v>
      </c>
      <c r="AB20" s="198">
        <f t="shared" ref="AB20:AB69" si="21">Q20/L20*100</f>
        <v>99.701986016084305</v>
      </c>
      <c r="AC20" s="199"/>
    </row>
    <row r="21" spans="1:29" x14ac:dyDescent="0.25">
      <c r="A21" s="164">
        <v>1</v>
      </c>
      <c r="B21" s="155" t="s">
        <v>1536</v>
      </c>
      <c r="C21" s="155" t="s">
        <v>1532</v>
      </c>
      <c r="D21" s="156">
        <f t="shared" ref="D21:F21" si="22">D22+D52+D58</f>
        <v>133.91207967762725</v>
      </c>
      <c r="E21" s="156">
        <f>E17</f>
        <v>129.60759642796612</v>
      </c>
      <c r="F21" s="156">
        <f t="shared" si="22"/>
        <v>48.632114771999994</v>
      </c>
      <c r="G21" s="156">
        <f>G22+G52+G58</f>
        <v>85.279964905627239</v>
      </c>
      <c r="H21" s="156">
        <f>H22+H52+H58</f>
        <v>24.519108000000003</v>
      </c>
      <c r="I21" s="159">
        <f t="shared" ref="I21:J21" si="23">I22+I52+I58</f>
        <v>0</v>
      </c>
      <c r="J21" s="159">
        <f t="shared" si="23"/>
        <v>0</v>
      </c>
      <c r="K21" s="159">
        <f>K17</f>
        <v>15.600000000000001</v>
      </c>
      <c r="L21" s="159">
        <f>L17</f>
        <v>8.9191079999999996</v>
      </c>
      <c r="M21" s="159">
        <f t="shared" ref="M21:Q21" si="24">M17</f>
        <v>26.934505391999998</v>
      </c>
      <c r="N21" s="159">
        <f t="shared" si="24"/>
        <v>0</v>
      </c>
      <c r="O21" s="159">
        <f t="shared" si="24"/>
        <v>0</v>
      </c>
      <c r="P21" s="159">
        <f t="shared" si="24"/>
        <v>18.033420599999999</v>
      </c>
      <c r="Q21" s="159">
        <f t="shared" si="24"/>
        <v>8.9010847920000007</v>
      </c>
      <c r="R21" s="159">
        <f t="shared" si="7"/>
        <v>58.345459513627254</v>
      </c>
      <c r="S21" s="198">
        <f t="shared" si="8"/>
        <v>2.4153973919999956</v>
      </c>
      <c r="T21" s="198">
        <f t="shared" si="9"/>
        <v>109.85108182565205</v>
      </c>
      <c r="U21" s="198">
        <f t="shared" si="10"/>
        <v>0</v>
      </c>
      <c r="V21" s="198">
        <v>0</v>
      </c>
      <c r="W21" s="198">
        <f t="shared" si="11"/>
        <v>0</v>
      </c>
      <c r="X21" s="198">
        <v>0</v>
      </c>
      <c r="Y21" s="198">
        <f t="shared" si="12"/>
        <v>2.433420599999998</v>
      </c>
      <c r="Z21" s="198">
        <f t="shared" si="13"/>
        <v>115.59884999999998</v>
      </c>
      <c r="AA21" s="198">
        <f t="shared" si="14"/>
        <v>-1.8023207999998903E-2</v>
      </c>
      <c r="AB21" s="198">
        <f t="shared" si="21"/>
        <v>99.79792589124385</v>
      </c>
      <c r="AC21" s="199"/>
    </row>
    <row r="22" spans="1:29" ht="25.5" x14ac:dyDescent="0.25">
      <c r="A22" s="164" t="s">
        <v>1477</v>
      </c>
      <c r="B22" s="155" t="s">
        <v>1537</v>
      </c>
      <c r="C22" s="155" t="s">
        <v>1532</v>
      </c>
      <c r="D22" s="156">
        <f t="shared" ref="D22:F22" si="25">D23+D45+D35</f>
        <v>89.992734423389948</v>
      </c>
      <c r="E22" s="156">
        <f>E23+E45+E35</f>
        <v>87.02212320000001</v>
      </c>
      <c r="F22" s="156">
        <f t="shared" si="25"/>
        <v>26.818533287999998</v>
      </c>
      <c r="G22" s="156">
        <f>G23+G45+G35</f>
        <v>63.174201135389943</v>
      </c>
      <c r="H22" s="156">
        <f>H23+H45+H35</f>
        <v>14.667908000000001</v>
      </c>
      <c r="I22" s="159">
        <f t="shared" ref="I22:J22" si="26">I23+I45+I35</f>
        <v>0</v>
      </c>
      <c r="J22" s="159">
        <f t="shared" si="26"/>
        <v>0</v>
      </c>
      <c r="K22" s="159">
        <f>K23+K45+K35</f>
        <v>14.173908000000001</v>
      </c>
      <c r="L22" s="159">
        <f>L23+L45+L35</f>
        <v>0.49399999999999999</v>
      </c>
      <c r="M22" s="159">
        <f t="shared" ref="M22:Q22" si="27">M23+M45+M35</f>
        <v>15.647789868</v>
      </c>
      <c r="N22" s="159">
        <f t="shared" si="27"/>
        <v>0</v>
      </c>
      <c r="O22" s="159">
        <f t="shared" si="27"/>
        <v>0</v>
      </c>
      <c r="P22" s="159">
        <f t="shared" si="27"/>
        <v>15.146705076</v>
      </c>
      <c r="Q22" s="159">
        <f t="shared" si="27"/>
        <v>0.501084792</v>
      </c>
      <c r="R22" s="159">
        <f t="shared" si="7"/>
        <v>47.526411267389946</v>
      </c>
      <c r="S22" s="198">
        <f t="shared" si="8"/>
        <v>0.97988186799999966</v>
      </c>
      <c r="T22" s="198">
        <f t="shared" si="9"/>
        <v>106.68044732759436</v>
      </c>
      <c r="U22" s="198">
        <f t="shared" si="10"/>
        <v>0</v>
      </c>
      <c r="V22" s="198">
        <v>0</v>
      </c>
      <c r="W22" s="198">
        <f t="shared" si="11"/>
        <v>0</v>
      </c>
      <c r="X22" s="198">
        <v>0</v>
      </c>
      <c r="Y22" s="198">
        <f t="shared" si="12"/>
        <v>0.97279707599999909</v>
      </c>
      <c r="Z22" s="198">
        <f t="shared" si="13"/>
        <v>106.86329469614166</v>
      </c>
      <c r="AA22" s="198">
        <f t="shared" si="14"/>
        <v>7.0847920000000064E-3</v>
      </c>
      <c r="AB22" s="198">
        <v>0</v>
      </c>
      <c r="AC22" s="199"/>
    </row>
    <row r="23" spans="1:29" ht="38.25" x14ac:dyDescent="0.25">
      <c r="A23" s="164" t="s">
        <v>1478</v>
      </c>
      <c r="B23" s="155" t="s">
        <v>1538</v>
      </c>
      <c r="C23" s="155" t="s">
        <v>1532</v>
      </c>
      <c r="D23" s="156">
        <f t="shared" ref="D23:G23" si="28">SUM(D24:D34)</f>
        <v>48.743432158502209</v>
      </c>
      <c r="E23" s="156">
        <f t="shared" ref="E23" si="29">SUM(E24:E34)</f>
        <v>48.511957200000005</v>
      </c>
      <c r="F23" s="156">
        <f t="shared" si="28"/>
        <v>10.867593264</v>
      </c>
      <c r="G23" s="156">
        <f t="shared" si="28"/>
        <v>37.875838894502209</v>
      </c>
      <c r="H23" s="156">
        <f>SUM(H24:H34)</f>
        <v>3.3753983999999999</v>
      </c>
      <c r="I23" s="159">
        <f t="shared" ref="I23:K23" si="30">SUM(I24:I34)</f>
        <v>0</v>
      </c>
      <c r="J23" s="159">
        <f t="shared" si="30"/>
        <v>0</v>
      </c>
      <c r="K23" s="159">
        <f t="shared" si="30"/>
        <v>3.3753983999999999</v>
      </c>
      <c r="L23" s="159">
        <f t="shared" ref="L23:M23" si="31">SUM(L24:L34)</f>
        <v>0</v>
      </c>
      <c r="M23" s="159">
        <f t="shared" si="31"/>
        <v>3.4208791679999999</v>
      </c>
      <c r="N23" s="159">
        <f t="shared" ref="N23:Q23" si="32">SUM(N24:N34)</f>
        <v>0</v>
      </c>
      <c r="O23" s="159">
        <f t="shared" si="32"/>
        <v>0</v>
      </c>
      <c r="P23" s="159">
        <f t="shared" si="32"/>
        <v>3.4208791679999999</v>
      </c>
      <c r="Q23" s="159">
        <f t="shared" si="32"/>
        <v>0</v>
      </c>
      <c r="R23" s="159">
        <f t="shared" si="7"/>
        <v>34.45495972650221</v>
      </c>
      <c r="S23" s="198">
        <f t="shared" si="8"/>
        <v>4.5480768000000005E-2</v>
      </c>
      <c r="T23" s="198">
        <f t="shared" si="9"/>
        <v>101.34741925575364</v>
      </c>
      <c r="U23" s="198">
        <f t="shared" si="10"/>
        <v>0</v>
      </c>
      <c r="V23" s="198">
        <v>0</v>
      </c>
      <c r="W23" s="198">
        <f t="shared" si="11"/>
        <v>0</v>
      </c>
      <c r="X23" s="198">
        <v>0</v>
      </c>
      <c r="Y23" s="198">
        <f t="shared" si="12"/>
        <v>4.5480768000000005E-2</v>
      </c>
      <c r="Z23" s="198">
        <f t="shared" si="13"/>
        <v>101.34741925575364</v>
      </c>
      <c r="AA23" s="198">
        <f t="shared" si="14"/>
        <v>0</v>
      </c>
      <c r="AB23" s="198">
        <v>0</v>
      </c>
      <c r="AC23" s="199"/>
    </row>
    <row r="24" spans="1:29" ht="25.5" x14ac:dyDescent="0.25">
      <c r="A24" s="164" t="s">
        <v>1479</v>
      </c>
      <c r="B24" s="155" t="s">
        <v>1539</v>
      </c>
      <c r="C24" s="155" t="s">
        <v>1540</v>
      </c>
      <c r="D24" s="157">
        <f>'[1]2'!T26</f>
        <v>0.36771297669152536</v>
      </c>
      <c r="E24" s="157">
        <f>'[2]2'!U26</f>
        <v>0.36771339999999997</v>
      </c>
      <c r="F24" s="157">
        <f>'[3]1(год)'!O27+'[4]1'!$M$24</f>
        <v>0.14026327199999999</v>
      </c>
      <c r="G24" s="157">
        <f>D24-F24</f>
        <v>0.22744970469152537</v>
      </c>
      <c r="H24" s="159">
        <f t="shared" ref="H24:H75" si="33">I24+J24+K24+L24</f>
        <v>0</v>
      </c>
      <c r="I24" s="160">
        <v>0</v>
      </c>
      <c r="J24" s="160">
        <v>0</v>
      </c>
      <c r="K24" s="156">
        <f>'[5]2'!BA26</f>
        <v>0</v>
      </c>
      <c r="L24" s="156">
        <f>'[5]2'!BB26</f>
        <v>0</v>
      </c>
      <c r="M24" s="159">
        <f>N24+O24+P24+Q24</f>
        <v>0</v>
      </c>
      <c r="N24" s="160">
        <v>0</v>
      </c>
      <c r="O24" s="160">
        <v>0</v>
      </c>
      <c r="P24" s="361">
        <v>0</v>
      </c>
      <c r="Q24" s="160">
        <v>0</v>
      </c>
      <c r="R24" s="159">
        <f t="shared" si="7"/>
        <v>0.22744970469152537</v>
      </c>
      <c r="S24" s="198">
        <f t="shared" si="8"/>
        <v>0</v>
      </c>
      <c r="T24" s="198">
        <v>0</v>
      </c>
      <c r="U24" s="198">
        <f t="shared" si="10"/>
        <v>0</v>
      </c>
      <c r="V24" s="198">
        <v>0</v>
      </c>
      <c r="W24" s="198">
        <f t="shared" si="11"/>
        <v>0</v>
      </c>
      <c r="X24" s="198">
        <v>0</v>
      </c>
      <c r="Y24" s="198">
        <f t="shared" si="12"/>
        <v>0</v>
      </c>
      <c r="Z24" s="198">
        <v>0</v>
      </c>
      <c r="AA24" s="198">
        <f t="shared" si="14"/>
        <v>0</v>
      </c>
      <c r="AB24" s="198">
        <v>0</v>
      </c>
      <c r="AC24" s="199"/>
    </row>
    <row r="25" spans="1:29" ht="25.5" x14ac:dyDescent="0.25">
      <c r="A25" s="164" t="s">
        <v>1480</v>
      </c>
      <c r="B25" s="155" t="s">
        <v>1541</v>
      </c>
      <c r="C25" s="155" t="s">
        <v>1542</v>
      </c>
      <c r="D25" s="157">
        <f>'[1]2'!T27</f>
        <v>0.19953163236610172</v>
      </c>
      <c r="E25" s="157">
        <f>'[2]2'!U27</f>
        <v>0.21813859999999999</v>
      </c>
      <c r="F25" s="157">
        <f>'[3]1(год)'!O28</f>
        <v>0.20912387999999998</v>
      </c>
      <c r="G25" s="157">
        <f t="shared" ref="G25:G75" si="34">D25-F25</f>
        <v>-9.5922476338982654E-3</v>
      </c>
      <c r="H25" s="159">
        <f>I25+J25+K25+L25</f>
        <v>0</v>
      </c>
      <c r="I25" s="160">
        <v>0</v>
      </c>
      <c r="J25" s="160">
        <v>0</v>
      </c>
      <c r="K25" s="156">
        <f>'[5]2'!BA27</f>
        <v>0</v>
      </c>
      <c r="L25" s="156">
        <f>'[5]2'!BB27</f>
        <v>0</v>
      </c>
      <c r="M25" s="160">
        <f t="shared" ref="M25:M33" si="35">N25+O25+P25+Q25</f>
        <v>0</v>
      </c>
      <c r="N25" s="160">
        <v>0</v>
      </c>
      <c r="O25" s="160">
        <v>0</v>
      </c>
      <c r="P25" s="361">
        <v>0</v>
      </c>
      <c r="Q25" s="160">
        <v>0</v>
      </c>
      <c r="R25" s="159">
        <f t="shared" si="7"/>
        <v>-9.5922476338982654E-3</v>
      </c>
      <c r="S25" s="198">
        <f t="shared" si="8"/>
        <v>0</v>
      </c>
      <c r="T25" s="198">
        <v>0</v>
      </c>
      <c r="U25" s="198">
        <f t="shared" si="10"/>
        <v>0</v>
      </c>
      <c r="V25" s="198">
        <v>0</v>
      </c>
      <c r="W25" s="198">
        <f t="shared" si="11"/>
        <v>0</v>
      </c>
      <c r="X25" s="198">
        <v>0</v>
      </c>
      <c r="Y25" s="198">
        <f t="shared" si="12"/>
        <v>0</v>
      </c>
      <c r="Z25" s="198">
        <v>0</v>
      </c>
      <c r="AA25" s="198">
        <f t="shared" si="14"/>
        <v>0</v>
      </c>
      <c r="AB25" s="198">
        <v>0</v>
      </c>
      <c r="AC25" s="199"/>
    </row>
    <row r="26" spans="1:29" ht="63.75" x14ac:dyDescent="0.25">
      <c r="A26" s="164" t="s">
        <v>1481</v>
      </c>
      <c r="B26" s="155" t="s">
        <v>1543</v>
      </c>
      <c r="C26" s="155" t="s">
        <v>1544</v>
      </c>
      <c r="D26" s="157">
        <f>'[1]2'!T28</f>
        <v>1.6659538376033893</v>
      </c>
      <c r="E26" s="157">
        <f>'[2]2'!U28</f>
        <v>1.7422922000000001</v>
      </c>
      <c r="F26" s="157">
        <f>'[3]1(год)'!O29+'[4]1'!$M$26</f>
        <v>1.2078852</v>
      </c>
      <c r="G26" s="157">
        <f t="shared" si="34"/>
        <v>0.45806863760338934</v>
      </c>
      <c r="H26" s="159">
        <f t="shared" si="33"/>
        <v>0</v>
      </c>
      <c r="I26" s="160">
        <v>0</v>
      </c>
      <c r="J26" s="160">
        <v>0</v>
      </c>
      <c r="K26" s="156">
        <f>'[5]2'!BA28</f>
        <v>0</v>
      </c>
      <c r="L26" s="156">
        <f>'[5]2'!BB28</f>
        <v>0</v>
      </c>
      <c r="M26" s="160">
        <f t="shared" si="35"/>
        <v>0</v>
      </c>
      <c r="N26" s="160">
        <v>0</v>
      </c>
      <c r="O26" s="160">
        <v>0</v>
      </c>
      <c r="P26" s="361">
        <v>0</v>
      </c>
      <c r="Q26" s="160">
        <v>0</v>
      </c>
      <c r="R26" s="159">
        <f t="shared" si="7"/>
        <v>0.45806863760338934</v>
      </c>
      <c r="S26" s="198">
        <f t="shared" si="8"/>
        <v>0</v>
      </c>
      <c r="T26" s="198">
        <v>0</v>
      </c>
      <c r="U26" s="198">
        <f t="shared" si="10"/>
        <v>0</v>
      </c>
      <c r="V26" s="198">
        <v>0</v>
      </c>
      <c r="W26" s="198">
        <f t="shared" si="11"/>
        <v>0</v>
      </c>
      <c r="X26" s="198">
        <v>0</v>
      </c>
      <c r="Y26" s="198">
        <f t="shared" si="12"/>
        <v>0</v>
      </c>
      <c r="Z26" s="198">
        <v>0</v>
      </c>
      <c r="AA26" s="198">
        <f t="shared" si="14"/>
        <v>0</v>
      </c>
      <c r="AB26" s="198">
        <v>0</v>
      </c>
      <c r="AC26" s="199"/>
    </row>
    <row r="27" spans="1:29" ht="127.5" x14ac:dyDescent="0.25">
      <c r="A27" s="164" t="s">
        <v>1482</v>
      </c>
      <c r="B27" s="155" t="s">
        <v>1545</v>
      </c>
      <c r="C27" s="155" t="s">
        <v>1546</v>
      </c>
      <c r="D27" s="157">
        <f>'[1]2'!T29</f>
        <v>3.6667047817971321</v>
      </c>
      <c r="E27" s="157">
        <f>'[2]2'!U29</f>
        <v>3.7065929000000004</v>
      </c>
      <c r="F27" s="157">
        <f>'[3]1(год)'!O30+'[4]1'!$M$27</f>
        <v>1.3324138080000001</v>
      </c>
      <c r="G27" s="157">
        <f t="shared" si="34"/>
        <v>2.334290973797132</v>
      </c>
      <c r="H27" s="159">
        <f>I27+J27+K27+L27</f>
        <v>0.42299999999999999</v>
      </c>
      <c r="I27" s="160">
        <v>0</v>
      </c>
      <c r="J27" s="160">
        <v>0</v>
      </c>
      <c r="K27" s="156">
        <f>'[5]2'!BA29</f>
        <v>0.42299999999999999</v>
      </c>
      <c r="L27" s="156">
        <f>'[5]2'!BB29</f>
        <v>0</v>
      </c>
      <c r="M27" s="160">
        <f t="shared" si="35"/>
        <v>0.43816544399999996</v>
      </c>
      <c r="N27" s="160">
        <v>0</v>
      </c>
      <c r="O27" s="160">
        <v>0</v>
      </c>
      <c r="P27" s="159">
        <f>365137.87*1.2/1000000</f>
        <v>0.43816544399999996</v>
      </c>
      <c r="Q27" s="160">
        <v>0</v>
      </c>
      <c r="R27" s="159">
        <f t="shared" si="7"/>
        <v>1.896125529797132</v>
      </c>
      <c r="S27" s="198">
        <f t="shared" si="8"/>
        <v>1.5165443999999972E-2</v>
      </c>
      <c r="T27" s="198">
        <f t="shared" si="9"/>
        <v>103.58521134751773</v>
      </c>
      <c r="U27" s="198">
        <f t="shared" si="10"/>
        <v>0</v>
      </c>
      <c r="V27" s="198">
        <v>0</v>
      </c>
      <c r="W27" s="198">
        <f t="shared" si="11"/>
        <v>0</v>
      </c>
      <c r="X27" s="198">
        <v>0</v>
      </c>
      <c r="Y27" s="198">
        <f t="shared" si="12"/>
        <v>1.5165443999999972E-2</v>
      </c>
      <c r="Z27" s="198">
        <f t="shared" si="13"/>
        <v>103.58521134751773</v>
      </c>
      <c r="AA27" s="198">
        <f t="shared" si="14"/>
        <v>0</v>
      </c>
      <c r="AB27" s="198">
        <v>0</v>
      </c>
      <c r="AC27" s="199"/>
    </row>
    <row r="28" spans="1:29" ht="216.75" x14ac:dyDescent="0.25">
      <c r="A28" s="164" t="s">
        <v>1483</v>
      </c>
      <c r="B28" s="155" t="s">
        <v>1547</v>
      </c>
      <c r="C28" s="155" t="s">
        <v>1548</v>
      </c>
      <c r="D28" s="157">
        <f>'[1]2'!T30</f>
        <v>9.4864736893118629</v>
      </c>
      <c r="E28" s="157">
        <f>'[2]2'!U30</f>
        <v>9.0614810000000006</v>
      </c>
      <c r="F28" s="157">
        <f>'[3]1(год)'!O31+'[4]1'!$M$28</f>
        <v>3.2296289040000001</v>
      </c>
      <c r="G28" s="157">
        <f t="shared" si="34"/>
        <v>6.2568447853118627</v>
      </c>
      <c r="H28" s="159">
        <f t="shared" si="33"/>
        <v>2.2182876</v>
      </c>
      <c r="I28" s="160">
        <v>0</v>
      </c>
      <c r="J28" s="160">
        <v>0</v>
      </c>
      <c r="K28" s="156">
        <f>'[5]2'!BA30</f>
        <v>2.2182876</v>
      </c>
      <c r="L28" s="156">
        <f>'[5]2'!BB30</f>
        <v>0</v>
      </c>
      <c r="M28" s="160">
        <f t="shared" si="35"/>
        <v>2.1886886039999998</v>
      </c>
      <c r="N28" s="160">
        <v>0</v>
      </c>
      <c r="O28" s="160">
        <v>0</v>
      </c>
      <c r="P28" s="159">
        <f>((457349.15+457608.07+458949.95+450000)*1.2)/1000000</f>
        <v>2.1886886039999998</v>
      </c>
      <c r="Q28" s="160">
        <v>0</v>
      </c>
      <c r="R28" s="159">
        <f t="shared" si="7"/>
        <v>4.0681561813118634</v>
      </c>
      <c r="S28" s="198">
        <f t="shared" si="8"/>
        <v>-2.9598996000000266E-2</v>
      </c>
      <c r="T28" s="198">
        <v>0</v>
      </c>
      <c r="U28" s="198">
        <f t="shared" si="10"/>
        <v>0</v>
      </c>
      <c r="V28" s="198">
        <v>0</v>
      </c>
      <c r="W28" s="198">
        <f t="shared" si="11"/>
        <v>0</v>
      </c>
      <c r="X28" s="198">
        <v>0</v>
      </c>
      <c r="Y28" s="198">
        <f t="shared" si="12"/>
        <v>-2.9598996000000266E-2</v>
      </c>
      <c r="Z28" s="198">
        <v>0</v>
      </c>
      <c r="AA28" s="198">
        <f t="shared" si="14"/>
        <v>0</v>
      </c>
      <c r="AB28" s="198">
        <v>0</v>
      </c>
      <c r="AC28" s="199"/>
    </row>
    <row r="29" spans="1:29" ht="102" x14ac:dyDescent="0.25">
      <c r="A29" s="164" t="s">
        <v>1484</v>
      </c>
      <c r="B29" s="155" t="s">
        <v>1549</v>
      </c>
      <c r="C29" s="155" t="s">
        <v>1550</v>
      </c>
      <c r="D29" s="157">
        <f>'[1]2'!T31</f>
        <v>5.657538215932199</v>
      </c>
      <c r="E29" s="157">
        <f>'[2]2'!U31</f>
        <v>5.6869341000000002</v>
      </c>
      <c r="F29" s="157">
        <f>'[3]1(год)'!O32+'[4]1'!$M$29</f>
        <v>0.418686108</v>
      </c>
      <c r="G29" s="157">
        <f t="shared" si="34"/>
        <v>5.2388521079321988</v>
      </c>
      <c r="H29" s="159">
        <f t="shared" si="33"/>
        <v>0.73411079999999995</v>
      </c>
      <c r="I29" s="160">
        <v>0</v>
      </c>
      <c r="J29" s="160">
        <v>0</v>
      </c>
      <c r="K29" s="156">
        <f>'[5]2'!BA31</f>
        <v>0.73411079999999995</v>
      </c>
      <c r="L29" s="156">
        <f>'[5]2'!BB31</f>
        <v>0</v>
      </c>
      <c r="M29" s="160">
        <f t="shared" si="35"/>
        <v>0.79402512000000003</v>
      </c>
      <c r="N29" s="160">
        <v>0</v>
      </c>
      <c r="O29" s="160">
        <v>0</v>
      </c>
      <c r="P29" s="159">
        <f>661687.6*1.2/1000000</f>
        <v>0.79402512000000003</v>
      </c>
      <c r="Q29" s="160">
        <v>0</v>
      </c>
      <c r="R29" s="159">
        <f t="shared" si="7"/>
        <v>4.4448269879321991</v>
      </c>
      <c r="S29" s="198">
        <f t="shared" si="8"/>
        <v>5.9914320000000076E-2</v>
      </c>
      <c r="T29" s="198">
        <v>0</v>
      </c>
      <c r="U29" s="198">
        <f t="shared" si="10"/>
        <v>0</v>
      </c>
      <c r="V29" s="198">
        <v>0</v>
      </c>
      <c r="W29" s="198">
        <f t="shared" si="11"/>
        <v>0</v>
      </c>
      <c r="X29" s="198">
        <v>0</v>
      </c>
      <c r="Y29" s="198">
        <f t="shared" si="12"/>
        <v>5.9914320000000076E-2</v>
      </c>
      <c r="Z29" s="198">
        <v>0</v>
      </c>
      <c r="AA29" s="198">
        <f t="shared" si="14"/>
        <v>0</v>
      </c>
      <c r="AB29" s="198">
        <v>0</v>
      </c>
      <c r="AC29" s="199"/>
    </row>
    <row r="30" spans="1:29" ht="25.5" x14ac:dyDescent="0.25">
      <c r="A30" s="164" t="s">
        <v>1485</v>
      </c>
      <c r="B30" s="155" t="s">
        <v>1551</v>
      </c>
      <c r="C30" s="155" t="s">
        <v>1552</v>
      </c>
      <c r="D30" s="157">
        <f>'[1]2'!T32</f>
        <v>1.1773360248000002</v>
      </c>
      <c r="E30" s="157">
        <f>'[2]2'!U32</f>
        <v>1.206629</v>
      </c>
      <c r="F30" s="157">
        <f>'[3]1(год)'!O33</f>
        <v>1.202906268</v>
      </c>
      <c r="G30" s="157">
        <f t="shared" si="34"/>
        <v>-2.5570243199999787E-2</v>
      </c>
      <c r="H30" s="159">
        <f t="shared" si="33"/>
        <v>0</v>
      </c>
      <c r="I30" s="160">
        <v>0</v>
      </c>
      <c r="J30" s="160">
        <v>0</v>
      </c>
      <c r="K30" s="156">
        <f>'[5]2'!BA32</f>
        <v>0</v>
      </c>
      <c r="L30" s="156">
        <f>'[5]2'!BB32</f>
        <v>0</v>
      </c>
      <c r="M30" s="160">
        <f t="shared" si="35"/>
        <v>0</v>
      </c>
      <c r="N30" s="160">
        <v>0</v>
      </c>
      <c r="O30" s="160">
        <v>0</v>
      </c>
      <c r="P30" s="361">
        <v>0</v>
      </c>
      <c r="Q30" s="160">
        <v>0</v>
      </c>
      <c r="R30" s="159">
        <f t="shared" si="7"/>
        <v>-2.5570243199999787E-2</v>
      </c>
      <c r="S30" s="198">
        <f t="shared" si="8"/>
        <v>0</v>
      </c>
      <c r="T30" s="198">
        <v>0</v>
      </c>
      <c r="U30" s="198">
        <f t="shared" si="10"/>
        <v>0</v>
      </c>
      <c r="V30" s="198">
        <v>0</v>
      </c>
      <c r="W30" s="198">
        <f t="shared" si="11"/>
        <v>0</v>
      </c>
      <c r="X30" s="198">
        <v>0</v>
      </c>
      <c r="Y30" s="198">
        <f t="shared" si="12"/>
        <v>0</v>
      </c>
      <c r="Z30" s="198">
        <v>0</v>
      </c>
      <c r="AA30" s="198">
        <f t="shared" si="14"/>
        <v>0</v>
      </c>
      <c r="AB30" s="198">
        <v>0</v>
      </c>
      <c r="AC30" s="199"/>
    </row>
    <row r="31" spans="1:29" ht="25.5" x14ac:dyDescent="0.25">
      <c r="A31" s="164" t="s">
        <v>1486</v>
      </c>
      <c r="B31" s="155" t="s">
        <v>1553</v>
      </c>
      <c r="C31" s="155" t="s">
        <v>1554</v>
      </c>
      <c r="D31" s="157">
        <f>'[1]2'!T33</f>
        <v>18.151358999999999</v>
      </c>
      <c r="E31" s="157">
        <f>'[2]2'!U33</f>
        <v>18.15136</v>
      </c>
      <c r="F31" s="157">
        <f>'[3]1(год)'!O34</f>
        <v>0</v>
      </c>
      <c r="G31" s="157">
        <f t="shared" si="34"/>
        <v>18.151358999999999</v>
      </c>
      <c r="H31" s="159">
        <f t="shared" si="33"/>
        <v>0</v>
      </c>
      <c r="I31" s="160">
        <v>0</v>
      </c>
      <c r="J31" s="160">
        <v>0</v>
      </c>
      <c r="K31" s="156">
        <f>'[5]2'!BA33</f>
        <v>0</v>
      </c>
      <c r="L31" s="156">
        <f>'[5]2'!BB33</f>
        <v>0</v>
      </c>
      <c r="M31" s="160">
        <f t="shared" si="35"/>
        <v>0</v>
      </c>
      <c r="N31" s="160">
        <v>0</v>
      </c>
      <c r="O31" s="160">
        <v>0</v>
      </c>
      <c r="P31" s="361">
        <v>0</v>
      </c>
      <c r="Q31" s="160">
        <v>0</v>
      </c>
      <c r="R31" s="159">
        <f t="shared" si="7"/>
        <v>18.151358999999999</v>
      </c>
      <c r="S31" s="198">
        <f t="shared" si="8"/>
        <v>0</v>
      </c>
      <c r="T31" s="198">
        <v>0</v>
      </c>
      <c r="U31" s="198">
        <f t="shared" si="10"/>
        <v>0</v>
      </c>
      <c r="V31" s="198">
        <v>0</v>
      </c>
      <c r="W31" s="198">
        <f t="shared" si="11"/>
        <v>0</v>
      </c>
      <c r="X31" s="198">
        <v>0</v>
      </c>
      <c r="Y31" s="198">
        <f t="shared" si="12"/>
        <v>0</v>
      </c>
      <c r="Z31" s="198">
        <v>0</v>
      </c>
      <c r="AA31" s="198">
        <f t="shared" si="14"/>
        <v>0</v>
      </c>
      <c r="AB31" s="198">
        <v>0</v>
      </c>
      <c r="AC31" s="199"/>
    </row>
    <row r="32" spans="1:29" ht="25.5" x14ac:dyDescent="0.25">
      <c r="A32" s="164" t="s">
        <v>1487</v>
      </c>
      <c r="B32" s="155" t="s">
        <v>1555</v>
      </c>
      <c r="C32" s="155" t="s">
        <v>1556</v>
      </c>
      <c r="D32" s="157">
        <f>'[1]2'!T34</f>
        <v>3.4458630000000001</v>
      </c>
      <c r="E32" s="157">
        <f>'[2]2'!U34</f>
        <v>3.4458600000000001</v>
      </c>
      <c r="F32" s="157">
        <f>'[3]1(год)'!O35</f>
        <v>0</v>
      </c>
      <c r="G32" s="157">
        <f t="shared" si="34"/>
        <v>3.4458630000000001</v>
      </c>
      <c r="H32" s="159">
        <f t="shared" si="33"/>
        <v>0</v>
      </c>
      <c r="I32" s="160">
        <v>0</v>
      </c>
      <c r="J32" s="160">
        <v>0</v>
      </c>
      <c r="K32" s="156">
        <f>'[5]2'!BA34</f>
        <v>0</v>
      </c>
      <c r="L32" s="156">
        <f>'[5]2'!BB34</f>
        <v>0</v>
      </c>
      <c r="M32" s="160">
        <f t="shared" si="35"/>
        <v>0</v>
      </c>
      <c r="N32" s="160">
        <v>0</v>
      </c>
      <c r="O32" s="160">
        <v>0</v>
      </c>
      <c r="P32" s="361">
        <v>0</v>
      </c>
      <c r="Q32" s="160">
        <v>0</v>
      </c>
      <c r="R32" s="159">
        <f t="shared" si="7"/>
        <v>3.4458630000000001</v>
      </c>
      <c r="S32" s="198">
        <f t="shared" si="8"/>
        <v>0</v>
      </c>
      <c r="T32" s="198">
        <v>0</v>
      </c>
      <c r="U32" s="198">
        <f t="shared" si="10"/>
        <v>0</v>
      </c>
      <c r="V32" s="198">
        <v>0</v>
      </c>
      <c r="W32" s="198">
        <f t="shared" si="11"/>
        <v>0</v>
      </c>
      <c r="X32" s="198">
        <v>0</v>
      </c>
      <c r="Y32" s="198">
        <f t="shared" si="12"/>
        <v>0</v>
      </c>
      <c r="Z32" s="198">
        <v>0</v>
      </c>
      <c r="AA32" s="198">
        <f t="shared" si="14"/>
        <v>0</v>
      </c>
      <c r="AB32" s="198">
        <v>0</v>
      </c>
      <c r="AC32" s="199"/>
    </row>
    <row r="33" spans="1:29" ht="38.25" x14ac:dyDescent="0.25">
      <c r="A33" s="164" t="s">
        <v>1488</v>
      </c>
      <c r="B33" s="155" t="s">
        <v>1557</v>
      </c>
      <c r="C33" s="155" t="s">
        <v>1558</v>
      </c>
      <c r="D33" s="157">
        <f>'[1]2'!T35</f>
        <v>1.859863</v>
      </c>
      <c r="E33" s="157">
        <f>'[2]2'!U35</f>
        <v>1.8598600000000001</v>
      </c>
      <c r="F33" s="157">
        <f>'[3]1(год)'!O36</f>
        <v>0</v>
      </c>
      <c r="G33" s="157">
        <f t="shared" si="34"/>
        <v>1.859863</v>
      </c>
      <c r="H33" s="159">
        <f t="shared" si="33"/>
        <v>0</v>
      </c>
      <c r="I33" s="160">
        <v>0</v>
      </c>
      <c r="J33" s="160">
        <v>0</v>
      </c>
      <c r="K33" s="156">
        <f>'[5]2'!BA35</f>
        <v>0</v>
      </c>
      <c r="L33" s="156">
        <f>'[5]2'!BB35</f>
        <v>0</v>
      </c>
      <c r="M33" s="160">
        <f t="shared" si="35"/>
        <v>0</v>
      </c>
      <c r="N33" s="160">
        <v>0</v>
      </c>
      <c r="O33" s="160">
        <v>0</v>
      </c>
      <c r="P33" s="361">
        <v>0</v>
      </c>
      <c r="Q33" s="160">
        <v>0</v>
      </c>
      <c r="R33" s="159">
        <f t="shared" si="7"/>
        <v>1.859863</v>
      </c>
      <c r="S33" s="198">
        <f t="shared" si="8"/>
        <v>0</v>
      </c>
      <c r="T33" s="198">
        <v>0</v>
      </c>
      <c r="U33" s="198">
        <f t="shared" si="10"/>
        <v>0</v>
      </c>
      <c r="V33" s="198">
        <v>0</v>
      </c>
      <c r="W33" s="198">
        <f t="shared" si="11"/>
        <v>0</v>
      </c>
      <c r="X33" s="198">
        <v>0</v>
      </c>
      <c r="Y33" s="198">
        <f t="shared" si="12"/>
        <v>0</v>
      </c>
      <c r="Z33" s="198">
        <v>0</v>
      </c>
      <c r="AA33" s="198">
        <f t="shared" si="14"/>
        <v>0</v>
      </c>
      <c r="AB33" s="198">
        <v>0</v>
      </c>
      <c r="AC33" s="199"/>
    </row>
    <row r="34" spans="1:29" ht="25.5" x14ac:dyDescent="0.25">
      <c r="A34" s="164" t="s">
        <v>1489</v>
      </c>
      <c r="B34" s="155" t="s">
        <v>1559</v>
      </c>
      <c r="C34" s="155" t="s">
        <v>1560</v>
      </c>
      <c r="D34" s="157">
        <f>'[1]2'!T36</f>
        <v>3.065096</v>
      </c>
      <c r="E34" s="157">
        <f>'[2]2'!U36</f>
        <v>3.065096</v>
      </c>
      <c r="F34" s="157">
        <f>'[3]1(год)'!O37+'[4]1'!$M$34</f>
        <v>3.1266858239999999</v>
      </c>
      <c r="G34" s="157">
        <f t="shared" si="34"/>
        <v>-6.1589823999999904E-2</v>
      </c>
      <c r="H34" s="159">
        <f t="shared" si="33"/>
        <v>0</v>
      </c>
      <c r="I34" s="160">
        <v>0</v>
      </c>
      <c r="J34" s="160">
        <v>0</v>
      </c>
      <c r="K34" s="156">
        <f>'[5]2'!BA36</f>
        <v>0</v>
      </c>
      <c r="L34" s="156">
        <f>'[5]2'!BB36</f>
        <v>0</v>
      </c>
      <c r="M34" s="160">
        <f>N34+O34+P34+Q34</f>
        <v>0</v>
      </c>
      <c r="N34" s="160">
        <v>0</v>
      </c>
      <c r="O34" s="160">
        <v>0</v>
      </c>
      <c r="P34" s="361">
        <v>0</v>
      </c>
      <c r="Q34" s="160">
        <v>0</v>
      </c>
      <c r="R34" s="159">
        <f t="shared" si="7"/>
        <v>-6.1589823999999904E-2</v>
      </c>
      <c r="S34" s="198">
        <f t="shared" si="8"/>
        <v>0</v>
      </c>
      <c r="T34" s="198">
        <v>0</v>
      </c>
      <c r="U34" s="198">
        <f t="shared" si="10"/>
        <v>0</v>
      </c>
      <c r="V34" s="198">
        <v>0</v>
      </c>
      <c r="W34" s="198">
        <f t="shared" si="11"/>
        <v>0</v>
      </c>
      <c r="X34" s="198">
        <v>0</v>
      </c>
      <c r="Y34" s="198">
        <f t="shared" si="12"/>
        <v>0</v>
      </c>
      <c r="Z34" s="198">
        <v>0</v>
      </c>
      <c r="AA34" s="198">
        <f t="shared" si="14"/>
        <v>0</v>
      </c>
      <c r="AB34" s="198">
        <v>0</v>
      </c>
      <c r="AC34" s="199"/>
    </row>
    <row r="35" spans="1:29" ht="25.5" x14ac:dyDescent="0.25">
      <c r="A35" s="164" t="s">
        <v>1490</v>
      </c>
      <c r="B35" s="155" t="s">
        <v>1561</v>
      </c>
      <c r="C35" s="155" t="s">
        <v>1532</v>
      </c>
      <c r="D35" s="157">
        <f>'[1]2'!T37</f>
        <v>22.696892999999996</v>
      </c>
      <c r="E35" s="157">
        <f>SUM(E36:E44)</f>
        <v>20.9742</v>
      </c>
      <c r="F35" s="157">
        <f>SUM(F36:F44)</f>
        <v>7.8921099839999993</v>
      </c>
      <c r="G35" s="157">
        <f t="shared" si="34"/>
        <v>14.804783015999996</v>
      </c>
      <c r="H35" s="159">
        <f t="shared" si="33"/>
        <v>6.2667096000000004</v>
      </c>
      <c r="I35" s="160">
        <v>0</v>
      </c>
      <c r="J35" s="160">
        <v>0</v>
      </c>
      <c r="K35" s="156">
        <f>SUM(K36:K44)</f>
        <v>6.2667096000000004</v>
      </c>
      <c r="L35" s="156">
        <f>SUM(L36:L44)</f>
        <v>0</v>
      </c>
      <c r="M35" s="156">
        <f>SUM(M36:M44)</f>
        <v>7.1290694640000005</v>
      </c>
      <c r="N35" s="156">
        <f t="shared" ref="N35:Q35" si="36">SUM(N36:N44)</f>
        <v>0</v>
      </c>
      <c r="O35" s="156">
        <f t="shared" si="36"/>
        <v>0</v>
      </c>
      <c r="P35" s="159">
        <f t="shared" si="36"/>
        <v>7.1290694640000005</v>
      </c>
      <c r="Q35" s="361">
        <v>0</v>
      </c>
      <c r="R35" s="159">
        <f t="shared" si="7"/>
        <v>7.6757135519999959</v>
      </c>
      <c r="S35" s="198">
        <f t="shared" si="8"/>
        <v>0.86235986400000009</v>
      </c>
      <c r="T35" s="198">
        <f t="shared" si="9"/>
        <v>113.76096738230856</v>
      </c>
      <c r="U35" s="198">
        <f t="shared" si="10"/>
        <v>0</v>
      </c>
      <c r="V35" s="198">
        <v>0</v>
      </c>
      <c r="W35" s="198">
        <f t="shared" si="11"/>
        <v>0</v>
      </c>
      <c r="X35" s="198">
        <v>0</v>
      </c>
      <c r="Y35" s="198">
        <f t="shared" si="12"/>
        <v>0.86235986400000009</v>
      </c>
      <c r="Z35" s="198">
        <f t="shared" si="13"/>
        <v>113.76096738230856</v>
      </c>
      <c r="AA35" s="198">
        <f t="shared" si="14"/>
        <v>0</v>
      </c>
      <c r="AB35" s="198">
        <v>0</v>
      </c>
      <c r="AC35" s="199"/>
    </row>
    <row r="36" spans="1:29" ht="178.5" x14ac:dyDescent="0.25">
      <c r="A36" s="164" t="s">
        <v>1491</v>
      </c>
      <c r="B36" s="155" t="s">
        <v>1562</v>
      </c>
      <c r="C36" s="155" t="s">
        <v>1563</v>
      </c>
      <c r="D36" s="157">
        <f>'[1]2'!T38</f>
        <v>6.3335699999999999</v>
      </c>
      <c r="E36" s="157">
        <f>'[2]2'!U38</f>
        <v>6.3335699999999999</v>
      </c>
      <c r="F36" s="157">
        <f>'[3]1(год)'!O39</f>
        <v>0</v>
      </c>
      <c r="G36" s="157">
        <f t="shared" si="34"/>
        <v>6.3335699999999999</v>
      </c>
      <c r="H36" s="159">
        <f t="shared" si="33"/>
        <v>6.2667096000000004</v>
      </c>
      <c r="I36" s="160">
        <v>0</v>
      </c>
      <c r="J36" s="160">
        <v>0</v>
      </c>
      <c r="K36" s="156">
        <f>'[5]2'!BA38</f>
        <v>6.2667096000000004</v>
      </c>
      <c r="L36" s="156">
        <f>'[5]2'!BB38</f>
        <v>0</v>
      </c>
      <c r="M36" s="160">
        <f>N36+O36+P36+Q36</f>
        <v>7.1290694640000005</v>
      </c>
      <c r="N36" s="160">
        <v>0</v>
      </c>
      <c r="O36" s="160">
        <v>0</v>
      </c>
      <c r="P36" s="159">
        <f>(4487759.74+1453131.48)*1.2/1000000</f>
        <v>7.1290694640000005</v>
      </c>
      <c r="Q36" s="160">
        <v>0</v>
      </c>
      <c r="R36" s="159">
        <f t="shared" si="7"/>
        <v>-0.7954994640000006</v>
      </c>
      <c r="S36" s="198">
        <f t="shared" si="8"/>
        <v>0.86235986400000009</v>
      </c>
      <c r="T36" s="198">
        <v>0</v>
      </c>
      <c r="U36" s="198">
        <f t="shared" si="10"/>
        <v>0</v>
      </c>
      <c r="V36" s="198">
        <v>0</v>
      </c>
      <c r="W36" s="198">
        <f t="shared" si="11"/>
        <v>0</v>
      </c>
      <c r="X36" s="198">
        <v>0</v>
      </c>
      <c r="Y36" s="198">
        <f t="shared" si="12"/>
        <v>0.86235986400000009</v>
      </c>
      <c r="Z36" s="198">
        <v>0</v>
      </c>
      <c r="AA36" s="198">
        <f t="shared" si="14"/>
        <v>0</v>
      </c>
      <c r="AB36" s="198">
        <v>0</v>
      </c>
      <c r="AC36" s="199"/>
    </row>
    <row r="37" spans="1:29" ht="63.75" x14ac:dyDescent="0.25">
      <c r="A37" s="164" t="s">
        <v>1492</v>
      </c>
      <c r="B37" s="155" t="s">
        <v>1564</v>
      </c>
      <c r="C37" s="155" t="s">
        <v>1565</v>
      </c>
      <c r="D37" s="157">
        <f>'[1]2'!T39</f>
        <v>3.372487</v>
      </c>
      <c r="E37" s="157">
        <f>'[2]2'!U39</f>
        <v>0.58860000000000001</v>
      </c>
      <c r="F37" s="157">
        <f>'[3]1(год)'!O40+'[4]1'!$M$37</f>
        <v>0.80436876000000002</v>
      </c>
      <c r="G37" s="157">
        <f t="shared" si="34"/>
        <v>2.56811824</v>
      </c>
      <c r="H37" s="159">
        <f t="shared" si="33"/>
        <v>0</v>
      </c>
      <c r="I37" s="160">
        <v>0</v>
      </c>
      <c r="J37" s="160">
        <v>0</v>
      </c>
      <c r="K37" s="156">
        <f>'[5]2'!BA39</f>
        <v>0</v>
      </c>
      <c r="L37" s="156">
        <f>'[5]2'!BB39</f>
        <v>0</v>
      </c>
      <c r="M37" s="160">
        <f t="shared" ref="M37:M44" si="37">N37+O37+P37+Q37</f>
        <v>0</v>
      </c>
      <c r="N37" s="160">
        <v>0</v>
      </c>
      <c r="O37" s="160">
        <v>0</v>
      </c>
      <c r="P37" s="361">
        <v>0</v>
      </c>
      <c r="Q37" s="160">
        <v>0</v>
      </c>
      <c r="R37" s="159">
        <f t="shared" si="7"/>
        <v>2.56811824</v>
      </c>
      <c r="S37" s="198">
        <f t="shared" si="8"/>
        <v>0</v>
      </c>
      <c r="T37" s="198">
        <v>0</v>
      </c>
      <c r="U37" s="198">
        <f t="shared" si="10"/>
        <v>0</v>
      </c>
      <c r="V37" s="198">
        <v>0</v>
      </c>
      <c r="W37" s="198">
        <f t="shared" si="11"/>
        <v>0</v>
      </c>
      <c r="X37" s="198">
        <v>0</v>
      </c>
      <c r="Y37" s="198">
        <f t="shared" si="12"/>
        <v>0</v>
      </c>
      <c r="Z37" s="198">
        <v>0</v>
      </c>
      <c r="AA37" s="198">
        <f t="shared" si="14"/>
        <v>0</v>
      </c>
      <c r="AB37" s="198">
        <v>0</v>
      </c>
      <c r="AC37" s="199"/>
    </row>
    <row r="38" spans="1:29" ht="127.5" x14ac:dyDescent="0.25">
      <c r="A38" s="164" t="s">
        <v>1493</v>
      </c>
      <c r="B38" s="155" t="s">
        <v>1566</v>
      </c>
      <c r="C38" s="155" t="s">
        <v>1567</v>
      </c>
      <c r="D38" s="157">
        <f>'[1]2'!T40</f>
        <v>7.1748339999999997</v>
      </c>
      <c r="E38" s="157">
        <f>'[2]2'!U40</f>
        <v>7.17483</v>
      </c>
      <c r="F38" s="157">
        <f>'[3]1(год)'!O41</f>
        <v>0</v>
      </c>
      <c r="G38" s="157">
        <f t="shared" si="34"/>
        <v>7.1748339999999997</v>
      </c>
      <c r="H38" s="159">
        <f t="shared" si="33"/>
        <v>0</v>
      </c>
      <c r="I38" s="160">
        <v>0</v>
      </c>
      <c r="J38" s="160">
        <v>0</v>
      </c>
      <c r="K38" s="156">
        <f>'[5]2'!BA40</f>
        <v>0</v>
      </c>
      <c r="L38" s="156">
        <f>'[5]2'!BB40</f>
        <v>0</v>
      </c>
      <c r="M38" s="160">
        <f t="shared" si="37"/>
        <v>0</v>
      </c>
      <c r="N38" s="160">
        <v>0</v>
      </c>
      <c r="O38" s="160">
        <v>0</v>
      </c>
      <c r="P38" s="160">
        <v>0</v>
      </c>
      <c r="Q38" s="160">
        <v>0</v>
      </c>
      <c r="R38" s="159">
        <f t="shared" si="7"/>
        <v>7.1748339999999997</v>
      </c>
      <c r="S38" s="198">
        <f t="shared" si="8"/>
        <v>0</v>
      </c>
      <c r="T38" s="198">
        <v>0</v>
      </c>
      <c r="U38" s="198">
        <f t="shared" si="10"/>
        <v>0</v>
      </c>
      <c r="V38" s="198">
        <v>0</v>
      </c>
      <c r="W38" s="198">
        <f t="shared" si="11"/>
        <v>0</v>
      </c>
      <c r="X38" s="198">
        <v>0</v>
      </c>
      <c r="Y38" s="198">
        <f t="shared" si="12"/>
        <v>0</v>
      </c>
      <c r="Z38" s="198">
        <v>0</v>
      </c>
      <c r="AA38" s="198">
        <f t="shared" si="14"/>
        <v>0</v>
      </c>
      <c r="AB38" s="198">
        <v>0</v>
      </c>
      <c r="AC38" s="199"/>
    </row>
    <row r="39" spans="1:29" ht="38.25" x14ac:dyDescent="0.25">
      <c r="A39" s="164" t="s">
        <v>1494</v>
      </c>
      <c r="B39" s="155" t="s">
        <v>1853</v>
      </c>
      <c r="C39" s="155" t="s">
        <v>1568</v>
      </c>
      <c r="D39" s="157">
        <f>'[1]2'!T41</f>
        <v>0.98466799999999999</v>
      </c>
      <c r="E39" s="157">
        <f>'[2]2'!U41</f>
        <v>1.1462000000000001</v>
      </c>
      <c r="F39" s="157">
        <f>'[3]1(год)'!O42+'[4]1'!$M$39</f>
        <v>1.1650543680000001</v>
      </c>
      <c r="G39" s="157">
        <f t="shared" si="34"/>
        <v>-0.18038636800000007</v>
      </c>
      <c r="H39" s="159">
        <f t="shared" si="33"/>
        <v>0</v>
      </c>
      <c r="I39" s="160">
        <v>0</v>
      </c>
      <c r="J39" s="160">
        <v>0</v>
      </c>
      <c r="K39" s="156">
        <f>'[5]2'!BA41</f>
        <v>0</v>
      </c>
      <c r="L39" s="156">
        <f>'[5]2'!BB41</f>
        <v>0</v>
      </c>
      <c r="M39" s="160">
        <f t="shared" si="37"/>
        <v>0</v>
      </c>
      <c r="N39" s="160">
        <v>0</v>
      </c>
      <c r="O39" s="160">
        <v>0</v>
      </c>
      <c r="P39" s="160">
        <v>0</v>
      </c>
      <c r="Q39" s="160">
        <v>0</v>
      </c>
      <c r="R39" s="159">
        <f t="shared" si="7"/>
        <v>-0.18038636800000007</v>
      </c>
      <c r="S39" s="198">
        <f t="shared" si="8"/>
        <v>0</v>
      </c>
      <c r="T39" s="198">
        <v>0</v>
      </c>
      <c r="U39" s="198">
        <f t="shared" si="10"/>
        <v>0</v>
      </c>
      <c r="V39" s="198">
        <v>0</v>
      </c>
      <c r="W39" s="198">
        <f t="shared" si="11"/>
        <v>0</v>
      </c>
      <c r="X39" s="198">
        <v>0</v>
      </c>
      <c r="Y39" s="198">
        <f t="shared" si="12"/>
        <v>0</v>
      </c>
      <c r="Z39" s="198">
        <v>0</v>
      </c>
      <c r="AA39" s="198">
        <f t="shared" si="14"/>
        <v>0</v>
      </c>
      <c r="AB39" s="198">
        <v>0</v>
      </c>
      <c r="AC39" s="199"/>
    </row>
    <row r="40" spans="1:29" ht="25.5" x14ac:dyDescent="0.25">
      <c r="A40" s="164" t="s">
        <v>1495</v>
      </c>
      <c r="B40" s="155" t="s">
        <v>1852</v>
      </c>
      <c r="C40" s="155" t="s">
        <v>1569</v>
      </c>
      <c r="D40" s="157">
        <f>'[1]2'!T42</f>
        <v>0.98466799999999999</v>
      </c>
      <c r="E40" s="157">
        <f>'[2]2'!U42</f>
        <v>1.1462000000000001</v>
      </c>
      <c r="F40" s="157">
        <f>'[3]1(год)'!O43+'[4]1'!$M$40</f>
        <v>1.165054356</v>
      </c>
      <c r="G40" s="157">
        <f t="shared" si="34"/>
        <v>-0.18038635599999997</v>
      </c>
      <c r="H40" s="159">
        <f t="shared" si="33"/>
        <v>0</v>
      </c>
      <c r="I40" s="160">
        <v>0</v>
      </c>
      <c r="J40" s="160">
        <v>0</v>
      </c>
      <c r="K40" s="156">
        <f>'[5]2'!BA42</f>
        <v>0</v>
      </c>
      <c r="L40" s="156">
        <f>'[5]2'!BB42</f>
        <v>0</v>
      </c>
      <c r="M40" s="160">
        <f t="shared" si="37"/>
        <v>0</v>
      </c>
      <c r="N40" s="160">
        <v>0</v>
      </c>
      <c r="O40" s="160">
        <v>0</v>
      </c>
      <c r="P40" s="160">
        <v>0</v>
      </c>
      <c r="Q40" s="160">
        <v>0</v>
      </c>
      <c r="R40" s="159">
        <f t="shared" si="7"/>
        <v>-0.18038635599999997</v>
      </c>
      <c r="S40" s="198">
        <f t="shared" si="8"/>
        <v>0</v>
      </c>
      <c r="T40" s="198">
        <v>0</v>
      </c>
      <c r="U40" s="198">
        <f t="shared" si="10"/>
        <v>0</v>
      </c>
      <c r="V40" s="198">
        <v>0</v>
      </c>
      <c r="W40" s="198">
        <f t="shared" si="11"/>
        <v>0</v>
      </c>
      <c r="X40" s="198">
        <v>0</v>
      </c>
      <c r="Y40" s="198">
        <f t="shared" si="12"/>
        <v>0</v>
      </c>
      <c r="Z40" s="198">
        <v>0</v>
      </c>
      <c r="AA40" s="198">
        <f t="shared" si="14"/>
        <v>0</v>
      </c>
      <c r="AB40" s="198">
        <v>0</v>
      </c>
      <c r="AC40" s="199"/>
    </row>
    <row r="41" spans="1:29" ht="25.5" x14ac:dyDescent="0.25">
      <c r="A41" s="164" t="s">
        <v>1496</v>
      </c>
      <c r="B41" s="155" t="s">
        <v>1851</v>
      </c>
      <c r="C41" s="155" t="s">
        <v>1570</v>
      </c>
      <c r="D41" s="157">
        <f>'[1]2'!T43</f>
        <v>0.98466799999999999</v>
      </c>
      <c r="E41" s="157">
        <f>'[2]2'!U43</f>
        <v>1.1462000000000001</v>
      </c>
      <c r="F41" s="157">
        <f>'[3]1(год)'!O44+'[4]1'!$M$41</f>
        <v>1.1650543680000001</v>
      </c>
      <c r="G41" s="157">
        <f t="shared" si="34"/>
        <v>-0.18038636800000007</v>
      </c>
      <c r="H41" s="159">
        <f t="shared" si="33"/>
        <v>0</v>
      </c>
      <c r="I41" s="160">
        <v>0</v>
      </c>
      <c r="J41" s="160">
        <v>0</v>
      </c>
      <c r="K41" s="156">
        <f>'[5]2'!BA43</f>
        <v>0</v>
      </c>
      <c r="L41" s="156">
        <f>'[5]2'!BB43</f>
        <v>0</v>
      </c>
      <c r="M41" s="160">
        <f t="shared" si="37"/>
        <v>0</v>
      </c>
      <c r="N41" s="160">
        <v>0</v>
      </c>
      <c r="O41" s="160">
        <v>0</v>
      </c>
      <c r="P41" s="160">
        <v>0</v>
      </c>
      <c r="Q41" s="160">
        <v>0</v>
      </c>
      <c r="R41" s="159">
        <f t="shared" si="7"/>
        <v>-0.18038636800000007</v>
      </c>
      <c r="S41" s="198">
        <f t="shared" si="8"/>
        <v>0</v>
      </c>
      <c r="T41" s="198">
        <v>0</v>
      </c>
      <c r="U41" s="198">
        <f t="shared" si="10"/>
        <v>0</v>
      </c>
      <c r="V41" s="198">
        <v>0</v>
      </c>
      <c r="W41" s="198">
        <f t="shared" si="11"/>
        <v>0</v>
      </c>
      <c r="X41" s="198">
        <v>0</v>
      </c>
      <c r="Y41" s="198">
        <f t="shared" si="12"/>
        <v>0</v>
      </c>
      <c r="Z41" s="198">
        <v>0</v>
      </c>
      <c r="AA41" s="198">
        <f t="shared" si="14"/>
        <v>0</v>
      </c>
      <c r="AB41" s="198">
        <v>0</v>
      </c>
      <c r="AC41" s="199"/>
    </row>
    <row r="42" spans="1:29" ht="25.5" x14ac:dyDescent="0.25">
      <c r="A42" s="164" t="s">
        <v>1497</v>
      </c>
      <c r="B42" s="155" t="s">
        <v>1850</v>
      </c>
      <c r="C42" s="155" t="s">
        <v>1571</v>
      </c>
      <c r="D42" s="157">
        <f>'[1]2'!T44</f>
        <v>0.93866499999999997</v>
      </c>
      <c r="E42" s="157">
        <f>'[2]2'!U44</f>
        <v>1.1462000000000001</v>
      </c>
      <c r="F42" s="157">
        <f>'[3]1(год)'!O45+'[4]1'!$M$42</f>
        <v>1.183146912</v>
      </c>
      <c r="G42" s="157">
        <f t="shared" si="34"/>
        <v>-0.24448191200000002</v>
      </c>
      <c r="H42" s="159">
        <f t="shared" si="33"/>
        <v>0</v>
      </c>
      <c r="I42" s="160">
        <v>0</v>
      </c>
      <c r="J42" s="160">
        <v>0</v>
      </c>
      <c r="K42" s="156">
        <f>'[5]2'!BA44</f>
        <v>0</v>
      </c>
      <c r="L42" s="156">
        <f>'[5]2'!BB44</f>
        <v>0</v>
      </c>
      <c r="M42" s="160">
        <f t="shared" si="37"/>
        <v>0</v>
      </c>
      <c r="N42" s="160">
        <v>0</v>
      </c>
      <c r="O42" s="160">
        <v>0</v>
      </c>
      <c r="P42" s="160">
        <v>0</v>
      </c>
      <c r="Q42" s="160">
        <v>0</v>
      </c>
      <c r="R42" s="159">
        <f t="shared" si="7"/>
        <v>-0.24448191200000002</v>
      </c>
      <c r="S42" s="198">
        <f t="shared" si="8"/>
        <v>0</v>
      </c>
      <c r="T42" s="198">
        <v>0</v>
      </c>
      <c r="U42" s="198">
        <f t="shared" si="10"/>
        <v>0</v>
      </c>
      <c r="V42" s="198">
        <v>0</v>
      </c>
      <c r="W42" s="198">
        <f t="shared" si="11"/>
        <v>0</v>
      </c>
      <c r="X42" s="198">
        <v>0</v>
      </c>
      <c r="Y42" s="198">
        <f t="shared" si="12"/>
        <v>0</v>
      </c>
      <c r="Z42" s="198">
        <v>0</v>
      </c>
      <c r="AA42" s="198">
        <f t="shared" si="14"/>
        <v>0</v>
      </c>
      <c r="AB42" s="198">
        <v>0</v>
      </c>
      <c r="AC42" s="199"/>
    </row>
    <row r="43" spans="1:29" ht="38.25" x14ac:dyDescent="0.25">
      <c r="A43" s="164" t="s">
        <v>1498</v>
      </c>
      <c r="B43" s="155" t="s">
        <v>1849</v>
      </c>
      <c r="C43" s="155" t="s">
        <v>1572</v>
      </c>
      <c r="D43" s="157">
        <f>'[1]2'!T45</f>
        <v>0.93866499999999997</v>
      </c>
      <c r="E43" s="157">
        <f>'[2]2'!U45</f>
        <v>1.1462000000000001</v>
      </c>
      <c r="F43" s="157">
        <f>'[3]1(год)'!O46+'[4]1'!$M$43</f>
        <v>1.1643107639999999</v>
      </c>
      <c r="G43" s="157">
        <f t="shared" si="34"/>
        <v>-0.22564576399999992</v>
      </c>
      <c r="H43" s="159">
        <f t="shared" si="33"/>
        <v>0</v>
      </c>
      <c r="I43" s="160">
        <v>0</v>
      </c>
      <c r="J43" s="160">
        <v>0</v>
      </c>
      <c r="K43" s="156">
        <f>'[5]2'!BA45</f>
        <v>0</v>
      </c>
      <c r="L43" s="156">
        <f>'[5]2'!BB45</f>
        <v>0</v>
      </c>
      <c r="M43" s="160">
        <f t="shared" si="37"/>
        <v>0</v>
      </c>
      <c r="N43" s="160">
        <v>0</v>
      </c>
      <c r="O43" s="160">
        <v>0</v>
      </c>
      <c r="P43" s="160">
        <v>0</v>
      </c>
      <c r="Q43" s="160">
        <v>0</v>
      </c>
      <c r="R43" s="159">
        <f t="shared" si="7"/>
        <v>-0.22564576399999992</v>
      </c>
      <c r="S43" s="198">
        <f t="shared" si="8"/>
        <v>0</v>
      </c>
      <c r="T43" s="198">
        <v>0</v>
      </c>
      <c r="U43" s="198">
        <f t="shared" si="10"/>
        <v>0</v>
      </c>
      <c r="V43" s="198">
        <v>0</v>
      </c>
      <c r="W43" s="198">
        <f t="shared" si="11"/>
        <v>0</v>
      </c>
      <c r="X43" s="198">
        <v>0</v>
      </c>
      <c r="Y43" s="198">
        <f t="shared" si="12"/>
        <v>0</v>
      </c>
      <c r="Z43" s="198">
        <v>0</v>
      </c>
      <c r="AA43" s="198">
        <f t="shared" si="14"/>
        <v>0</v>
      </c>
      <c r="AB43" s="198">
        <v>0</v>
      </c>
      <c r="AC43" s="199"/>
    </row>
    <row r="44" spans="1:29" ht="25.5" x14ac:dyDescent="0.25">
      <c r="A44" s="164" t="s">
        <v>1499</v>
      </c>
      <c r="B44" s="155" t="s">
        <v>1848</v>
      </c>
      <c r="C44" s="155" t="s">
        <v>1573</v>
      </c>
      <c r="D44" s="157">
        <f>'[1]2'!T46</f>
        <v>0.98466799999999999</v>
      </c>
      <c r="E44" s="157">
        <f>'[2]2'!U46</f>
        <v>1.1462000000000001</v>
      </c>
      <c r="F44" s="157">
        <f>'[3]1(год)'!O47+'[4]1'!$M$44</f>
        <v>1.245120456</v>
      </c>
      <c r="G44" s="157">
        <f t="shared" si="34"/>
        <v>-0.260452456</v>
      </c>
      <c r="H44" s="159">
        <f t="shared" si="33"/>
        <v>0</v>
      </c>
      <c r="I44" s="160">
        <v>0</v>
      </c>
      <c r="J44" s="160">
        <v>0</v>
      </c>
      <c r="K44" s="156">
        <f>'[5]2'!BA46</f>
        <v>0</v>
      </c>
      <c r="L44" s="156">
        <f>'[5]2'!BB46</f>
        <v>0</v>
      </c>
      <c r="M44" s="160">
        <f t="shared" si="37"/>
        <v>0</v>
      </c>
      <c r="N44" s="160">
        <v>0</v>
      </c>
      <c r="O44" s="160">
        <v>0</v>
      </c>
      <c r="P44" s="160">
        <v>0</v>
      </c>
      <c r="Q44" s="160">
        <v>0</v>
      </c>
      <c r="R44" s="159">
        <f t="shared" si="7"/>
        <v>-0.260452456</v>
      </c>
      <c r="S44" s="198">
        <f t="shared" si="8"/>
        <v>0</v>
      </c>
      <c r="T44" s="198">
        <v>0</v>
      </c>
      <c r="U44" s="198">
        <f t="shared" si="10"/>
        <v>0</v>
      </c>
      <c r="V44" s="198">
        <v>0</v>
      </c>
      <c r="W44" s="198">
        <f t="shared" si="11"/>
        <v>0</v>
      </c>
      <c r="X44" s="198">
        <v>0</v>
      </c>
      <c r="Y44" s="198">
        <f t="shared" si="12"/>
        <v>0</v>
      </c>
      <c r="Z44" s="198">
        <v>0</v>
      </c>
      <c r="AA44" s="198">
        <f t="shared" si="14"/>
        <v>0</v>
      </c>
      <c r="AB44" s="198">
        <v>0</v>
      </c>
      <c r="AC44" s="199"/>
    </row>
    <row r="45" spans="1:29" ht="25.5" x14ac:dyDescent="0.25">
      <c r="A45" s="164" t="s">
        <v>1500</v>
      </c>
      <c r="B45" s="155" t="s">
        <v>1574</v>
      </c>
      <c r="C45" s="155" t="s">
        <v>1532</v>
      </c>
      <c r="D45" s="157">
        <f>D46+D50</f>
        <v>18.552409264887739</v>
      </c>
      <c r="E45" s="157">
        <f>E46+E50</f>
        <v>17.535966000000002</v>
      </c>
      <c r="F45" s="157">
        <f>F46+F50</f>
        <v>8.0588300400000001</v>
      </c>
      <c r="G45" s="157">
        <f t="shared" si="34"/>
        <v>10.493579224887739</v>
      </c>
      <c r="H45" s="159">
        <f t="shared" si="33"/>
        <v>5.0258000000000003</v>
      </c>
      <c r="I45" s="160">
        <v>0</v>
      </c>
      <c r="J45" s="160">
        <v>0</v>
      </c>
      <c r="K45" s="156">
        <f>K46+K50</f>
        <v>4.5318000000000005</v>
      </c>
      <c r="L45" s="156">
        <f>L46+L50</f>
        <v>0.49399999999999999</v>
      </c>
      <c r="M45" s="156">
        <f t="shared" ref="M45:Q45" si="38">M46+M50</f>
        <v>5.0978412360000007</v>
      </c>
      <c r="N45" s="156">
        <f t="shared" si="38"/>
        <v>0</v>
      </c>
      <c r="O45" s="156">
        <f t="shared" si="38"/>
        <v>0</v>
      </c>
      <c r="P45" s="156">
        <f t="shared" si="38"/>
        <v>4.5967564440000004</v>
      </c>
      <c r="Q45" s="156">
        <f t="shared" si="38"/>
        <v>0.501084792</v>
      </c>
      <c r="R45" s="159">
        <f t="shared" si="7"/>
        <v>5.3957379888877384</v>
      </c>
      <c r="S45" s="198">
        <f t="shared" si="8"/>
        <v>7.2041236000000453E-2</v>
      </c>
      <c r="T45" s="198">
        <f t="shared" si="9"/>
        <v>101.4334282303315</v>
      </c>
      <c r="U45" s="198">
        <f t="shared" si="10"/>
        <v>0</v>
      </c>
      <c r="V45" s="198">
        <v>0</v>
      </c>
      <c r="W45" s="198">
        <f t="shared" si="11"/>
        <v>0</v>
      </c>
      <c r="X45" s="198">
        <v>0</v>
      </c>
      <c r="Y45" s="198">
        <f t="shared" si="12"/>
        <v>6.4956443999999891E-2</v>
      </c>
      <c r="Z45" s="198">
        <f t="shared" si="13"/>
        <v>101.43334754402224</v>
      </c>
      <c r="AA45" s="198">
        <f t="shared" si="14"/>
        <v>7.0847920000000064E-3</v>
      </c>
      <c r="AB45" s="198">
        <v>0</v>
      </c>
      <c r="AC45" s="199"/>
    </row>
    <row r="46" spans="1:29" ht="38.25" x14ac:dyDescent="0.25">
      <c r="A46" s="164" t="s">
        <v>1501</v>
      </c>
      <c r="B46" s="155" t="s">
        <v>1575</v>
      </c>
      <c r="C46" s="155" t="s">
        <v>1532</v>
      </c>
      <c r="D46" s="157">
        <f>SUM(D47:D49)</f>
        <v>18.270066912887739</v>
      </c>
      <c r="E46" s="157">
        <f>SUM(E47:E49)</f>
        <v>17.253626000000001</v>
      </c>
      <c r="F46" s="157">
        <f>SUM(F47:F49)</f>
        <v>8.0588300400000001</v>
      </c>
      <c r="G46" s="157">
        <f t="shared" si="34"/>
        <v>10.211236872887739</v>
      </c>
      <c r="H46" s="159">
        <f t="shared" si="33"/>
        <v>5.0258000000000003</v>
      </c>
      <c r="I46" s="160">
        <v>0</v>
      </c>
      <c r="J46" s="160">
        <v>0</v>
      </c>
      <c r="K46" s="156">
        <f>SUM(K47:K49)</f>
        <v>4.5318000000000005</v>
      </c>
      <c r="L46" s="156">
        <f>SUM(L47:L49)</f>
        <v>0.49399999999999999</v>
      </c>
      <c r="M46" s="156">
        <f t="shared" ref="M46:Q46" si="39">SUM(M47:M49)</f>
        <v>5.0978412360000007</v>
      </c>
      <c r="N46" s="156">
        <f t="shared" si="39"/>
        <v>0</v>
      </c>
      <c r="O46" s="156">
        <f t="shared" si="39"/>
        <v>0</v>
      </c>
      <c r="P46" s="156">
        <f t="shared" si="39"/>
        <v>4.5967564440000004</v>
      </c>
      <c r="Q46" s="156">
        <f t="shared" si="39"/>
        <v>0.501084792</v>
      </c>
      <c r="R46" s="159">
        <f t="shared" si="7"/>
        <v>5.1133956368877378</v>
      </c>
      <c r="S46" s="198">
        <f t="shared" si="8"/>
        <v>7.2041236000000453E-2</v>
      </c>
      <c r="T46" s="198">
        <f t="shared" si="9"/>
        <v>101.4334282303315</v>
      </c>
      <c r="U46" s="198">
        <f t="shared" si="10"/>
        <v>0</v>
      </c>
      <c r="V46" s="198">
        <v>0</v>
      </c>
      <c r="W46" s="198">
        <f t="shared" si="11"/>
        <v>0</v>
      </c>
      <c r="X46" s="198">
        <v>0</v>
      </c>
      <c r="Y46" s="198">
        <f t="shared" si="12"/>
        <v>6.4956443999999891E-2</v>
      </c>
      <c r="Z46" s="198">
        <f t="shared" si="13"/>
        <v>101.43334754402224</v>
      </c>
      <c r="AA46" s="198">
        <f t="shared" si="14"/>
        <v>7.0847920000000064E-3</v>
      </c>
      <c r="AB46" s="198">
        <v>0</v>
      </c>
      <c r="AC46" s="199"/>
    </row>
    <row r="47" spans="1:29" ht="165.75" x14ac:dyDescent="0.25">
      <c r="A47" s="164" t="s">
        <v>1502</v>
      </c>
      <c r="B47" s="155" t="s">
        <v>1576</v>
      </c>
      <c r="C47" s="155" t="s">
        <v>1577</v>
      </c>
      <c r="D47" s="157">
        <f>'[1]2'!T49</f>
        <v>12.509140374221069</v>
      </c>
      <c r="E47" s="157">
        <f>'[2]2'!U49-5.4281</f>
        <v>11.716656</v>
      </c>
      <c r="F47" s="157">
        <f>'[3]1(год)'!O50+'[4]1'!$M$47</f>
        <v>7.8086350439999999</v>
      </c>
      <c r="G47" s="157">
        <f t="shared" si="34"/>
        <v>4.7005053302210689</v>
      </c>
      <c r="H47" s="159">
        <f t="shared" si="33"/>
        <v>5.0258000000000003</v>
      </c>
      <c r="I47" s="160">
        <v>0</v>
      </c>
      <c r="J47" s="160">
        <v>0</v>
      </c>
      <c r="K47" s="156">
        <f>'[5]2'!BA49</f>
        <v>4.5318000000000005</v>
      </c>
      <c r="L47" s="156">
        <f>'[5]2'!BB49</f>
        <v>0.49399999999999999</v>
      </c>
      <c r="M47" s="156">
        <f>N47+O47+P47+Q47</f>
        <v>5.0978412360000007</v>
      </c>
      <c r="N47" s="160">
        <v>0</v>
      </c>
      <c r="O47" s="160">
        <v>0</v>
      </c>
      <c r="P47" s="156">
        <f>(1518538.36+2312092.01)*1.2/1000000</f>
        <v>4.5967564440000004</v>
      </c>
      <c r="Q47" s="156">
        <f>417570.66*1.2/1000000</f>
        <v>0.501084792</v>
      </c>
      <c r="R47" s="159">
        <f t="shared" si="7"/>
        <v>-0.39733590577893185</v>
      </c>
      <c r="S47" s="198">
        <f t="shared" si="8"/>
        <v>7.2041236000000453E-2</v>
      </c>
      <c r="T47" s="198">
        <f t="shared" si="9"/>
        <v>101.4334282303315</v>
      </c>
      <c r="U47" s="198">
        <f t="shared" si="10"/>
        <v>0</v>
      </c>
      <c r="V47" s="198">
        <v>0</v>
      </c>
      <c r="W47" s="198">
        <f t="shared" si="11"/>
        <v>0</v>
      </c>
      <c r="X47" s="198">
        <v>0</v>
      </c>
      <c r="Y47" s="198">
        <f t="shared" si="12"/>
        <v>6.4956443999999891E-2</v>
      </c>
      <c r="Z47" s="198">
        <f t="shared" si="13"/>
        <v>101.43334754402224</v>
      </c>
      <c r="AA47" s="198">
        <f t="shared" si="14"/>
        <v>7.0847920000000064E-3</v>
      </c>
      <c r="AB47" s="198">
        <v>0</v>
      </c>
      <c r="AC47" s="199"/>
    </row>
    <row r="48" spans="1:29" ht="76.5" x14ac:dyDescent="0.25">
      <c r="A48" s="164" t="s">
        <v>1503</v>
      </c>
      <c r="B48" s="155" t="s">
        <v>1578</v>
      </c>
      <c r="C48" s="155" t="s">
        <v>1579</v>
      </c>
      <c r="D48" s="157">
        <f>'[1]2'!T50</f>
        <v>5.6520540786666684</v>
      </c>
      <c r="E48" s="157">
        <v>5.4280999999999997</v>
      </c>
      <c r="F48" s="157">
        <f>'[3]1(год)'!O51</f>
        <v>0.250194996</v>
      </c>
      <c r="G48" s="157">
        <f t="shared" si="34"/>
        <v>5.4018590826666681</v>
      </c>
      <c r="H48" s="159">
        <f t="shared" si="33"/>
        <v>0</v>
      </c>
      <c r="I48" s="160">
        <v>0</v>
      </c>
      <c r="J48" s="160">
        <v>0</v>
      </c>
      <c r="K48" s="156">
        <f>'[5]2'!BA50</f>
        <v>0</v>
      </c>
      <c r="L48" s="156">
        <f>'[5]2'!BB50</f>
        <v>0</v>
      </c>
      <c r="M48" s="156">
        <f t="shared" ref="M48:M49" si="40">N48+O48+P48+Q48</f>
        <v>0</v>
      </c>
      <c r="N48" s="160">
        <v>0</v>
      </c>
      <c r="O48" s="160">
        <v>0</v>
      </c>
      <c r="P48" s="160">
        <v>0</v>
      </c>
      <c r="Q48" s="160">
        <v>0</v>
      </c>
      <c r="R48" s="159">
        <f t="shared" si="7"/>
        <v>5.4018590826666681</v>
      </c>
      <c r="S48" s="198">
        <f t="shared" si="8"/>
        <v>0</v>
      </c>
      <c r="T48" s="198">
        <v>0</v>
      </c>
      <c r="U48" s="198">
        <f t="shared" si="10"/>
        <v>0</v>
      </c>
      <c r="V48" s="198">
        <v>0</v>
      </c>
      <c r="W48" s="198">
        <f t="shared" si="11"/>
        <v>0</v>
      </c>
      <c r="X48" s="198">
        <v>0</v>
      </c>
      <c r="Y48" s="198">
        <f t="shared" si="12"/>
        <v>0</v>
      </c>
      <c r="Z48" s="198">
        <v>0</v>
      </c>
      <c r="AA48" s="198">
        <f t="shared" si="14"/>
        <v>0</v>
      </c>
      <c r="AB48" s="198">
        <v>0</v>
      </c>
      <c r="AC48" s="199"/>
    </row>
    <row r="49" spans="1:29" ht="25.5" x14ac:dyDescent="0.25">
      <c r="A49" s="164" t="s">
        <v>1504</v>
      </c>
      <c r="B49" s="155" t="s">
        <v>1580</v>
      </c>
      <c r="C49" s="155" t="s">
        <v>1581</v>
      </c>
      <c r="D49" s="157">
        <f>'[1]2'!T51</f>
        <v>0.10887245999999999</v>
      </c>
      <c r="E49" s="157">
        <f>'[2]2'!U50</f>
        <v>0.10886999999999999</v>
      </c>
      <c r="F49" s="157">
        <f>'[3]1(год)'!O52</f>
        <v>0</v>
      </c>
      <c r="G49" s="157">
        <f t="shared" si="34"/>
        <v>0.10887245999999999</v>
      </c>
      <c r="H49" s="159">
        <f t="shared" si="33"/>
        <v>0</v>
      </c>
      <c r="I49" s="160">
        <v>0</v>
      </c>
      <c r="J49" s="160">
        <v>0</v>
      </c>
      <c r="K49" s="156">
        <f>'[5]2'!BA51</f>
        <v>0</v>
      </c>
      <c r="L49" s="156">
        <f>'[5]2'!BB51</f>
        <v>0</v>
      </c>
      <c r="M49" s="156">
        <f t="shared" si="40"/>
        <v>0</v>
      </c>
      <c r="N49" s="160">
        <v>0</v>
      </c>
      <c r="O49" s="160">
        <v>0</v>
      </c>
      <c r="P49" s="160">
        <v>0</v>
      </c>
      <c r="Q49" s="160">
        <v>0</v>
      </c>
      <c r="R49" s="159">
        <f t="shared" si="7"/>
        <v>0.10887245999999999</v>
      </c>
      <c r="S49" s="198">
        <f t="shared" si="8"/>
        <v>0</v>
      </c>
      <c r="T49" s="198">
        <v>0</v>
      </c>
      <c r="U49" s="198">
        <f t="shared" si="10"/>
        <v>0</v>
      </c>
      <c r="V49" s="198">
        <v>0</v>
      </c>
      <c r="W49" s="198">
        <f t="shared" si="11"/>
        <v>0</v>
      </c>
      <c r="X49" s="198">
        <v>0</v>
      </c>
      <c r="Y49" s="198">
        <f t="shared" si="12"/>
        <v>0</v>
      </c>
      <c r="Z49" s="198">
        <v>0</v>
      </c>
      <c r="AA49" s="198">
        <f t="shared" si="14"/>
        <v>0</v>
      </c>
      <c r="AB49" s="198">
        <v>0</v>
      </c>
      <c r="AC49" s="199"/>
    </row>
    <row r="50" spans="1:29" ht="38.25" x14ac:dyDescent="0.25">
      <c r="A50" s="164" t="s">
        <v>1505</v>
      </c>
      <c r="B50" s="155" t="s">
        <v>1582</v>
      </c>
      <c r="C50" s="155" t="s">
        <v>1532</v>
      </c>
      <c r="D50" s="157">
        <f>'[1]2'!T52</f>
        <v>0.28234235199999996</v>
      </c>
      <c r="E50" s="157">
        <f>E51</f>
        <v>0.28233999999999998</v>
      </c>
      <c r="F50" s="157">
        <f>F51</f>
        <v>0</v>
      </c>
      <c r="G50" s="157">
        <f t="shared" si="34"/>
        <v>0.28234235199999996</v>
      </c>
      <c r="H50" s="159">
        <f t="shared" si="33"/>
        <v>0</v>
      </c>
      <c r="I50" s="160">
        <v>0</v>
      </c>
      <c r="J50" s="160">
        <v>0</v>
      </c>
      <c r="K50" s="156">
        <f>K51</f>
        <v>0</v>
      </c>
      <c r="L50" s="156">
        <f>L51</f>
        <v>0</v>
      </c>
      <c r="M50" s="156">
        <f t="shared" ref="M50:Q50" si="41">M51</f>
        <v>0</v>
      </c>
      <c r="N50" s="156">
        <f t="shared" si="41"/>
        <v>0</v>
      </c>
      <c r="O50" s="156">
        <f t="shared" si="41"/>
        <v>0</v>
      </c>
      <c r="P50" s="156">
        <f t="shared" si="41"/>
        <v>0</v>
      </c>
      <c r="Q50" s="156">
        <f t="shared" si="41"/>
        <v>0</v>
      </c>
      <c r="R50" s="159">
        <f t="shared" si="7"/>
        <v>0.28234235199999996</v>
      </c>
      <c r="S50" s="198">
        <f t="shared" si="8"/>
        <v>0</v>
      </c>
      <c r="T50" s="198">
        <v>0</v>
      </c>
      <c r="U50" s="198">
        <f t="shared" si="10"/>
        <v>0</v>
      </c>
      <c r="V50" s="198">
        <v>0</v>
      </c>
      <c r="W50" s="198">
        <f t="shared" si="11"/>
        <v>0</v>
      </c>
      <c r="X50" s="198">
        <v>0</v>
      </c>
      <c r="Y50" s="198">
        <f t="shared" si="12"/>
        <v>0</v>
      </c>
      <c r="Z50" s="198">
        <v>0</v>
      </c>
      <c r="AA50" s="198">
        <f t="shared" si="14"/>
        <v>0</v>
      </c>
      <c r="AB50" s="198">
        <v>0</v>
      </c>
      <c r="AC50" s="199"/>
    </row>
    <row r="51" spans="1:29" ht="25.5" x14ac:dyDescent="0.25">
      <c r="A51" s="164" t="s">
        <v>1506</v>
      </c>
      <c r="B51" s="155" t="s">
        <v>1583</v>
      </c>
      <c r="C51" s="155" t="s">
        <v>1584</v>
      </c>
      <c r="D51" s="157">
        <f>'[1]2'!T53</f>
        <v>0.28234235199999996</v>
      </c>
      <c r="E51" s="157">
        <f>'[2]2'!$U$52</f>
        <v>0.28233999999999998</v>
      </c>
      <c r="F51" s="157">
        <f>'[3]1(год)'!O54</f>
        <v>0</v>
      </c>
      <c r="G51" s="157">
        <f t="shared" si="34"/>
        <v>0.28234235199999996</v>
      </c>
      <c r="H51" s="159">
        <f t="shared" si="33"/>
        <v>0</v>
      </c>
      <c r="I51" s="160">
        <v>0</v>
      </c>
      <c r="J51" s="160">
        <v>0</v>
      </c>
      <c r="K51" s="156">
        <f>'[5]2'!BA52</f>
        <v>0</v>
      </c>
      <c r="L51" s="156">
        <f>'[5]2'!BA52</f>
        <v>0</v>
      </c>
      <c r="M51" s="160">
        <f>N51+O51+P51+Q51</f>
        <v>0</v>
      </c>
      <c r="N51" s="160">
        <v>0</v>
      </c>
      <c r="O51" s="160">
        <v>0</v>
      </c>
      <c r="P51" s="160"/>
      <c r="Q51" s="160"/>
      <c r="R51" s="159">
        <f t="shared" si="7"/>
        <v>0.28234235199999996</v>
      </c>
      <c r="S51" s="198">
        <f t="shared" si="8"/>
        <v>0</v>
      </c>
      <c r="T51" s="198">
        <v>0</v>
      </c>
      <c r="U51" s="198">
        <f t="shared" si="10"/>
        <v>0</v>
      </c>
      <c r="V51" s="198">
        <v>0</v>
      </c>
      <c r="W51" s="198">
        <f t="shared" si="11"/>
        <v>0</v>
      </c>
      <c r="X51" s="198">
        <v>0</v>
      </c>
      <c r="Y51" s="198">
        <f t="shared" si="12"/>
        <v>0</v>
      </c>
      <c r="Z51" s="198">
        <v>0</v>
      </c>
      <c r="AA51" s="198">
        <f t="shared" si="14"/>
        <v>0</v>
      </c>
      <c r="AB51" s="198">
        <v>0</v>
      </c>
      <c r="AC51" s="199"/>
    </row>
    <row r="52" spans="1:29" ht="25.5" x14ac:dyDescent="0.25">
      <c r="A52" s="164" t="s">
        <v>1507</v>
      </c>
      <c r="B52" s="155" t="s">
        <v>1585</v>
      </c>
      <c r="C52" s="155" t="s">
        <v>1532</v>
      </c>
      <c r="D52" s="157">
        <f>'[1]2'!T54</f>
        <v>10.801017</v>
      </c>
      <c r="E52" s="157">
        <f>SUM(E53:E57)</f>
        <v>9.6250137999999996</v>
      </c>
      <c r="F52" s="157">
        <f>SUM(F53:F57)</f>
        <v>5.530289891999999</v>
      </c>
      <c r="G52" s="157">
        <f t="shared" si="34"/>
        <v>5.2707271080000009</v>
      </c>
      <c r="H52" s="159">
        <f t="shared" si="33"/>
        <v>1.4260919999999999</v>
      </c>
      <c r="I52" s="160">
        <v>0</v>
      </c>
      <c r="J52" s="160">
        <v>0</v>
      </c>
      <c r="K52" s="156">
        <f>SUM(K53:K57)</f>
        <v>1.4260919999999999</v>
      </c>
      <c r="L52" s="156">
        <f>SUM(L53:L57)</f>
        <v>0</v>
      </c>
      <c r="M52" s="156">
        <f t="shared" ref="M52:Q52" si="42">SUM(M53:M57)</f>
        <v>2.8867155239999995</v>
      </c>
      <c r="N52" s="156">
        <f t="shared" si="42"/>
        <v>0</v>
      </c>
      <c r="O52" s="156">
        <f t="shared" si="42"/>
        <v>0</v>
      </c>
      <c r="P52" s="156">
        <f t="shared" si="42"/>
        <v>2.8867155239999995</v>
      </c>
      <c r="Q52" s="156">
        <f t="shared" si="42"/>
        <v>0</v>
      </c>
      <c r="R52" s="159">
        <f t="shared" si="7"/>
        <v>2.3840115840000013</v>
      </c>
      <c r="S52" s="198">
        <f t="shared" si="8"/>
        <v>1.4606235239999996</v>
      </c>
      <c r="T52" s="198">
        <v>0</v>
      </c>
      <c r="U52" s="198">
        <f t="shared" si="10"/>
        <v>0</v>
      </c>
      <c r="V52" s="198">
        <v>0</v>
      </c>
      <c r="W52" s="198">
        <f t="shared" si="11"/>
        <v>0</v>
      </c>
      <c r="X52" s="198">
        <v>0</v>
      </c>
      <c r="Y52" s="198">
        <f t="shared" si="12"/>
        <v>1.4606235239999996</v>
      </c>
      <c r="Z52" s="198">
        <v>0</v>
      </c>
      <c r="AA52" s="198">
        <f t="shared" si="14"/>
        <v>0</v>
      </c>
      <c r="AB52" s="198">
        <v>0</v>
      </c>
      <c r="AC52" s="199"/>
    </row>
    <row r="53" spans="1:29" ht="51" x14ac:dyDescent="0.25">
      <c r="A53" s="164" t="s">
        <v>1508</v>
      </c>
      <c r="B53" s="155" t="s">
        <v>1586</v>
      </c>
      <c r="C53" s="155" t="s">
        <v>1587</v>
      </c>
      <c r="D53" s="157">
        <f>'[1]2'!T55</f>
        <v>0.68261899999999998</v>
      </c>
      <c r="E53" s="157">
        <f>'[2]2'!U54</f>
        <v>0.68262</v>
      </c>
      <c r="F53" s="157">
        <f>'[3]1(год)'!O56</f>
        <v>0</v>
      </c>
      <c r="G53" s="157">
        <f t="shared" si="34"/>
        <v>0.68261899999999998</v>
      </c>
      <c r="H53" s="159">
        <f t="shared" si="33"/>
        <v>0</v>
      </c>
      <c r="I53" s="160">
        <v>0</v>
      </c>
      <c r="J53" s="160">
        <v>0</v>
      </c>
      <c r="K53" s="156">
        <f>'[5]2'!BA54</f>
        <v>0</v>
      </c>
      <c r="L53" s="156">
        <f>'[5]2'!BB54</f>
        <v>0</v>
      </c>
      <c r="M53" s="160">
        <f>N53+O53+P53+Q53</f>
        <v>0</v>
      </c>
      <c r="N53" s="160">
        <v>0</v>
      </c>
      <c r="O53" s="160">
        <v>0</v>
      </c>
      <c r="P53" s="160">
        <v>0</v>
      </c>
      <c r="Q53" s="160">
        <v>0</v>
      </c>
      <c r="R53" s="159">
        <f t="shared" si="7"/>
        <v>0.68261899999999998</v>
      </c>
      <c r="S53" s="198">
        <f t="shared" si="8"/>
        <v>0</v>
      </c>
      <c r="T53" s="198">
        <v>0</v>
      </c>
      <c r="U53" s="198">
        <f t="shared" si="10"/>
        <v>0</v>
      </c>
      <c r="V53" s="198">
        <v>0</v>
      </c>
      <c r="W53" s="198">
        <f t="shared" si="11"/>
        <v>0</v>
      </c>
      <c r="X53" s="198">
        <v>0</v>
      </c>
      <c r="Y53" s="198">
        <f t="shared" si="12"/>
        <v>0</v>
      </c>
      <c r="Z53" s="198">
        <v>0</v>
      </c>
      <c r="AA53" s="198">
        <f t="shared" si="14"/>
        <v>0</v>
      </c>
      <c r="AB53" s="198">
        <v>0</v>
      </c>
      <c r="AC53" s="199"/>
    </row>
    <row r="54" spans="1:29" ht="25.5" x14ac:dyDescent="0.25">
      <c r="A54" s="164" t="s">
        <v>1509</v>
      </c>
      <c r="B54" s="155" t="s">
        <v>1588</v>
      </c>
      <c r="C54" s="155" t="s">
        <v>1589</v>
      </c>
      <c r="D54" s="157">
        <f>'[1]2'!T56</f>
        <v>1.0588249999999999</v>
      </c>
      <c r="E54" s="157">
        <f>'[2]2'!U55</f>
        <v>0.96219960000000004</v>
      </c>
      <c r="F54" s="157">
        <f>'[3]1(год)'!O57</f>
        <v>1.2762328799999998</v>
      </c>
      <c r="G54" s="157">
        <f t="shared" si="34"/>
        <v>-0.21740787999999989</v>
      </c>
      <c r="H54" s="159">
        <f t="shared" si="33"/>
        <v>0</v>
      </c>
      <c r="I54" s="160">
        <v>0</v>
      </c>
      <c r="J54" s="160">
        <v>0</v>
      </c>
      <c r="K54" s="156">
        <f>'[5]2'!BA55</f>
        <v>0</v>
      </c>
      <c r="L54" s="156">
        <f>'[5]2'!BB55</f>
        <v>0</v>
      </c>
      <c r="M54" s="159">
        <f t="shared" ref="M54:M75" si="43">N54+O54+P54+Q54</f>
        <v>0</v>
      </c>
      <c r="N54" s="160">
        <v>0</v>
      </c>
      <c r="O54" s="160">
        <v>0</v>
      </c>
      <c r="P54" s="160">
        <v>0</v>
      </c>
      <c r="Q54" s="160">
        <v>0</v>
      </c>
      <c r="R54" s="159">
        <f t="shared" si="7"/>
        <v>-0.21740787999999989</v>
      </c>
      <c r="S54" s="198">
        <f t="shared" si="8"/>
        <v>0</v>
      </c>
      <c r="T54" s="198">
        <v>0</v>
      </c>
      <c r="U54" s="198">
        <f t="shared" si="10"/>
        <v>0</v>
      </c>
      <c r="V54" s="198">
        <v>0</v>
      </c>
      <c r="W54" s="198">
        <f t="shared" si="11"/>
        <v>0</v>
      </c>
      <c r="X54" s="198">
        <v>0</v>
      </c>
      <c r="Y54" s="198">
        <f t="shared" si="12"/>
        <v>0</v>
      </c>
      <c r="Z54" s="198">
        <v>0</v>
      </c>
      <c r="AA54" s="198">
        <f t="shared" si="14"/>
        <v>0</v>
      </c>
      <c r="AB54" s="198">
        <v>0</v>
      </c>
      <c r="AC54" s="199"/>
    </row>
    <row r="55" spans="1:29" ht="25.5" x14ac:dyDescent="0.25">
      <c r="A55" s="164" t="s">
        <v>1510</v>
      </c>
      <c r="B55" s="155" t="s">
        <v>1590</v>
      </c>
      <c r="C55" s="155" t="s">
        <v>1591</v>
      </c>
      <c r="D55" s="157">
        <f>'[1]2'!T57</f>
        <v>2.3285670000000001</v>
      </c>
      <c r="E55" s="157">
        <f>'[2]2'!U56</f>
        <v>2.3285670000000001</v>
      </c>
      <c r="F55" s="157">
        <f>'[3]1(год)'!O58</f>
        <v>0</v>
      </c>
      <c r="G55" s="157">
        <f t="shared" si="34"/>
        <v>2.3285670000000001</v>
      </c>
      <c r="H55" s="159">
        <f t="shared" si="33"/>
        <v>1.4260919999999999</v>
      </c>
      <c r="I55" s="160">
        <v>0</v>
      </c>
      <c r="J55" s="160">
        <v>0</v>
      </c>
      <c r="K55" s="156">
        <f>'[5]2'!BA56</f>
        <v>1.4260919999999999</v>
      </c>
      <c r="L55" s="156">
        <f>'[5]2'!BB56</f>
        <v>0</v>
      </c>
      <c r="M55" s="156">
        <f t="shared" si="43"/>
        <v>2.8867155239999995</v>
      </c>
      <c r="N55" s="160">
        <v>0</v>
      </c>
      <c r="O55" s="160">
        <v>0</v>
      </c>
      <c r="P55" s="156">
        <f>2405596.27*1.2/1000000</f>
        <v>2.8867155239999995</v>
      </c>
      <c r="Q55" s="160">
        <v>0</v>
      </c>
      <c r="R55" s="159">
        <f t="shared" si="7"/>
        <v>-0.55814852399999948</v>
      </c>
      <c r="S55" s="198">
        <f t="shared" si="8"/>
        <v>1.4606235239999996</v>
      </c>
      <c r="T55" s="198">
        <v>0</v>
      </c>
      <c r="U55" s="198">
        <f t="shared" si="10"/>
        <v>0</v>
      </c>
      <c r="V55" s="198">
        <v>0</v>
      </c>
      <c r="W55" s="198">
        <f t="shared" si="11"/>
        <v>0</v>
      </c>
      <c r="X55" s="198">
        <v>0</v>
      </c>
      <c r="Y55" s="198">
        <f t="shared" si="12"/>
        <v>1.4606235239999996</v>
      </c>
      <c r="Z55" s="198">
        <v>0</v>
      </c>
      <c r="AA55" s="198">
        <f t="shared" si="14"/>
        <v>0</v>
      </c>
      <c r="AB55" s="198">
        <v>0</v>
      </c>
      <c r="AC55" s="199"/>
    </row>
    <row r="56" spans="1:29" ht="76.5" x14ac:dyDescent="0.25">
      <c r="A56" s="164" t="s">
        <v>1511</v>
      </c>
      <c r="B56" s="155" t="s">
        <v>1592</v>
      </c>
      <c r="C56" s="155" t="s">
        <v>1593</v>
      </c>
      <c r="D56" s="157">
        <f>'[1]2'!T58</f>
        <v>1.8709020000000001</v>
      </c>
      <c r="E56" s="157">
        <f>'[2]2'!U57</f>
        <v>1.8709</v>
      </c>
      <c r="F56" s="157">
        <f>'[3]1(год)'!O59</f>
        <v>0</v>
      </c>
      <c r="G56" s="157">
        <f t="shared" si="34"/>
        <v>1.8709020000000001</v>
      </c>
      <c r="H56" s="159">
        <f t="shared" si="33"/>
        <v>0</v>
      </c>
      <c r="I56" s="160">
        <v>0</v>
      </c>
      <c r="J56" s="160">
        <v>0</v>
      </c>
      <c r="K56" s="156">
        <f>'[5]2'!BA57</f>
        <v>0</v>
      </c>
      <c r="L56" s="156">
        <f>'[5]2'!BB57</f>
        <v>0</v>
      </c>
      <c r="M56" s="160">
        <f t="shared" si="43"/>
        <v>0</v>
      </c>
      <c r="N56" s="160">
        <v>0</v>
      </c>
      <c r="O56" s="160">
        <v>0</v>
      </c>
      <c r="P56" s="160">
        <v>0</v>
      </c>
      <c r="Q56" s="160">
        <v>0</v>
      </c>
      <c r="R56" s="159">
        <f t="shared" si="7"/>
        <v>1.8709020000000001</v>
      </c>
      <c r="S56" s="198">
        <f t="shared" si="8"/>
        <v>0</v>
      </c>
      <c r="T56" s="198">
        <v>0</v>
      </c>
      <c r="U56" s="198">
        <f t="shared" si="10"/>
        <v>0</v>
      </c>
      <c r="V56" s="198">
        <v>0</v>
      </c>
      <c r="W56" s="198">
        <f t="shared" si="11"/>
        <v>0</v>
      </c>
      <c r="X56" s="198">
        <v>0</v>
      </c>
      <c r="Y56" s="198">
        <f t="shared" si="12"/>
        <v>0</v>
      </c>
      <c r="Z56" s="198">
        <v>0</v>
      </c>
      <c r="AA56" s="198">
        <f t="shared" si="14"/>
        <v>0</v>
      </c>
      <c r="AB56" s="198">
        <v>0</v>
      </c>
      <c r="AC56" s="199"/>
    </row>
    <row r="57" spans="1:29" ht="25.5" x14ac:dyDescent="0.25">
      <c r="A57" s="164" t="s">
        <v>1512</v>
      </c>
      <c r="B57" s="155" t="s">
        <v>1594</v>
      </c>
      <c r="C57" s="155" t="s">
        <v>1595</v>
      </c>
      <c r="D57" s="157">
        <f>'[1]2'!T59</f>
        <v>4.8601039999999998</v>
      </c>
      <c r="E57" s="157">
        <f>'[2]2'!U58</f>
        <v>3.7807271999999998</v>
      </c>
      <c r="F57" s="157">
        <f>'[3]1(год)'!O60</f>
        <v>4.2540570119999987</v>
      </c>
      <c r="G57" s="157">
        <f t="shared" si="34"/>
        <v>0.60604698800000101</v>
      </c>
      <c r="H57" s="159">
        <f t="shared" si="33"/>
        <v>0</v>
      </c>
      <c r="I57" s="160">
        <v>0</v>
      </c>
      <c r="J57" s="160">
        <v>0</v>
      </c>
      <c r="K57" s="156">
        <f>'[5]2'!BA58</f>
        <v>0</v>
      </c>
      <c r="L57" s="156">
        <f>'[5]2'!BB58</f>
        <v>0</v>
      </c>
      <c r="M57" s="159">
        <f t="shared" si="43"/>
        <v>0</v>
      </c>
      <c r="N57" s="160">
        <v>0</v>
      </c>
      <c r="O57" s="160">
        <v>0</v>
      </c>
      <c r="P57" s="160">
        <v>0</v>
      </c>
      <c r="Q57" s="160">
        <v>0</v>
      </c>
      <c r="R57" s="159">
        <f t="shared" si="7"/>
        <v>0.60604698800000101</v>
      </c>
      <c r="S57" s="198">
        <f t="shared" si="8"/>
        <v>0</v>
      </c>
      <c r="T57" s="198">
        <v>0</v>
      </c>
      <c r="U57" s="198">
        <f t="shared" si="10"/>
        <v>0</v>
      </c>
      <c r="V57" s="198">
        <v>0</v>
      </c>
      <c r="W57" s="198">
        <f t="shared" si="11"/>
        <v>0</v>
      </c>
      <c r="X57" s="198">
        <v>0</v>
      </c>
      <c r="Y57" s="198">
        <f t="shared" si="12"/>
        <v>0</v>
      </c>
      <c r="Z57" s="198">
        <v>0</v>
      </c>
      <c r="AA57" s="198">
        <f t="shared" si="14"/>
        <v>0</v>
      </c>
      <c r="AB57" s="198">
        <v>0</v>
      </c>
      <c r="AC57" s="199"/>
    </row>
    <row r="58" spans="1:29" ht="25.5" x14ac:dyDescent="0.25">
      <c r="A58" s="164" t="s">
        <v>1513</v>
      </c>
      <c r="B58" s="155" t="s">
        <v>1596</v>
      </c>
      <c r="C58" s="155" t="s">
        <v>1532</v>
      </c>
      <c r="D58" s="157">
        <f>'[1]2'!T60</f>
        <v>33.118328254237298</v>
      </c>
      <c r="E58" s="157">
        <f t="shared" ref="E58:F58" si="44">SUM(E59:E75)</f>
        <v>32.9604594279661</v>
      </c>
      <c r="F58" s="157">
        <f t="shared" si="44"/>
        <v>16.283291592000001</v>
      </c>
      <c r="G58" s="157">
        <f t="shared" si="34"/>
        <v>16.835036662237297</v>
      </c>
      <c r="H58" s="159">
        <f t="shared" si="33"/>
        <v>8.4251079999999998</v>
      </c>
      <c r="I58" s="160">
        <v>0</v>
      </c>
      <c r="J58" s="160">
        <v>0</v>
      </c>
      <c r="K58" s="156">
        <f t="shared" ref="K58:Q58" si="45">SUM(K59:K75)</f>
        <v>0</v>
      </c>
      <c r="L58" s="156">
        <f t="shared" si="45"/>
        <v>8.4251079999999998</v>
      </c>
      <c r="M58" s="156">
        <f t="shared" si="45"/>
        <v>8.4</v>
      </c>
      <c r="N58" s="156">
        <f t="shared" si="45"/>
        <v>0</v>
      </c>
      <c r="O58" s="156">
        <f t="shared" si="45"/>
        <v>0</v>
      </c>
      <c r="P58" s="156">
        <f t="shared" si="45"/>
        <v>0</v>
      </c>
      <c r="Q58" s="156">
        <f t="shared" si="45"/>
        <v>8.4</v>
      </c>
      <c r="R58" s="159">
        <f t="shared" si="7"/>
        <v>8.4350366622372963</v>
      </c>
      <c r="S58" s="198">
        <f t="shared" si="8"/>
        <v>-2.5107999999999464E-2</v>
      </c>
      <c r="T58" s="198">
        <f t="shared" si="9"/>
        <v>99.701986016084305</v>
      </c>
      <c r="U58" s="198">
        <f t="shared" si="10"/>
        <v>0</v>
      </c>
      <c r="V58" s="198">
        <v>0</v>
      </c>
      <c r="W58" s="198">
        <f t="shared" si="11"/>
        <v>0</v>
      </c>
      <c r="X58" s="198">
        <v>0</v>
      </c>
      <c r="Y58" s="198">
        <f t="shared" si="12"/>
        <v>0</v>
      </c>
      <c r="Z58" s="198" t="e">
        <f t="shared" si="13"/>
        <v>#DIV/0!</v>
      </c>
      <c r="AA58" s="198">
        <f t="shared" si="14"/>
        <v>-2.5107999999999464E-2</v>
      </c>
      <c r="AB58" s="198">
        <f t="shared" si="21"/>
        <v>99.701986016084305</v>
      </c>
      <c r="AC58" s="199"/>
    </row>
    <row r="59" spans="1:29" x14ac:dyDescent="0.25">
      <c r="A59" s="164" t="s">
        <v>1514</v>
      </c>
      <c r="B59" s="155" t="s">
        <v>1597</v>
      </c>
      <c r="C59" s="155" t="s">
        <v>1598</v>
      </c>
      <c r="D59" s="157">
        <f>'[1]2'!T61</f>
        <v>4.22786440677966</v>
      </c>
      <c r="E59" s="157">
        <f>'[2]2'!U60</f>
        <v>4.2278640000000003</v>
      </c>
      <c r="F59" s="157">
        <f>'[3]1(год)'!O62</f>
        <v>0</v>
      </c>
      <c r="G59" s="157">
        <f t="shared" si="34"/>
        <v>4.22786440677966</v>
      </c>
      <c r="H59" s="159">
        <f t="shared" si="33"/>
        <v>7.0551079999999997</v>
      </c>
      <c r="I59" s="160">
        <v>0</v>
      </c>
      <c r="J59" s="160">
        <v>0</v>
      </c>
      <c r="K59" s="156">
        <f>'[5]2'!BA60</f>
        <v>0</v>
      </c>
      <c r="L59" s="156">
        <f>'[5]2'!BB60</f>
        <v>7.0551079999999997</v>
      </c>
      <c r="M59" s="160">
        <f t="shared" si="43"/>
        <v>8.4</v>
      </c>
      <c r="N59" s="160">
        <v>0</v>
      </c>
      <c r="O59" s="160">
        <v>0</v>
      </c>
      <c r="P59" s="160">
        <v>0</v>
      </c>
      <c r="Q59" s="160">
        <f>7000000*1.2/1000000</f>
        <v>8.4</v>
      </c>
      <c r="R59" s="159">
        <f t="shared" si="7"/>
        <v>-4.1721355932203403</v>
      </c>
      <c r="S59" s="198">
        <f t="shared" si="8"/>
        <v>1.3448920000000006</v>
      </c>
      <c r="T59" s="198">
        <v>0</v>
      </c>
      <c r="U59" s="198">
        <f t="shared" si="10"/>
        <v>0</v>
      </c>
      <c r="V59" s="198">
        <v>0</v>
      </c>
      <c r="W59" s="198">
        <f t="shared" si="11"/>
        <v>0</v>
      </c>
      <c r="X59" s="198">
        <v>0</v>
      </c>
      <c r="Y59" s="198">
        <f t="shared" si="12"/>
        <v>0</v>
      </c>
      <c r="Z59" s="198">
        <v>0</v>
      </c>
      <c r="AA59" s="198">
        <f t="shared" si="14"/>
        <v>1.3448920000000006</v>
      </c>
      <c r="AB59" s="198">
        <v>0</v>
      </c>
      <c r="AC59" s="199"/>
    </row>
    <row r="60" spans="1:29" x14ac:dyDescent="0.25">
      <c r="A60" s="164" t="s">
        <v>1515</v>
      </c>
      <c r="B60" s="155" t="s">
        <v>1599</v>
      </c>
      <c r="C60" s="155" t="s">
        <v>1600</v>
      </c>
      <c r="D60" s="157">
        <f>'[1]2'!T62</f>
        <v>2.3277966101694898</v>
      </c>
      <c r="E60" s="157">
        <f>'[2]2'!U61</f>
        <v>1.8896999999999999</v>
      </c>
      <c r="F60" s="157">
        <f>'[3]1(год)'!O63</f>
        <v>0</v>
      </c>
      <c r="G60" s="157">
        <f t="shared" si="34"/>
        <v>2.3277966101694898</v>
      </c>
      <c r="H60" s="159">
        <f t="shared" si="33"/>
        <v>0</v>
      </c>
      <c r="I60" s="160">
        <v>0</v>
      </c>
      <c r="J60" s="160">
        <v>0</v>
      </c>
      <c r="K60" s="156">
        <f>'[5]2'!BA61</f>
        <v>0</v>
      </c>
      <c r="L60" s="156">
        <f>'[5]2'!BB61</f>
        <v>0</v>
      </c>
      <c r="M60" s="160">
        <f t="shared" si="43"/>
        <v>0</v>
      </c>
      <c r="N60" s="160">
        <v>0</v>
      </c>
      <c r="O60" s="160">
        <v>0</v>
      </c>
      <c r="P60" s="160">
        <v>0</v>
      </c>
      <c r="Q60" s="160">
        <v>0</v>
      </c>
      <c r="R60" s="159">
        <f t="shared" si="7"/>
        <v>2.3277966101694898</v>
      </c>
      <c r="S60" s="198">
        <f t="shared" si="8"/>
        <v>0</v>
      </c>
      <c r="T60" s="198">
        <v>0</v>
      </c>
      <c r="U60" s="198">
        <f t="shared" si="10"/>
        <v>0</v>
      </c>
      <c r="V60" s="198">
        <v>0</v>
      </c>
      <c r="W60" s="198">
        <f t="shared" si="11"/>
        <v>0</v>
      </c>
      <c r="X60" s="198">
        <v>0</v>
      </c>
      <c r="Y60" s="198">
        <f t="shared" si="12"/>
        <v>0</v>
      </c>
      <c r="Z60" s="198">
        <v>0</v>
      </c>
      <c r="AA60" s="198">
        <f t="shared" si="14"/>
        <v>0</v>
      </c>
      <c r="AB60" s="198">
        <v>0</v>
      </c>
      <c r="AC60" s="199"/>
    </row>
    <row r="61" spans="1:29" x14ac:dyDescent="0.25">
      <c r="A61" s="164" t="s">
        <v>1516</v>
      </c>
      <c r="B61" s="155" t="s">
        <v>1601</v>
      </c>
      <c r="C61" s="155" t="s">
        <v>1602</v>
      </c>
      <c r="D61" s="157">
        <f>'[1]2'!T63</f>
        <v>1.66271186440678</v>
      </c>
      <c r="E61" s="157">
        <f>'[2]2'!U62</f>
        <v>1.5</v>
      </c>
      <c r="F61" s="157">
        <f>'[3]1(год)'!O64</f>
        <v>1.993299996</v>
      </c>
      <c r="G61" s="157">
        <f t="shared" si="34"/>
        <v>-0.33058813159321998</v>
      </c>
      <c r="H61" s="159">
        <f t="shared" si="33"/>
        <v>0</v>
      </c>
      <c r="I61" s="160">
        <v>0</v>
      </c>
      <c r="J61" s="160">
        <v>0</v>
      </c>
      <c r="K61" s="156">
        <f>'[5]2'!BA62</f>
        <v>0</v>
      </c>
      <c r="L61" s="156">
        <f>'[5]2'!BB62</f>
        <v>0</v>
      </c>
      <c r="M61" s="156">
        <f t="shared" si="43"/>
        <v>0</v>
      </c>
      <c r="N61" s="160">
        <v>0</v>
      </c>
      <c r="O61" s="160">
        <v>0</v>
      </c>
      <c r="P61" s="160">
        <v>0</v>
      </c>
      <c r="Q61" s="160">
        <v>0</v>
      </c>
      <c r="R61" s="159">
        <f t="shared" si="7"/>
        <v>-0.33058813159321998</v>
      </c>
      <c r="S61" s="198">
        <f t="shared" si="8"/>
        <v>0</v>
      </c>
      <c r="T61" s="198">
        <v>0</v>
      </c>
      <c r="U61" s="198">
        <f t="shared" si="10"/>
        <v>0</v>
      </c>
      <c r="V61" s="198">
        <v>0</v>
      </c>
      <c r="W61" s="198">
        <f t="shared" si="11"/>
        <v>0</v>
      </c>
      <c r="X61" s="198">
        <v>0</v>
      </c>
      <c r="Y61" s="198">
        <f t="shared" si="12"/>
        <v>0</v>
      </c>
      <c r="Z61" s="198">
        <v>0</v>
      </c>
      <c r="AA61" s="198">
        <f t="shared" si="14"/>
        <v>0</v>
      </c>
      <c r="AB61" s="198">
        <v>0</v>
      </c>
      <c r="AC61" s="199"/>
    </row>
    <row r="62" spans="1:29" x14ac:dyDescent="0.25">
      <c r="A62" s="164" t="s">
        <v>1517</v>
      </c>
      <c r="B62" s="155" t="s">
        <v>1603</v>
      </c>
      <c r="C62" s="155" t="s">
        <v>1604</v>
      </c>
      <c r="D62" s="157">
        <f>'[1]2'!T64</f>
        <v>6.1175593220339</v>
      </c>
      <c r="E62" s="157">
        <f>'[2]2'!U63</f>
        <v>4.75</v>
      </c>
      <c r="F62" s="157">
        <f>'[3]1(год)'!O65</f>
        <v>5.4519995999999997</v>
      </c>
      <c r="G62" s="157">
        <f t="shared" si="34"/>
        <v>0.66555972203390024</v>
      </c>
      <c r="H62" s="159">
        <f t="shared" si="33"/>
        <v>0</v>
      </c>
      <c r="I62" s="160">
        <v>0</v>
      </c>
      <c r="J62" s="160">
        <v>0</v>
      </c>
      <c r="K62" s="156">
        <f>'[5]2'!BA63</f>
        <v>0</v>
      </c>
      <c r="L62" s="156">
        <f>'[5]2'!BB63</f>
        <v>0</v>
      </c>
      <c r="M62" s="156">
        <f t="shared" si="43"/>
        <v>0</v>
      </c>
      <c r="N62" s="160">
        <v>0</v>
      </c>
      <c r="O62" s="160">
        <v>0</v>
      </c>
      <c r="P62" s="160">
        <v>0</v>
      </c>
      <c r="Q62" s="160">
        <v>0</v>
      </c>
      <c r="R62" s="159">
        <f t="shared" si="7"/>
        <v>0.66555972203390024</v>
      </c>
      <c r="S62" s="198">
        <f t="shared" si="8"/>
        <v>0</v>
      </c>
      <c r="T62" s="198">
        <v>0</v>
      </c>
      <c r="U62" s="198">
        <f t="shared" si="10"/>
        <v>0</v>
      </c>
      <c r="V62" s="198">
        <v>0</v>
      </c>
      <c r="W62" s="198">
        <f t="shared" si="11"/>
        <v>0</v>
      </c>
      <c r="X62" s="198">
        <v>0</v>
      </c>
      <c r="Y62" s="198">
        <f t="shared" si="12"/>
        <v>0</v>
      </c>
      <c r="Z62" s="198">
        <v>0</v>
      </c>
      <c r="AA62" s="198">
        <f t="shared" si="14"/>
        <v>0</v>
      </c>
      <c r="AB62" s="198">
        <v>0</v>
      </c>
      <c r="AC62" s="199"/>
    </row>
    <row r="63" spans="1:29" x14ac:dyDescent="0.25">
      <c r="A63" s="164" t="s">
        <v>1518</v>
      </c>
      <c r="B63" s="155" t="s">
        <v>1605</v>
      </c>
      <c r="C63" s="155" t="s">
        <v>1606</v>
      </c>
      <c r="D63" s="157">
        <f>'[1]2'!T65</f>
        <v>1.1084745762711901</v>
      </c>
      <c r="E63" s="157">
        <f>'[2]2'!U64</f>
        <v>1.1919999999999999</v>
      </c>
      <c r="F63" s="157">
        <f>'[3]1(год)'!O66</f>
        <v>0</v>
      </c>
      <c r="G63" s="157">
        <f t="shared" si="34"/>
        <v>1.1084745762711901</v>
      </c>
      <c r="H63" s="159">
        <f t="shared" si="33"/>
        <v>0</v>
      </c>
      <c r="I63" s="160">
        <v>0</v>
      </c>
      <c r="J63" s="160">
        <v>0</v>
      </c>
      <c r="K63" s="156">
        <f>'[5]2'!BA64</f>
        <v>0</v>
      </c>
      <c r="L63" s="156">
        <f>'[5]2'!BB64</f>
        <v>0</v>
      </c>
      <c r="M63" s="156">
        <f t="shared" si="43"/>
        <v>0</v>
      </c>
      <c r="N63" s="160">
        <v>0</v>
      </c>
      <c r="O63" s="160">
        <v>0</v>
      </c>
      <c r="P63" s="160">
        <v>0</v>
      </c>
      <c r="Q63" s="160">
        <v>0</v>
      </c>
      <c r="R63" s="159">
        <f t="shared" si="7"/>
        <v>1.1084745762711901</v>
      </c>
      <c r="S63" s="198">
        <f t="shared" si="8"/>
        <v>0</v>
      </c>
      <c r="T63" s="198">
        <v>0</v>
      </c>
      <c r="U63" s="198">
        <f t="shared" si="10"/>
        <v>0</v>
      </c>
      <c r="V63" s="198">
        <v>0</v>
      </c>
      <c r="W63" s="198">
        <f t="shared" si="11"/>
        <v>0</v>
      </c>
      <c r="X63" s="198">
        <v>0</v>
      </c>
      <c r="Y63" s="198">
        <f t="shared" si="12"/>
        <v>0</v>
      </c>
      <c r="Z63" s="198">
        <v>0</v>
      </c>
      <c r="AA63" s="198">
        <f t="shared" si="14"/>
        <v>0</v>
      </c>
      <c r="AB63" s="198">
        <v>0</v>
      </c>
      <c r="AC63" s="199"/>
    </row>
    <row r="64" spans="1:29" x14ac:dyDescent="0.25">
      <c r="A64" s="164" t="s">
        <v>1519</v>
      </c>
      <c r="B64" s="155" t="s">
        <v>1607</v>
      </c>
      <c r="C64" s="155" t="s">
        <v>1608</v>
      </c>
      <c r="D64" s="157">
        <f>'[1]2'!T66</f>
        <v>1.1924745762711899</v>
      </c>
      <c r="E64" s="157">
        <f>'[2]2'!U65</f>
        <v>1.8333999999999999</v>
      </c>
      <c r="F64" s="157">
        <f>'[3]1(год)'!O67+'[4]1'!$M$64</f>
        <v>1.5129600000000001</v>
      </c>
      <c r="G64" s="157">
        <f t="shared" si="34"/>
        <v>-0.32048542372881017</v>
      </c>
      <c r="H64" s="159">
        <f t="shared" si="33"/>
        <v>0</v>
      </c>
      <c r="I64" s="160">
        <v>0</v>
      </c>
      <c r="J64" s="160">
        <v>0</v>
      </c>
      <c r="K64" s="156">
        <f>'[5]2'!BA65</f>
        <v>0</v>
      </c>
      <c r="L64" s="156">
        <f>'[5]2'!BB65</f>
        <v>0</v>
      </c>
      <c r="M64" s="156">
        <f t="shared" si="43"/>
        <v>0</v>
      </c>
      <c r="N64" s="160">
        <v>0</v>
      </c>
      <c r="O64" s="160">
        <v>0</v>
      </c>
      <c r="P64" s="160">
        <v>0</v>
      </c>
      <c r="Q64" s="160">
        <v>0</v>
      </c>
      <c r="R64" s="159">
        <f t="shared" si="7"/>
        <v>-0.32048542372881017</v>
      </c>
      <c r="S64" s="198">
        <f t="shared" si="8"/>
        <v>0</v>
      </c>
      <c r="T64" s="198">
        <v>0</v>
      </c>
      <c r="U64" s="198">
        <f t="shared" si="10"/>
        <v>0</v>
      </c>
      <c r="V64" s="198">
        <v>0</v>
      </c>
      <c r="W64" s="198">
        <f t="shared" si="11"/>
        <v>0</v>
      </c>
      <c r="X64" s="198">
        <v>0</v>
      </c>
      <c r="Y64" s="198">
        <f t="shared" si="12"/>
        <v>0</v>
      </c>
      <c r="Z64" s="198">
        <v>0</v>
      </c>
      <c r="AA64" s="198">
        <f t="shared" si="14"/>
        <v>0</v>
      </c>
      <c r="AB64" s="198" t="e">
        <f t="shared" si="21"/>
        <v>#DIV/0!</v>
      </c>
      <c r="AC64" s="199"/>
    </row>
    <row r="65" spans="1:29" x14ac:dyDescent="0.25">
      <c r="A65" s="164" t="s">
        <v>1520</v>
      </c>
      <c r="B65" s="155" t="s">
        <v>1609</v>
      </c>
      <c r="C65" s="155" t="s">
        <v>1610</v>
      </c>
      <c r="D65" s="157">
        <f>'[1]2'!T67</f>
        <v>1.1084745762711901</v>
      </c>
      <c r="E65" s="157">
        <f>'[2]2'!U66</f>
        <v>1.3</v>
      </c>
      <c r="F65" s="157">
        <f>'[3]1(год)'!O68+'[4]1'!$M$65</f>
        <v>1.3227720000000001</v>
      </c>
      <c r="G65" s="157">
        <f t="shared" si="34"/>
        <v>-0.21429742372881</v>
      </c>
      <c r="H65" s="159">
        <f t="shared" si="33"/>
        <v>0</v>
      </c>
      <c r="I65" s="160">
        <v>0</v>
      </c>
      <c r="J65" s="160">
        <v>0</v>
      </c>
      <c r="K65" s="156">
        <f>'[5]2'!BA66</f>
        <v>0</v>
      </c>
      <c r="L65" s="156">
        <f>'[5]2'!BB66</f>
        <v>0</v>
      </c>
      <c r="M65" s="156">
        <f t="shared" si="43"/>
        <v>0</v>
      </c>
      <c r="N65" s="160">
        <v>0</v>
      </c>
      <c r="O65" s="160">
        <v>0</v>
      </c>
      <c r="P65" s="160">
        <v>0</v>
      </c>
      <c r="Q65" s="160">
        <v>0</v>
      </c>
      <c r="R65" s="159">
        <f t="shared" si="7"/>
        <v>-0.21429742372881</v>
      </c>
      <c r="S65" s="198">
        <f t="shared" si="8"/>
        <v>0</v>
      </c>
      <c r="T65" s="198">
        <v>0</v>
      </c>
      <c r="U65" s="198">
        <f t="shared" si="10"/>
        <v>0</v>
      </c>
      <c r="V65" s="198">
        <v>0</v>
      </c>
      <c r="W65" s="198">
        <f t="shared" si="11"/>
        <v>0</v>
      </c>
      <c r="X65" s="198">
        <v>0</v>
      </c>
      <c r="Y65" s="198">
        <f t="shared" si="12"/>
        <v>0</v>
      </c>
      <c r="Z65" s="198">
        <v>0</v>
      </c>
      <c r="AA65" s="198">
        <f t="shared" si="14"/>
        <v>0</v>
      </c>
      <c r="AB65" s="198" t="e">
        <f t="shared" si="21"/>
        <v>#DIV/0!</v>
      </c>
      <c r="AC65" s="199"/>
    </row>
    <row r="66" spans="1:29" x14ac:dyDescent="0.25">
      <c r="A66" s="164" t="s">
        <v>1521</v>
      </c>
      <c r="B66" s="155" t="s">
        <v>1611</v>
      </c>
      <c r="C66" s="155" t="s">
        <v>1612</v>
      </c>
      <c r="D66" s="157">
        <f>'[1]2'!T68</f>
        <v>4.1323730000000003</v>
      </c>
      <c r="E66" s="157">
        <f>'[2]2'!U67</f>
        <v>4.1323699999999999</v>
      </c>
      <c r="F66" s="157">
        <f>'[3]1(год)'!O69</f>
        <v>0</v>
      </c>
      <c r="G66" s="157">
        <f t="shared" si="34"/>
        <v>4.1323730000000003</v>
      </c>
      <c r="H66" s="159">
        <f t="shared" si="33"/>
        <v>0</v>
      </c>
      <c r="I66" s="160">
        <v>0</v>
      </c>
      <c r="J66" s="160">
        <v>0</v>
      </c>
      <c r="K66" s="156">
        <f>'[5]2'!BA67</f>
        <v>0</v>
      </c>
      <c r="L66" s="156">
        <f>'[5]2'!BB67</f>
        <v>0</v>
      </c>
      <c r="M66" s="160">
        <f t="shared" si="43"/>
        <v>0</v>
      </c>
      <c r="N66" s="160">
        <v>0</v>
      </c>
      <c r="O66" s="160">
        <v>0</v>
      </c>
      <c r="P66" s="160">
        <v>0</v>
      </c>
      <c r="Q66" s="160">
        <v>0</v>
      </c>
      <c r="R66" s="159">
        <f t="shared" si="7"/>
        <v>4.1323730000000003</v>
      </c>
      <c r="S66" s="198">
        <f t="shared" si="8"/>
        <v>0</v>
      </c>
      <c r="T66" s="198">
        <v>0</v>
      </c>
      <c r="U66" s="198">
        <f t="shared" si="10"/>
        <v>0</v>
      </c>
      <c r="V66" s="198">
        <v>0</v>
      </c>
      <c r="W66" s="198">
        <f t="shared" si="11"/>
        <v>0</v>
      </c>
      <c r="X66" s="198">
        <v>0</v>
      </c>
      <c r="Y66" s="198">
        <f t="shared" si="12"/>
        <v>0</v>
      </c>
      <c r="Z66" s="198">
        <v>0</v>
      </c>
      <c r="AA66" s="198">
        <f t="shared" si="14"/>
        <v>0</v>
      </c>
      <c r="AB66" s="198">
        <v>0</v>
      </c>
      <c r="AC66" s="199"/>
    </row>
    <row r="67" spans="1:29" x14ac:dyDescent="0.25">
      <c r="A67" s="164" t="s">
        <v>1522</v>
      </c>
      <c r="B67" s="155" t="s">
        <v>1613</v>
      </c>
      <c r="C67" s="155" t="s">
        <v>1614</v>
      </c>
      <c r="D67" s="157">
        <f>'[1]2'!T69</f>
        <v>1.9513220338983099</v>
      </c>
      <c r="E67" s="157">
        <f>'[2]2'!U68</f>
        <v>3.1</v>
      </c>
      <c r="F67" s="157">
        <f>'[3]1(год)'!O70+'[4]1'!$M$67</f>
        <v>3.1829999999999998</v>
      </c>
      <c r="G67" s="157">
        <f t="shared" si="34"/>
        <v>-1.2316779661016899</v>
      </c>
      <c r="H67" s="159">
        <f t="shared" si="33"/>
        <v>0</v>
      </c>
      <c r="I67" s="160">
        <v>0</v>
      </c>
      <c r="J67" s="160">
        <v>0</v>
      </c>
      <c r="K67" s="156">
        <f>'[5]2'!BA68</f>
        <v>0</v>
      </c>
      <c r="L67" s="156">
        <f>'[5]2'!BB68</f>
        <v>0</v>
      </c>
      <c r="M67" s="160">
        <f t="shared" si="43"/>
        <v>0</v>
      </c>
      <c r="N67" s="160">
        <v>0</v>
      </c>
      <c r="O67" s="160">
        <v>0</v>
      </c>
      <c r="P67" s="160">
        <v>0</v>
      </c>
      <c r="Q67" s="160">
        <v>0</v>
      </c>
      <c r="R67" s="159">
        <f t="shared" si="7"/>
        <v>-1.2316779661016899</v>
      </c>
      <c r="S67" s="198">
        <f t="shared" si="8"/>
        <v>0</v>
      </c>
      <c r="T67" s="198">
        <v>0</v>
      </c>
      <c r="U67" s="198">
        <f t="shared" si="10"/>
        <v>0</v>
      </c>
      <c r="V67" s="198">
        <v>0</v>
      </c>
      <c r="W67" s="198">
        <f t="shared" si="11"/>
        <v>0</v>
      </c>
      <c r="X67" s="198">
        <v>0</v>
      </c>
      <c r="Y67" s="198">
        <f t="shared" si="12"/>
        <v>0</v>
      </c>
      <c r="Z67" s="198">
        <v>0</v>
      </c>
      <c r="AA67" s="198">
        <f t="shared" si="14"/>
        <v>0</v>
      </c>
      <c r="AB67" s="198" t="e">
        <f t="shared" si="21"/>
        <v>#DIV/0!</v>
      </c>
      <c r="AC67" s="199"/>
    </row>
    <row r="68" spans="1:29" ht="25.5" x14ac:dyDescent="0.25">
      <c r="A68" s="164" t="s">
        <v>1523</v>
      </c>
      <c r="B68" s="155" t="s">
        <v>1615</v>
      </c>
      <c r="C68" s="155" t="s">
        <v>1616</v>
      </c>
      <c r="D68" s="157">
        <f>'[1]2'!T70</f>
        <v>1.4727457627118601</v>
      </c>
      <c r="E68" s="157">
        <f>'[2]2'!U69</f>
        <v>1.4727457627118601</v>
      </c>
      <c r="F68" s="157">
        <f>'[3]1(год)'!O71</f>
        <v>0</v>
      </c>
      <c r="G68" s="157">
        <f t="shared" si="34"/>
        <v>1.4727457627118601</v>
      </c>
      <c r="H68" s="159">
        <f t="shared" si="33"/>
        <v>0</v>
      </c>
      <c r="I68" s="160">
        <v>0</v>
      </c>
      <c r="J68" s="160">
        <v>0</v>
      </c>
      <c r="K68" s="156">
        <f>'[5]2'!BA69</f>
        <v>0</v>
      </c>
      <c r="L68" s="156">
        <f>'[5]2'!BB69</f>
        <v>0</v>
      </c>
      <c r="M68" s="160">
        <f t="shared" si="43"/>
        <v>0</v>
      </c>
      <c r="N68" s="160">
        <v>0</v>
      </c>
      <c r="O68" s="160">
        <v>0</v>
      </c>
      <c r="P68" s="160">
        <v>0</v>
      </c>
      <c r="Q68" s="160">
        <v>0</v>
      </c>
      <c r="R68" s="159">
        <f t="shared" si="7"/>
        <v>1.4727457627118601</v>
      </c>
      <c r="S68" s="198">
        <f t="shared" si="8"/>
        <v>0</v>
      </c>
      <c r="T68" s="198">
        <v>0</v>
      </c>
      <c r="U68" s="198">
        <f t="shared" si="10"/>
        <v>0</v>
      </c>
      <c r="V68" s="198">
        <v>0</v>
      </c>
      <c r="W68" s="198">
        <f t="shared" si="11"/>
        <v>0</v>
      </c>
      <c r="X68" s="198">
        <v>0</v>
      </c>
      <c r="Y68" s="198">
        <f t="shared" si="12"/>
        <v>0</v>
      </c>
      <c r="Z68" s="198">
        <v>0</v>
      </c>
      <c r="AA68" s="198">
        <f t="shared" si="14"/>
        <v>0</v>
      </c>
      <c r="AB68" s="198">
        <v>0</v>
      </c>
      <c r="AC68" s="199"/>
    </row>
    <row r="69" spans="1:29" ht="24" x14ac:dyDescent="0.25">
      <c r="A69" s="164" t="s">
        <v>1524</v>
      </c>
      <c r="B69" s="155" t="s">
        <v>1617</v>
      </c>
      <c r="C69" s="155" t="s">
        <v>1618</v>
      </c>
      <c r="D69" s="157">
        <f>'[1]2'!T71</f>
        <v>2.4386440677966101</v>
      </c>
      <c r="E69" s="157">
        <f>'[2]2'!U70</f>
        <v>2.2000000000000002</v>
      </c>
      <c r="F69" s="157">
        <f>'[3]1(год)'!O72+'[4]1'!$M$69</f>
        <v>2.4243600000000001</v>
      </c>
      <c r="G69" s="157">
        <f t="shared" si="34"/>
        <v>1.4284067796610067E-2</v>
      </c>
      <c r="H69" s="159">
        <f t="shared" si="33"/>
        <v>0</v>
      </c>
      <c r="I69" s="160">
        <v>0</v>
      </c>
      <c r="J69" s="160">
        <v>0</v>
      </c>
      <c r="K69" s="156">
        <f>'[5]2'!BA70</f>
        <v>0</v>
      </c>
      <c r="L69" s="156">
        <f>'[5]2'!BB70</f>
        <v>0</v>
      </c>
      <c r="M69" s="160">
        <f t="shared" si="43"/>
        <v>0</v>
      </c>
      <c r="N69" s="160">
        <v>0</v>
      </c>
      <c r="O69" s="160">
        <v>0</v>
      </c>
      <c r="P69" s="160">
        <v>0</v>
      </c>
      <c r="Q69" s="160">
        <v>0</v>
      </c>
      <c r="R69" s="159">
        <f t="shared" si="7"/>
        <v>1.4284067796610067E-2</v>
      </c>
      <c r="S69" s="198">
        <f t="shared" si="8"/>
        <v>0</v>
      </c>
      <c r="T69" s="198">
        <v>0</v>
      </c>
      <c r="U69" s="198">
        <f t="shared" si="10"/>
        <v>0</v>
      </c>
      <c r="V69" s="198">
        <v>0</v>
      </c>
      <c r="W69" s="198">
        <f t="shared" si="11"/>
        <v>0</v>
      </c>
      <c r="X69" s="198">
        <v>0</v>
      </c>
      <c r="Y69" s="198">
        <f t="shared" si="12"/>
        <v>0</v>
      </c>
      <c r="Z69" s="198">
        <v>0</v>
      </c>
      <c r="AA69" s="198">
        <f t="shared" si="14"/>
        <v>0</v>
      </c>
      <c r="AB69" s="198" t="e">
        <f t="shared" si="21"/>
        <v>#DIV/0!</v>
      </c>
      <c r="AC69" s="199"/>
    </row>
    <row r="70" spans="1:29" ht="25.5" x14ac:dyDescent="0.25">
      <c r="A70" s="164" t="s">
        <v>1525</v>
      </c>
      <c r="B70" s="155" t="s">
        <v>1619</v>
      </c>
      <c r="C70" s="155" t="s">
        <v>1620</v>
      </c>
      <c r="D70" s="157">
        <f>'[1]2'!T72</f>
        <v>0.90630508474576299</v>
      </c>
      <c r="E70" s="157">
        <f>'[2]2'!U71</f>
        <v>0.90630508474576299</v>
      </c>
      <c r="F70" s="157">
        <f>'[3]1(год)'!O73</f>
        <v>0</v>
      </c>
      <c r="G70" s="157">
        <f t="shared" si="34"/>
        <v>0.90630508474576299</v>
      </c>
      <c r="H70" s="159">
        <f t="shared" si="33"/>
        <v>1.37</v>
      </c>
      <c r="I70" s="160">
        <v>0</v>
      </c>
      <c r="J70" s="160">
        <v>0</v>
      </c>
      <c r="K70" s="156">
        <f>'[5]2'!BA71</f>
        <v>0</v>
      </c>
      <c r="L70" s="156">
        <f>'[5]2'!BB71</f>
        <v>1.37</v>
      </c>
      <c r="M70" s="160">
        <f t="shared" si="43"/>
        <v>0</v>
      </c>
      <c r="N70" s="160">
        <v>0</v>
      </c>
      <c r="O70" s="160">
        <v>0</v>
      </c>
      <c r="P70" s="160">
        <v>0</v>
      </c>
      <c r="Q70" s="160">
        <v>0</v>
      </c>
      <c r="R70" s="159">
        <f t="shared" si="7"/>
        <v>0.90630508474576299</v>
      </c>
      <c r="S70" s="198">
        <f t="shared" si="8"/>
        <v>-1.37</v>
      </c>
      <c r="T70" s="198">
        <v>0</v>
      </c>
      <c r="U70" s="198">
        <f t="shared" si="10"/>
        <v>0</v>
      </c>
      <c r="V70" s="198">
        <v>0</v>
      </c>
      <c r="W70" s="198">
        <f t="shared" si="11"/>
        <v>0</v>
      </c>
      <c r="X70" s="198">
        <v>0</v>
      </c>
      <c r="Y70" s="198">
        <f t="shared" si="12"/>
        <v>0</v>
      </c>
      <c r="Z70" s="198">
        <v>0</v>
      </c>
      <c r="AA70" s="198">
        <f t="shared" si="14"/>
        <v>-1.37</v>
      </c>
      <c r="AB70" s="198">
        <v>0</v>
      </c>
      <c r="AC70" s="199"/>
    </row>
    <row r="71" spans="1:29" ht="24" x14ac:dyDescent="0.25">
      <c r="A71" s="164" t="s">
        <v>1526</v>
      </c>
      <c r="B71" s="155" t="s">
        <v>1621</v>
      </c>
      <c r="C71" s="155" t="s">
        <v>1622</v>
      </c>
      <c r="D71" s="157">
        <f>'[1]2'!T73</f>
        <v>3.3561355932203401</v>
      </c>
      <c r="E71" s="157">
        <f>'[2]2'!U72</f>
        <v>3.3561399999999999</v>
      </c>
      <c r="F71" s="157">
        <f>'[3]1(год)'!O74</f>
        <v>0</v>
      </c>
      <c r="G71" s="157">
        <f t="shared" si="34"/>
        <v>3.3561355932203401</v>
      </c>
      <c r="H71" s="159">
        <f t="shared" si="33"/>
        <v>0</v>
      </c>
      <c r="I71" s="160">
        <v>0</v>
      </c>
      <c r="J71" s="160">
        <v>0</v>
      </c>
      <c r="K71" s="156">
        <f>'[5]2'!BA72</f>
        <v>0</v>
      </c>
      <c r="L71" s="156">
        <f>'[5]2'!BB72</f>
        <v>0</v>
      </c>
      <c r="M71" s="160">
        <f t="shared" si="43"/>
        <v>0</v>
      </c>
      <c r="N71" s="160">
        <v>0</v>
      </c>
      <c r="O71" s="160">
        <v>0</v>
      </c>
      <c r="P71" s="160">
        <v>0</v>
      </c>
      <c r="Q71" s="160">
        <v>0</v>
      </c>
      <c r="R71" s="159">
        <f t="shared" si="7"/>
        <v>3.3561355932203401</v>
      </c>
      <c r="S71" s="198">
        <f t="shared" si="8"/>
        <v>0</v>
      </c>
      <c r="T71" s="198">
        <v>0</v>
      </c>
      <c r="U71" s="198">
        <f t="shared" si="10"/>
        <v>0</v>
      </c>
      <c r="V71" s="198">
        <v>0</v>
      </c>
      <c r="W71" s="198">
        <f t="shared" si="11"/>
        <v>0</v>
      </c>
      <c r="X71" s="198">
        <v>0</v>
      </c>
      <c r="Y71" s="198">
        <f t="shared" si="12"/>
        <v>0</v>
      </c>
      <c r="Z71" s="198">
        <v>0</v>
      </c>
      <c r="AA71" s="198">
        <f t="shared" si="14"/>
        <v>0</v>
      </c>
      <c r="AB71" s="198">
        <v>0</v>
      </c>
      <c r="AC71" s="199"/>
    </row>
    <row r="72" spans="1:29" ht="25.5" x14ac:dyDescent="0.25">
      <c r="A72" s="164" t="s">
        <v>1527</v>
      </c>
      <c r="B72" s="155" t="s">
        <v>1623</v>
      </c>
      <c r="C72" s="155" t="s">
        <v>1624</v>
      </c>
      <c r="D72" s="157">
        <f>'[1]2'!T74</f>
        <v>0.32626983050847463</v>
      </c>
      <c r="E72" s="157">
        <f>'[2]2'!U73</f>
        <v>0.32626983050847463</v>
      </c>
      <c r="F72" s="157">
        <f>'[3]1(год)'!O75</f>
        <v>0</v>
      </c>
      <c r="G72" s="157">
        <f t="shared" si="34"/>
        <v>0.32626983050847463</v>
      </c>
      <c r="H72" s="159">
        <f t="shared" si="33"/>
        <v>0</v>
      </c>
      <c r="I72" s="160">
        <v>0</v>
      </c>
      <c r="J72" s="160">
        <v>0</v>
      </c>
      <c r="K72" s="156">
        <f>'[5]2'!BA73</f>
        <v>0</v>
      </c>
      <c r="L72" s="156">
        <f>'[5]2'!BB73</f>
        <v>0</v>
      </c>
      <c r="M72" s="160">
        <f t="shared" si="43"/>
        <v>0</v>
      </c>
      <c r="N72" s="160">
        <v>0</v>
      </c>
      <c r="O72" s="160">
        <v>0</v>
      </c>
      <c r="P72" s="160">
        <v>0</v>
      </c>
      <c r="Q72" s="160">
        <v>0</v>
      </c>
      <c r="R72" s="159">
        <f t="shared" si="7"/>
        <v>0.32626983050847463</v>
      </c>
      <c r="S72" s="198">
        <f t="shared" si="8"/>
        <v>0</v>
      </c>
      <c r="T72" s="198">
        <v>0</v>
      </c>
      <c r="U72" s="198">
        <f t="shared" si="10"/>
        <v>0</v>
      </c>
      <c r="V72" s="198">
        <v>0</v>
      </c>
      <c r="W72" s="198">
        <f t="shared" si="11"/>
        <v>0</v>
      </c>
      <c r="X72" s="198">
        <v>0</v>
      </c>
      <c r="Y72" s="198">
        <f t="shared" si="12"/>
        <v>0</v>
      </c>
      <c r="Z72" s="198">
        <v>0</v>
      </c>
      <c r="AA72" s="198">
        <f t="shared" si="14"/>
        <v>0</v>
      </c>
      <c r="AB72" s="198">
        <v>0</v>
      </c>
      <c r="AC72" s="199"/>
    </row>
    <row r="73" spans="1:29" ht="24" x14ac:dyDescent="0.25">
      <c r="A73" s="164" t="s">
        <v>1528</v>
      </c>
      <c r="B73" s="155" t="s">
        <v>1625</v>
      </c>
      <c r="C73" s="155" t="s">
        <v>1626</v>
      </c>
      <c r="D73" s="157">
        <f>'[1]2'!T75</f>
        <v>0.20055254237288134</v>
      </c>
      <c r="E73" s="157">
        <f>'[2]2'!U74</f>
        <v>0.18504000000000001</v>
      </c>
      <c r="F73" s="157">
        <f>'[3]1(год)'!O76</f>
        <v>0.15</v>
      </c>
      <c r="G73" s="157">
        <f t="shared" si="34"/>
        <v>5.0552542372881343E-2</v>
      </c>
      <c r="H73" s="159">
        <f t="shared" si="33"/>
        <v>0</v>
      </c>
      <c r="I73" s="160">
        <v>0</v>
      </c>
      <c r="J73" s="160">
        <v>0</v>
      </c>
      <c r="K73" s="156">
        <f>'[5]2'!BA74</f>
        <v>0</v>
      </c>
      <c r="L73" s="156">
        <f>'[5]2'!BB74</f>
        <v>0</v>
      </c>
      <c r="M73" s="160">
        <f t="shared" si="43"/>
        <v>0</v>
      </c>
      <c r="N73" s="160">
        <v>0</v>
      </c>
      <c r="O73" s="160">
        <v>0</v>
      </c>
      <c r="P73" s="160">
        <v>0</v>
      </c>
      <c r="Q73" s="160">
        <v>0</v>
      </c>
      <c r="R73" s="159">
        <f t="shared" si="7"/>
        <v>5.0552542372881343E-2</v>
      </c>
      <c r="S73" s="198">
        <f t="shared" si="8"/>
        <v>0</v>
      </c>
      <c r="T73" s="198">
        <v>0</v>
      </c>
      <c r="U73" s="198">
        <f t="shared" si="10"/>
        <v>0</v>
      </c>
      <c r="V73" s="198">
        <v>0</v>
      </c>
      <c r="W73" s="198">
        <f t="shared" si="11"/>
        <v>0</v>
      </c>
      <c r="X73" s="198">
        <v>0</v>
      </c>
      <c r="Y73" s="198">
        <f t="shared" si="12"/>
        <v>0</v>
      </c>
      <c r="Z73" s="198">
        <v>0</v>
      </c>
      <c r="AA73" s="198">
        <f t="shared" si="14"/>
        <v>0</v>
      </c>
      <c r="AB73" s="198">
        <v>0</v>
      </c>
      <c r="AC73" s="199"/>
    </row>
    <row r="74" spans="1:29" ht="24" x14ac:dyDescent="0.25">
      <c r="A74" s="164" t="s">
        <v>1529</v>
      </c>
      <c r="B74" s="155" t="s">
        <v>1627</v>
      </c>
      <c r="C74" s="155" t="s">
        <v>1628</v>
      </c>
      <c r="D74" s="157">
        <f>'[1]2'!T76</f>
        <v>0.27268474576271184</v>
      </c>
      <c r="E74" s="157">
        <f>'[2]2'!U75</f>
        <v>0.27268474999999998</v>
      </c>
      <c r="F74" s="157">
        <f>'[3]1(год)'!O77+'[4]1'!$M$74</f>
        <v>0.24489999599999998</v>
      </c>
      <c r="G74" s="157">
        <f t="shared" si="34"/>
        <v>2.7784749762711863E-2</v>
      </c>
      <c r="H74" s="159">
        <f t="shared" si="33"/>
        <v>0</v>
      </c>
      <c r="I74" s="160">
        <v>0</v>
      </c>
      <c r="J74" s="160">
        <v>0</v>
      </c>
      <c r="K74" s="156">
        <f>'[5]2'!BA75</f>
        <v>0</v>
      </c>
      <c r="L74" s="156">
        <f>'[5]2'!BB75</f>
        <v>0</v>
      </c>
      <c r="M74" s="160">
        <f t="shared" si="43"/>
        <v>0</v>
      </c>
      <c r="N74" s="160">
        <v>0</v>
      </c>
      <c r="O74" s="160">
        <v>0</v>
      </c>
      <c r="P74" s="160">
        <v>0</v>
      </c>
      <c r="Q74" s="160">
        <v>0</v>
      </c>
      <c r="R74" s="159">
        <f t="shared" si="7"/>
        <v>2.7784749762711863E-2</v>
      </c>
      <c r="S74" s="198">
        <f t="shared" si="8"/>
        <v>0</v>
      </c>
      <c r="T74" s="198">
        <v>0</v>
      </c>
      <c r="U74" s="198">
        <f t="shared" si="10"/>
        <v>0</v>
      </c>
      <c r="V74" s="198">
        <v>0</v>
      </c>
      <c r="W74" s="198">
        <f t="shared" si="11"/>
        <v>0</v>
      </c>
      <c r="X74" s="198">
        <v>0</v>
      </c>
      <c r="Y74" s="198">
        <f t="shared" si="12"/>
        <v>0</v>
      </c>
      <c r="Z74" s="198" t="e">
        <f>P74/K74*100</f>
        <v>#DIV/0!</v>
      </c>
      <c r="AA74" s="198">
        <f t="shared" si="14"/>
        <v>0</v>
      </c>
      <c r="AB74" s="198">
        <v>0</v>
      </c>
      <c r="AC74" s="199"/>
    </row>
    <row r="75" spans="1:29" ht="25.5" x14ac:dyDescent="0.25">
      <c r="A75" s="164" t="s">
        <v>1530</v>
      </c>
      <c r="B75" s="155" t="s">
        <v>1629</v>
      </c>
      <c r="C75" s="155" t="s">
        <v>1630</v>
      </c>
      <c r="D75" s="157">
        <f>'[1]2'!T77</f>
        <v>0.31593966101694909</v>
      </c>
      <c r="E75" s="157">
        <f>'[2]2'!U76</f>
        <v>0.31594</v>
      </c>
      <c r="F75" s="157">
        <f>'[3]1(год)'!O78</f>
        <v>0</v>
      </c>
      <c r="G75" s="157">
        <f t="shared" si="34"/>
        <v>0.31593966101694909</v>
      </c>
      <c r="H75" s="159">
        <f t="shared" si="33"/>
        <v>0</v>
      </c>
      <c r="I75" s="160">
        <v>0</v>
      </c>
      <c r="J75" s="160">
        <v>0</v>
      </c>
      <c r="K75" s="156">
        <f>'[5]2'!BA76</f>
        <v>0</v>
      </c>
      <c r="L75" s="156">
        <f>'[5]2'!BB76</f>
        <v>0</v>
      </c>
      <c r="M75" s="160">
        <f t="shared" si="43"/>
        <v>0</v>
      </c>
      <c r="N75" s="160">
        <v>0</v>
      </c>
      <c r="O75" s="160">
        <v>0</v>
      </c>
      <c r="P75" s="160">
        <v>0</v>
      </c>
      <c r="Q75" s="160">
        <v>0</v>
      </c>
      <c r="R75" s="159">
        <f t="shared" si="7"/>
        <v>0.31593966101694909</v>
      </c>
      <c r="S75" s="198">
        <f t="shared" si="8"/>
        <v>0</v>
      </c>
      <c r="T75" s="198">
        <v>0</v>
      </c>
      <c r="U75" s="198">
        <f t="shared" si="10"/>
        <v>0</v>
      </c>
      <c r="V75" s="198">
        <v>0</v>
      </c>
      <c r="W75" s="198">
        <f t="shared" si="11"/>
        <v>0</v>
      </c>
      <c r="X75" s="198">
        <v>0</v>
      </c>
      <c r="Y75" s="198">
        <f t="shared" si="12"/>
        <v>0</v>
      </c>
      <c r="Z75" s="198">
        <v>0</v>
      </c>
      <c r="AA75" s="198">
        <f t="shared" si="14"/>
        <v>0</v>
      </c>
      <c r="AB75" s="198">
        <v>0</v>
      </c>
      <c r="AC75" s="199"/>
    </row>
  </sheetData>
  <mergeCells count="28">
    <mergeCell ref="F12:F15"/>
    <mergeCell ref="A12:A15"/>
    <mergeCell ref="B12:B15"/>
    <mergeCell ref="C12:C15"/>
    <mergeCell ref="D12:D15"/>
    <mergeCell ref="E12:E15"/>
    <mergeCell ref="G12:G15"/>
    <mergeCell ref="H12:Q12"/>
    <mergeCell ref="R12:R15"/>
    <mergeCell ref="S12:AB12"/>
    <mergeCell ref="AC12:AC15"/>
    <mergeCell ref="H13:L13"/>
    <mergeCell ref="M13:Q13"/>
    <mergeCell ref="S13:T14"/>
    <mergeCell ref="U13:V14"/>
    <mergeCell ref="W13:X14"/>
    <mergeCell ref="P14:P15"/>
    <mergeCell ref="Q14:Q15"/>
    <mergeCell ref="Y13:Z14"/>
    <mergeCell ref="AA13:AB14"/>
    <mergeCell ref="H14:H15"/>
    <mergeCell ref="I14:I15"/>
    <mergeCell ref="O14:O15"/>
    <mergeCell ref="J14:J15"/>
    <mergeCell ref="K14:K15"/>
    <mergeCell ref="L14:L15"/>
    <mergeCell ref="M14:M15"/>
    <mergeCell ref="N14:N15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</sheetPr>
  <dimension ref="A1:T17"/>
  <sheetViews>
    <sheetView workbookViewId="0">
      <selection activeCell="H37" sqref="H37"/>
    </sheetView>
  </sheetViews>
  <sheetFormatPr defaultRowHeight="15" x14ac:dyDescent="0.25"/>
  <sheetData>
    <row r="1" spans="1:20" x14ac:dyDescent="0.25">
      <c r="A1" s="1" t="s">
        <v>804</v>
      </c>
    </row>
    <row r="2" spans="1:20" x14ac:dyDescent="0.25">
      <c r="A2" s="1" t="s">
        <v>805</v>
      </c>
    </row>
    <row r="3" spans="1:20" x14ac:dyDescent="0.25">
      <c r="A3" s="1" t="s">
        <v>806</v>
      </c>
    </row>
    <row r="4" spans="1:20" x14ac:dyDescent="0.25">
      <c r="A4" s="1" t="s">
        <v>59</v>
      </c>
    </row>
    <row r="5" spans="1:20" x14ac:dyDescent="0.25">
      <c r="A5" s="1" t="s">
        <v>60</v>
      </c>
    </row>
    <row r="6" spans="1:20" x14ac:dyDescent="0.25">
      <c r="A6" s="1" t="s">
        <v>63</v>
      </c>
    </row>
    <row r="7" spans="1:20" x14ac:dyDescent="0.25">
      <c r="A7" s="1" t="s">
        <v>64</v>
      </c>
    </row>
    <row r="8" spans="1:20" x14ac:dyDescent="0.25">
      <c r="A8" s="1" t="s">
        <v>65</v>
      </c>
    </row>
    <row r="9" spans="1:20" x14ac:dyDescent="0.25">
      <c r="A9" s="1" t="s">
        <v>66</v>
      </c>
    </row>
    <row r="10" spans="1:20" x14ac:dyDescent="0.25">
      <c r="A10" s="1" t="s">
        <v>67</v>
      </c>
    </row>
    <row r="11" spans="1:20" ht="15.75" thickBot="1" x14ac:dyDescent="0.3"/>
    <row r="12" spans="1:20" ht="15.75" thickBot="1" x14ac:dyDescent="0.3">
      <c r="A12" s="234" t="s">
        <v>68</v>
      </c>
      <c r="B12" s="219" t="s">
        <v>69</v>
      </c>
      <c r="C12" s="219" t="s">
        <v>105</v>
      </c>
      <c r="D12" s="219" t="s">
        <v>807</v>
      </c>
      <c r="E12" s="237" t="s">
        <v>808</v>
      </c>
      <c r="F12" s="237" t="s">
        <v>809</v>
      </c>
      <c r="G12" s="240" t="s">
        <v>810</v>
      </c>
      <c r="H12" s="241"/>
      <c r="I12" s="241"/>
      <c r="J12" s="241"/>
      <c r="K12" s="241"/>
      <c r="L12" s="241"/>
      <c r="M12" s="241"/>
      <c r="N12" s="241"/>
      <c r="O12" s="241"/>
      <c r="P12" s="242"/>
      <c r="Q12" s="219" t="s">
        <v>811</v>
      </c>
      <c r="R12" s="224" t="s">
        <v>812</v>
      </c>
      <c r="S12" s="225"/>
      <c r="T12" s="219" t="s">
        <v>74</v>
      </c>
    </row>
    <row r="13" spans="1:20" ht="15.75" thickBot="1" x14ac:dyDescent="0.3">
      <c r="A13" s="235"/>
      <c r="B13" s="220"/>
      <c r="C13" s="220"/>
      <c r="D13" s="220"/>
      <c r="E13" s="238"/>
      <c r="F13" s="238"/>
      <c r="G13" s="240" t="s">
        <v>813</v>
      </c>
      <c r="H13" s="242"/>
      <c r="I13" s="240" t="s">
        <v>814</v>
      </c>
      <c r="J13" s="242"/>
      <c r="K13" s="240" t="s">
        <v>815</v>
      </c>
      <c r="L13" s="242"/>
      <c r="M13" s="240" t="s">
        <v>816</v>
      </c>
      <c r="N13" s="242"/>
      <c r="O13" s="240" t="s">
        <v>817</v>
      </c>
      <c r="P13" s="242"/>
      <c r="Q13" s="220"/>
      <c r="R13" s="219" t="s">
        <v>818</v>
      </c>
      <c r="S13" s="252" t="s">
        <v>78</v>
      </c>
      <c r="T13" s="220"/>
    </row>
    <row r="14" spans="1:20" ht="15.75" thickBot="1" x14ac:dyDescent="0.3">
      <c r="A14" s="236"/>
      <c r="B14" s="221"/>
      <c r="C14" s="221"/>
      <c r="D14" s="221"/>
      <c r="E14" s="239"/>
      <c r="F14" s="239"/>
      <c r="G14" s="19" t="s">
        <v>75</v>
      </c>
      <c r="H14" s="19" t="s">
        <v>76</v>
      </c>
      <c r="I14" s="19" t="s">
        <v>75</v>
      </c>
      <c r="J14" s="19" t="s">
        <v>76</v>
      </c>
      <c r="K14" s="19" t="s">
        <v>75</v>
      </c>
      <c r="L14" s="19" t="s">
        <v>76</v>
      </c>
      <c r="M14" s="19" t="s">
        <v>75</v>
      </c>
      <c r="N14" s="19" t="s">
        <v>76</v>
      </c>
      <c r="O14" s="19" t="s">
        <v>75</v>
      </c>
      <c r="P14" s="19" t="s">
        <v>76</v>
      </c>
      <c r="Q14" s="221"/>
      <c r="R14" s="221"/>
      <c r="S14" s="254"/>
      <c r="T14" s="221"/>
    </row>
    <row r="15" spans="1:20" ht="15.75" thickBot="1" x14ac:dyDescent="0.3">
      <c r="A15" s="8" t="s">
        <v>83</v>
      </c>
      <c r="B15" s="8" t="s">
        <v>84</v>
      </c>
      <c r="C15" s="7" t="s">
        <v>85</v>
      </c>
      <c r="D15" s="7" t="s">
        <v>86</v>
      </c>
      <c r="E15" s="7" t="s">
        <v>87</v>
      </c>
      <c r="F15" s="8" t="s">
        <v>30</v>
      </c>
      <c r="G15" s="7" t="s">
        <v>88</v>
      </c>
      <c r="H15" s="8" t="s">
        <v>89</v>
      </c>
      <c r="I15" s="7" t="s">
        <v>90</v>
      </c>
      <c r="J15" s="8" t="s">
        <v>91</v>
      </c>
      <c r="K15" s="8" t="s">
        <v>130</v>
      </c>
      <c r="L15" s="8" t="s">
        <v>93</v>
      </c>
      <c r="M15" s="7" t="s">
        <v>94</v>
      </c>
      <c r="N15" s="7" t="s">
        <v>95</v>
      </c>
      <c r="O15" s="7" t="s">
        <v>96</v>
      </c>
      <c r="P15" s="8" t="s">
        <v>97</v>
      </c>
      <c r="Q15" s="7" t="s">
        <v>98</v>
      </c>
      <c r="R15" s="8" t="s">
        <v>99</v>
      </c>
      <c r="S15" s="19" t="s">
        <v>100</v>
      </c>
      <c r="T15" s="8" t="s">
        <v>101</v>
      </c>
    </row>
    <row r="16" spans="1:20" ht="15.75" thickBot="1" x14ac:dyDescent="0.3">
      <c r="A16" s="10"/>
      <c r="B16" s="12"/>
      <c r="C16" s="10"/>
      <c r="D16" s="10"/>
      <c r="E16" s="10"/>
      <c r="F16" s="10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0"/>
      <c r="R16" s="10"/>
      <c r="S16" s="12"/>
      <c r="T16" s="12"/>
    </row>
    <row r="17" spans="1:20" ht="15.75" thickBot="1" x14ac:dyDescent="0.3">
      <c r="A17" s="279" t="s">
        <v>102</v>
      </c>
      <c r="B17" s="280"/>
      <c r="C17" s="281"/>
      <c r="D17" s="10"/>
      <c r="E17" s="10"/>
      <c r="F17" s="10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0"/>
      <c r="R17" s="10"/>
      <c r="S17" s="12"/>
      <c r="T17" s="12"/>
    </row>
  </sheetData>
  <mergeCells count="18">
    <mergeCell ref="A17:C17"/>
    <mergeCell ref="G12:P12"/>
    <mergeCell ref="Q12:Q14"/>
    <mergeCell ref="R12:S12"/>
    <mergeCell ref="A12:A14"/>
    <mergeCell ref="B12:B14"/>
    <mergeCell ref="C12:C14"/>
    <mergeCell ref="D12:D14"/>
    <mergeCell ref="E12:E14"/>
    <mergeCell ref="F12:F14"/>
    <mergeCell ref="T12:T14"/>
    <mergeCell ref="G13:H13"/>
    <mergeCell ref="I13:J13"/>
    <mergeCell ref="K13:L13"/>
    <mergeCell ref="M13:N13"/>
    <mergeCell ref="O13:P13"/>
    <mergeCell ref="R13:R14"/>
    <mergeCell ref="S13:S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76"/>
  <sheetViews>
    <sheetView topLeftCell="A58" workbookViewId="0">
      <selection activeCell="I18" sqref="I18"/>
    </sheetView>
  </sheetViews>
  <sheetFormatPr defaultRowHeight="15" x14ac:dyDescent="0.25"/>
  <cols>
    <col min="2" max="2" width="38.28515625" customWidth="1"/>
    <col min="3" max="3" width="13.5703125" customWidth="1"/>
    <col min="9" max="9" width="14.7109375" bestFit="1" customWidth="1"/>
    <col min="15" max="15" width="10.28515625" customWidth="1"/>
    <col min="23" max="23" width="13.42578125" bestFit="1" customWidth="1"/>
  </cols>
  <sheetData>
    <row r="1" spans="1:24" x14ac:dyDescent="0.25">
      <c r="A1" s="38" t="s">
        <v>819</v>
      </c>
    </row>
    <row r="2" spans="1:24" x14ac:dyDescent="0.25">
      <c r="A2" s="1" t="s">
        <v>820</v>
      </c>
    </row>
    <row r="3" spans="1:24" x14ac:dyDescent="0.25">
      <c r="A3" s="1" t="s">
        <v>821</v>
      </c>
    </row>
    <row r="4" spans="1:24" x14ac:dyDescent="0.25">
      <c r="A4" s="1" t="s">
        <v>822</v>
      </c>
    </row>
    <row r="5" spans="1:24" x14ac:dyDescent="0.25">
      <c r="A5" s="50" t="s">
        <v>1842</v>
      </c>
    </row>
    <row r="6" spans="1:24" x14ac:dyDescent="0.25">
      <c r="A6" s="50" t="s">
        <v>1470</v>
      </c>
    </row>
    <row r="7" spans="1:24" x14ac:dyDescent="0.25">
      <c r="A7" s="50" t="s">
        <v>1471</v>
      </c>
    </row>
    <row r="8" spans="1:24" x14ac:dyDescent="0.25">
      <c r="A8" s="50" t="s">
        <v>1859</v>
      </c>
    </row>
    <row r="9" spans="1:24" x14ac:dyDescent="0.25">
      <c r="A9" s="50" t="s">
        <v>1472</v>
      </c>
    </row>
    <row r="10" spans="1:24" x14ac:dyDescent="0.25">
      <c r="A10" s="50" t="s">
        <v>1473</v>
      </c>
    </row>
    <row r="12" spans="1:24" x14ac:dyDescent="0.25">
      <c r="A12" s="262" t="s">
        <v>824</v>
      </c>
      <c r="B12" s="262" t="s">
        <v>141</v>
      </c>
      <c r="C12" s="262" t="s">
        <v>142</v>
      </c>
      <c r="D12" s="261" t="s">
        <v>825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 t="s">
        <v>826</v>
      </c>
      <c r="O12" s="261"/>
      <c r="P12" s="261"/>
      <c r="Q12" s="261"/>
      <c r="R12" s="261"/>
      <c r="S12" s="261"/>
      <c r="T12" s="261"/>
      <c r="U12" s="261"/>
      <c r="V12" s="261"/>
      <c r="W12" s="261"/>
      <c r="X12" s="262" t="s">
        <v>144</v>
      </c>
    </row>
    <row r="13" spans="1:24" x14ac:dyDescent="0.25">
      <c r="A13" s="262"/>
      <c r="B13" s="262"/>
      <c r="C13" s="262"/>
      <c r="D13" s="263" t="s">
        <v>1863</v>
      </c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2"/>
    </row>
    <row r="14" spans="1:24" x14ac:dyDescent="0.25">
      <c r="A14" s="262"/>
      <c r="B14" s="262"/>
      <c r="C14" s="262"/>
      <c r="D14" s="261" t="s">
        <v>145</v>
      </c>
      <c r="E14" s="261"/>
      <c r="F14" s="261"/>
      <c r="G14" s="261"/>
      <c r="H14" s="261"/>
      <c r="I14" s="261" t="s">
        <v>146</v>
      </c>
      <c r="J14" s="261"/>
      <c r="K14" s="261"/>
      <c r="L14" s="261"/>
      <c r="M14" s="261"/>
      <c r="N14" s="295" t="s">
        <v>827</v>
      </c>
      <c r="O14" s="295"/>
      <c r="P14" s="296" t="s">
        <v>828</v>
      </c>
      <c r="Q14" s="296"/>
      <c r="R14" s="295" t="s">
        <v>829</v>
      </c>
      <c r="S14" s="295"/>
      <c r="T14" s="295" t="s">
        <v>830</v>
      </c>
      <c r="U14" s="295"/>
      <c r="V14" s="297" t="s">
        <v>831</v>
      </c>
      <c r="W14" s="297"/>
      <c r="X14" s="262"/>
    </row>
    <row r="15" spans="1:24" x14ac:dyDescent="0.25">
      <c r="A15" s="262"/>
      <c r="B15" s="262"/>
      <c r="C15" s="262"/>
      <c r="D15" s="295" t="s">
        <v>827</v>
      </c>
      <c r="E15" s="296" t="s">
        <v>828</v>
      </c>
      <c r="F15" s="295" t="s">
        <v>829</v>
      </c>
      <c r="G15" s="295" t="s">
        <v>830</v>
      </c>
      <c r="H15" s="298" t="s">
        <v>832</v>
      </c>
      <c r="I15" s="295" t="s">
        <v>833</v>
      </c>
      <c r="J15" s="296" t="s">
        <v>828</v>
      </c>
      <c r="K15" s="295" t="s">
        <v>829</v>
      </c>
      <c r="L15" s="295" t="s">
        <v>830</v>
      </c>
      <c r="M15" s="298" t="s">
        <v>832</v>
      </c>
      <c r="N15" s="295"/>
      <c r="O15" s="295"/>
      <c r="P15" s="296"/>
      <c r="Q15" s="296"/>
      <c r="R15" s="295"/>
      <c r="S15" s="295"/>
      <c r="T15" s="295"/>
      <c r="U15" s="295"/>
      <c r="V15" s="297"/>
      <c r="W15" s="297"/>
      <c r="X15" s="262"/>
    </row>
    <row r="16" spans="1:24" ht="21.75" x14ac:dyDescent="0.25">
      <c r="A16" s="262"/>
      <c r="B16" s="262"/>
      <c r="C16" s="262"/>
      <c r="D16" s="295"/>
      <c r="E16" s="296"/>
      <c r="F16" s="295"/>
      <c r="G16" s="295"/>
      <c r="H16" s="298"/>
      <c r="I16" s="295"/>
      <c r="J16" s="296"/>
      <c r="K16" s="295"/>
      <c r="L16" s="295"/>
      <c r="M16" s="298"/>
      <c r="N16" s="105" t="s">
        <v>834</v>
      </c>
      <c r="O16" s="69" t="s">
        <v>835</v>
      </c>
      <c r="P16" s="105" t="s">
        <v>834</v>
      </c>
      <c r="Q16" s="69" t="s">
        <v>78</v>
      </c>
      <c r="R16" s="105" t="s">
        <v>834</v>
      </c>
      <c r="S16" s="69" t="s">
        <v>835</v>
      </c>
      <c r="T16" s="105" t="s">
        <v>834</v>
      </c>
      <c r="U16" s="69" t="s">
        <v>835</v>
      </c>
      <c r="V16" s="105" t="s">
        <v>834</v>
      </c>
      <c r="W16" s="69" t="s">
        <v>835</v>
      </c>
      <c r="X16" s="262"/>
    </row>
    <row r="17" spans="1:24" x14ac:dyDescent="0.25">
      <c r="A17" s="69" t="s">
        <v>155</v>
      </c>
      <c r="B17" s="69" t="s">
        <v>156</v>
      </c>
      <c r="C17" s="69" t="s">
        <v>157</v>
      </c>
      <c r="D17" s="69" t="s">
        <v>158</v>
      </c>
      <c r="E17" s="69" t="s">
        <v>159</v>
      </c>
      <c r="F17" s="69" t="s">
        <v>836</v>
      </c>
      <c r="G17" s="69" t="s">
        <v>161</v>
      </c>
      <c r="H17" s="69" t="s">
        <v>162</v>
      </c>
      <c r="I17" s="69" t="s">
        <v>163</v>
      </c>
      <c r="J17" s="69" t="s">
        <v>164</v>
      </c>
      <c r="K17" s="69" t="s">
        <v>837</v>
      </c>
      <c r="L17" s="69" t="s">
        <v>166</v>
      </c>
      <c r="M17" s="69" t="s">
        <v>167</v>
      </c>
      <c r="N17" s="69" t="s">
        <v>168</v>
      </c>
      <c r="O17" s="69" t="s">
        <v>169</v>
      </c>
      <c r="P17" s="69" t="s">
        <v>170</v>
      </c>
      <c r="Q17" s="69" t="s">
        <v>171</v>
      </c>
      <c r="R17" s="69" t="s">
        <v>172</v>
      </c>
      <c r="S17" s="69" t="s">
        <v>173</v>
      </c>
      <c r="T17" s="69" t="s">
        <v>174</v>
      </c>
      <c r="U17" s="69" t="s">
        <v>175</v>
      </c>
      <c r="V17" s="69" t="s">
        <v>176</v>
      </c>
      <c r="W17" s="69" t="s">
        <v>177</v>
      </c>
      <c r="X17" s="69" t="s">
        <v>178</v>
      </c>
    </row>
    <row r="18" spans="1:24" ht="30" x14ac:dyDescent="0.25">
      <c r="A18" s="58">
        <f>'1'!A17</f>
        <v>0</v>
      </c>
      <c r="B18" s="63" t="str">
        <f>'1'!B17</f>
        <v>ВСЕГО по инвестиционной программе, в том числе:</v>
      </c>
      <c r="C18" s="58" t="str">
        <f>'1'!C17</f>
        <v>нд</v>
      </c>
      <c r="D18" s="59">
        <f>'1'!H17</f>
        <v>24.519108000000003</v>
      </c>
      <c r="E18" s="59">
        <f>'1'!I17</f>
        <v>0</v>
      </c>
      <c r="F18" s="59">
        <f>'1'!J17</f>
        <v>0</v>
      </c>
      <c r="G18" s="59">
        <f>'1'!K17</f>
        <v>15.600000000000001</v>
      </c>
      <c r="H18" s="59">
        <f>'1'!L17</f>
        <v>8.9191079999999996</v>
      </c>
      <c r="I18" s="59">
        <f>'1'!M17</f>
        <v>26.934505391999998</v>
      </c>
      <c r="J18" s="59">
        <f>'1'!N17</f>
        <v>0</v>
      </c>
      <c r="K18" s="59">
        <f>'1'!O17</f>
        <v>0</v>
      </c>
      <c r="L18" s="59">
        <f>'1'!P17</f>
        <v>18.033420599999999</v>
      </c>
      <c r="M18" s="59">
        <f>'1'!Q17</f>
        <v>8.9010847920000007</v>
      </c>
      <c r="N18" s="106">
        <f>I18-D18</f>
        <v>2.4153973919999956</v>
      </c>
      <c r="O18" s="107">
        <f>I18/D18*100</f>
        <v>109.85108182565205</v>
      </c>
      <c r="P18" s="106">
        <f>K18-F18</f>
        <v>0</v>
      </c>
      <c r="Q18" s="107">
        <v>0</v>
      </c>
      <c r="R18" s="106">
        <f>K18-F18</f>
        <v>0</v>
      </c>
      <c r="S18" s="107">
        <v>0</v>
      </c>
      <c r="T18" s="106">
        <f>L18-G18</f>
        <v>2.433420599999998</v>
      </c>
      <c r="U18" s="107">
        <f>L18/G18*100</f>
        <v>115.59884999999998</v>
      </c>
      <c r="V18" s="107">
        <f>M18-H18</f>
        <v>-1.8023207999998903E-2</v>
      </c>
      <c r="W18" s="108">
        <f>M18/H18*100</f>
        <v>99.79792589124385</v>
      </c>
      <c r="X18" s="62"/>
    </row>
    <row r="19" spans="1:24" ht="30" x14ac:dyDescent="0.25">
      <c r="A19" s="58" t="str">
        <f>'1'!A18</f>
        <v>0.2</v>
      </c>
      <c r="B19" s="63" t="str">
        <f>'1'!B18</f>
        <v>Реконструкция, модернизация, техническое перевооружение, всего</v>
      </c>
      <c r="C19" s="58" t="str">
        <f>'1'!C18</f>
        <v>нд</v>
      </c>
      <c r="D19" s="59">
        <f>'1'!H18</f>
        <v>14.667908000000001</v>
      </c>
      <c r="E19" s="59">
        <f>'1'!I18</f>
        <v>0</v>
      </c>
      <c r="F19" s="59">
        <f>'1'!J18</f>
        <v>0</v>
      </c>
      <c r="G19" s="59">
        <f>'1'!K18</f>
        <v>14.173908000000001</v>
      </c>
      <c r="H19" s="59">
        <f>'1'!L18</f>
        <v>0.49399999999999999</v>
      </c>
      <c r="I19" s="59">
        <f>'1'!M18</f>
        <v>15.647789868</v>
      </c>
      <c r="J19" s="59">
        <f>'1'!N18</f>
        <v>0</v>
      </c>
      <c r="K19" s="59">
        <f>'1'!O18</f>
        <v>0</v>
      </c>
      <c r="L19" s="59">
        <f>'1'!P18</f>
        <v>15.146705076</v>
      </c>
      <c r="M19" s="59">
        <f>'1'!Q18</f>
        <v>0.501084792</v>
      </c>
      <c r="N19" s="106">
        <f t="shared" ref="N19:N76" si="0">I19-D19</f>
        <v>0.97988186799999966</v>
      </c>
      <c r="O19" s="107">
        <f t="shared" ref="O19:O75" si="1">I19/D19*100</f>
        <v>106.68044732759436</v>
      </c>
      <c r="P19" s="106">
        <f t="shared" ref="P19:P76" si="2">K19-F19</f>
        <v>0</v>
      </c>
      <c r="Q19" s="107">
        <v>0</v>
      </c>
      <c r="R19" s="106">
        <f t="shared" ref="R19:R76" si="3">K19-F19</f>
        <v>0</v>
      </c>
      <c r="S19" s="107">
        <v>0</v>
      </c>
      <c r="T19" s="106">
        <f t="shared" ref="T19:T76" si="4">L19-G19</f>
        <v>0.97279707599999909</v>
      </c>
      <c r="U19" s="107">
        <f t="shared" ref="U19:U75" si="5">L19/G19*100</f>
        <v>106.86329469614166</v>
      </c>
      <c r="V19" s="107">
        <f t="shared" ref="V19:V76" si="6">M19-H19</f>
        <v>7.0847920000000064E-3</v>
      </c>
      <c r="W19" s="108">
        <v>0</v>
      </c>
      <c r="X19" s="62"/>
    </row>
    <row r="20" spans="1:24" ht="30" x14ac:dyDescent="0.25">
      <c r="A20" s="58" t="str">
        <f>'1'!A19</f>
        <v>0.4</v>
      </c>
      <c r="B20" s="63" t="str">
        <f>'1'!B19</f>
        <v>Прочее новое строительство объектов электросетевого хозяйства, всего</v>
      </c>
      <c r="C20" s="58" t="str">
        <f>'1'!C19</f>
        <v>нд</v>
      </c>
      <c r="D20" s="59">
        <f>'1'!H19</f>
        <v>1.4260919999999999</v>
      </c>
      <c r="E20" s="59">
        <f>'1'!I19</f>
        <v>0</v>
      </c>
      <c r="F20" s="59">
        <f>'1'!J19</f>
        <v>0</v>
      </c>
      <c r="G20" s="59">
        <f>'1'!K19</f>
        <v>1.4260919999999999</v>
      </c>
      <c r="H20" s="59">
        <f>'1'!L19</f>
        <v>0</v>
      </c>
      <c r="I20" s="59">
        <f>'1'!M19</f>
        <v>2.8867155239999995</v>
      </c>
      <c r="J20" s="59">
        <f>'1'!N19</f>
        <v>0</v>
      </c>
      <c r="K20" s="59">
        <f>'1'!O19</f>
        <v>0</v>
      </c>
      <c r="L20" s="59">
        <f>'1'!P19</f>
        <v>2.8867155239999995</v>
      </c>
      <c r="M20" s="59">
        <f>'1'!Q19</f>
        <v>0</v>
      </c>
      <c r="N20" s="106">
        <f t="shared" si="0"/>
        <v>1.4606235239999996</v>
      </c>
      <c r="O20" s="107">
        <v>0</v>
      </c>
      <c r="P20" s="106">
        <f t="shared" si="2"/>
        <v>0</v>
      </c>
      <c r="Q20" s="107">
        <v>0</v>
      </c>
      <c r="R20" s="106">
        <f t="shared" si="3"/>
        <v>0</v>
      </c>
      <c r="S20" s="107">
        <v>0</v>
      </c>
      <c r="T20" s="106">
        <f t="shared" si="4"/>
        <v>1.4606235239999996</v>
      </c>
      <c r="U20" s="107">
        <v>0</v>
      </c>
      <c r="V20" s="107">
        <f t="shared" si="6"/>
        <v>0</v>
      </c>
      <c r="W20" s="108">
        <v>0</v>
      </c>
      <c r="X20" s="62"/>
    </row>
    <row r="21" spans="1:24" ht="30" x14ac:dyDescent="0.25">
      <c r="A21" s="58" t="str">
        <f>'1'!A20</f>
        <v>0.6</v>
      </c>
      <c r="B21" s="63" t="str">
        <f>'1'!B20</f>
        <v>Прочие инвестиционные проекты, всего</v>
      </c>
      <c r="C21" s="58" t="str">
        <f>'1'!C20</f>
        <v>нд</v>
      </c>
      <c r="D21" s="59">
        <f>'1'!H20</f>
        <v>8.4251079999999998</v>
      </c>
      <c r="E21" s="59">
        <f>'1'!I20</f>
        <v>0</v>
      </c>
      <c r="F21" s="59">
        <f>'1'!J20</f>
        <v>0</v>
      </c>
      <c r="G21" s="59">
        <f>'1'!K20</f>
        <v>0</v>
      </c>
      <c r="H21" s="59">
        <f>'1'!L20</f>
        <v>8.4251079999999998</v>
      </c>
      <c r="I21" s="59">
        <f>'1'!M20</f>
        <v>8.4</v>
      </c>
      <c r="J21" s="59">
        <f>'1'!N20</f>
        <v>0</v>
      </c>
      <c r="K21" s="59">
        <f>'1'!O20</f>
        <v>0</v>
      </c>
      <c r="L21" s="59">
        <f>'1'!P20</f>
        <v>0</v>
      </c>
      <c r="M21" s="59">
        <f>'1'!Q20</f>
        <v>8.4</v>
      </c>
      <c r="N21" s="106">
        <f t="shared" si="0"/>
        <v>-2.5107999999999464E-2</v>
      </c>
      <c r="O21" s="107">
        <f t="shared" si="1"/>
        <v>99.701986016084305</v>
      </c>
      <c r="P21" s="106">
        <f t="shared" si="2"/>
        <v>0</v>
      </c>
      <c r="Q21" s="107">
        <v>0</v>
      </c>
      <c r="R21" s="106">
        <f t="shared" si="3"/>
        <v>0</v>
      </c>
      <c r="S21" s="107">
        <v>0</v>
      </c>
      <c r="T21" s="106">
        <f t="shared" si="4"/>
        <v>0</v>
      </c>
      <c r="U21" s="107">
        <v>0</v>
      </c>
      <c r="V21" s="107">
        <f t="shared" si="6"/>
        <v>-2.5107999999999464E-2</v>
      </c>
      <c r="W21" s="108">
        <f t="shared" ref="W21:W70" si="7">M21/H21*100</f>
        <v>99.701986016084305</v>
      </c>
      <c r="X21" s="62"/>
    </row>
    <row r="22" spans="1:24" x14ac:dyDescent="0.25">
      <c r="A22" s="58">
        <f>'1'!A21</f>
        <v>1</v>
      </c>
      <c r="B22" s="63" t="str">
        <f>'1'!B21</f>
        <v>Приморский край</v>
      </c>
      <c r="C22" s="58" t="str">
        <f>'1'!C21</f>
        <v>нд</v>
      </c>
      <c r="D22" s="59">
        <f>'1'!H21</f>
        <v>24.519108000000003</v>
      </c>
      <c r="E22" s="59">
        <f>'1'!I21</f>
        <v>0</v>
      </c>
      <c r="F22" s="59">
        <f>'1'!J21</f>
        <v>0</v>
      </c>
      <c r="G22" s="59">
        <f>'1'!K21</f>
        <v>15.600000000000001</v>
      </c>
      <c r="H22" s="59">
        <f>'1'!L21</f>
        <v>8.9191079999999996</v>
      </c>
      <c r="I22" s="59">
        <f>'1'!M21</f>
        <v>26.934505391999998</v>
      </c>
      <c r="J22" s="59">
        <f>'1'!N21</f>
        <v>0</v>
      </c>
      <c r="K22" s="59">
        <f>'1'!O21</f>
        <v>0</v>
      </c>
      <c r="L22" s="59">
        <f>'1'!P21</f>
        <v>18.033420599999999</v>
      </c>
      <c r="M22" s="59">
        <f>'1'!Q21</f>
        <v>8.9010847920000007</v>
      </c>
      <c r="N22" s="106">
        <f t="shared" si="0"/>
        <v>2.4153973919999956</v>
      </c>
      <c r="O22" s="107">
        <f t="shared" si="1"/>
        <v>109.85108182565205</v>
      </c>
      <c r="P22" s="106">
        <f t="shared" si="2"/>
        <v>0</v>
      </c>
      <c r="Q22" s="107">
        <v>0</v>
      </c>
      <c r="R22" s="106">
        <f t="shared" si="3"/>
        <v>0</v>
      </c>
      <c r="S22" s="107">
        <v>0</v>
      </c>
      <c r="T22" s="106">
        <f t="shared" si="4"/>
        <v>2.433420599999998</v>
      </c>
      <c r="U22" s="107">
        <f t="shared" si="5"/>
        <v>115.59884999999998</v>
      </c>
      <c r="V22" s="107">
        <f t="shared" si="6"/>
        <v>-1.8023207999998903E-2</v>
      </c>
      <c r="W22" s="108">
        <f t="shared" si="7"/>
        <v>99.79792589124385</v>
      </c>
      <c r="X22" s="62"/>
    </row>
    <row r="23" spans="1:24" ht="45" x14ac:dyDescent="0.25">
      <c r="A23" s="58" t="str">
        <f>'1'!A22</f>
        <v>1.2</v>
      </c>
      <c r="B23" s="63" t="str">
        <f>'1'!B22</f>
        <v>Реконструкция, модернизация, техническое перевооружение всего, в том числе:</v>
      </c>
      <c r="C23" s="58" t="str">
        <f>'1'!C22</f>
        <v>нд</v>
      </c>
      <c r="D23" s="59">
        <f>'1'!H22</f>
        <v>14.667908000000001</v>
      </c>
      <c r="E23" s="59">
        <f>'1'!I22</f>
        <v>0</v>
      </c>
      <c r="F23" s="59">
        <f>'1'!J22</f>
        <v>0</v>
      </c>
      <c r="G23" s="59">
        <f>'1'!K22</f>
        <v>14.173908000000001</v>
      </c>
      <c r="H23" s="59">
        <f>'1'!L22</f>
        <v>0.49399999999999999</v>
      </c>
      <c r="I23" s="59">
        <f>'1'!M22</f>
        <v>15.647789868</v>
      </c>
      <c r="J23" s="59">
        <f>'1'!N22</f>
        <v>0</v>
      </c>
      <c r="K23" s="59">
        <f>'1'!O22</f>
        <v>0</v>
      </c>
      <c r="L23" s="59">
        <f>'1'!P22</f>
        <v>15.146705076</v>
      </c>
      <c r="M23" s="59">
        <f>'1'!Q22</f>
        <v>0.501084792</v>
      </c>
      <c r="N23" s="106">
        <f t="shared" si="0"/>
        <v>0.97988186799999966</v>
      </c>
      <c r="O23" s="107">
        <f t="shared" si="1"/>
        <v>106.68044732759436</v>
      </c>
      <c r="P23" s="106">
        <f t="shared" si="2"/>
        <v>0</v>
      </c>
      <c r="Q23" s="107">
        <v>0</v>
      </c>
      <c r="R23" s="106">
        <f t="shared" si="3"/>
        <v>0</v>
      </c>
      <c r="S23" s="107">
        <v>0</v>
      </c>
      <c r="T23" s="106">
        <f t="shared" si="4"/>
        <v>0.97279707599999909</v>
      </c>
      <c r="U23" s="107">
        <f t="shared" si="5"/>
        <v>106.86329469614166</v>
      </c>
      <c r="V23" s="107">
        <f t="shared" si="6"/>
        <v>7.0847920000000064E-3</v>
      </c>
      <c r="W23" s="108">
        <v>0</v>
      </c>
      <c r="X23" s="62"/>
    </row>
    <row r="24" spans="1:24" ht="60" x14ac:dyDescent="0.25">
      <c r="A24" s="58" t="str">
        <f>'1'!A23</f>
        <v>1.2.1.2</v>
      </c>
      <c r="B24" s="63" t="str">
        <f>'1'!B23</f>
        <v>Модернизация, техническое перевооружение трансформаторных и иных подстанций, распределительных пунктов, всего, в том числе:</v>
      </c>
      <c r="C24" s="58" t="str">
        <f>'1'!C23</f>
        <v>нд</v>
      </c>
      <c r="D24" s="59">
        <f>'1'!H23</f>
        <v>3.3753983999999999</v>
      </c>
      <c r="E24" s="59">
        <f>'1'!I23</f>
        <v>0</v>
      </c>
      <c r="F24" s="59">
        <f>'1'!J23</f>
        <v>0</v>
      </c>
      <c r="G24" s="59">
        <f>'1'!K23</f>
        <v>3.3753983999999999</v>
      </c>
      <c r="H24" s="59">
        <f>'1'!L23</f>
        <v>0</v>
      </c>
      <c r="I24" s="59">
        <f>'1'!M23</f>
        <v>3.4208791679999999</v>
      </c>
      <c r="J24" s="59">
        <f>'1'!N23</f>
        <v>0</v>
      </c>
      <c r="K24" s="59">
        <f>'1'!O23</f>
        <v>0</v>
      </c>
      <c r="L24" s="59">
        <f>'1'!P23</f>
        <v>3.4208791679999999</v>
      </c>
      <c r="M24" s="59">
        <f>'1'!Q23</f>
        <v>0</v>
      </c>
      <c r="N24" s="106">
        <f t="shared" si="0"/>
        <v>4.5480768000000005E-2</v>
      </c>
      <c r="O24" s="107">
        <f t="shared" si="1"/>
        <v>101.34741925575364</v>
      </c>
      <c r="P24" s="106">
        <f t="shared" si="2"/>
        <v>0</v>
      </c>
      <c r="Q24" s="107">
        <v>0</v>
      </c>
      <c r="R24" s="106">
        <f t="shared" si="3"/>
        <v>0</v>
      </c>
      <c r="S24" s="107">
        <v>0</v>
      </c>
      <c r="T24" s="106">
        <f t="shared" si="4"/>
        <v>4.5480768000000005E-2</v>
      </c>
      <c r="U24" s="107">
        <f t="shared" si="5"/>
        <v>101.34741925575364</v>
      </c>
      <c r="V24" s="107">
        <f t="shared" si="6"/>
        <v>0</v>
      </c>
      <c r="W24" s="108">
        <v>0</v>
      </c>
      <c r="X24" s="62"/>
    </row>
    <row r="25" spans="1:24" ht="30" x14ac:dyDescent="0.25">
      <c r="A25" s="58" t="str">
        <f>'1'!A24</f>
        <v>1.2.1.2.1</v>
      </c>
      <c r="B25" s="63" t="str">
        <f>'1'!B24</f>
        <v>ТМ-63 кВА ТП-122 ул.Хабаровская; ТП-133 ул. Мельничная АЗС</v>
      </c>
      <c r="C25" s="58" t="str">
        <f>'1'!C24</f>
        <v>J_1.2.1.2.1.M</v>
      </c>
      <c r="D25" s="59">
        <f>'1'!H24</f>
        <v>0</v>
      </c>
      <c r="E25" s="59">
        <f>'1'!I24</f>
        <v>0</v>
      </c>
      <c r="F25" s="59">
        <f>'1'!J24</f>
        <v>0</v>
      </c>
      <c r="G25" s="59">
        <f>'1'!K24</f>
        <v>0</v>
      </c>
      <c r="H25" s="59">
        <f>'1'!L24</f>
        <v>0</v>
      </c>
      <c r="I25" s="59">
        <f>'1'!M24</f>
        <v>0</v>
      </c>
      <c r="J25" s="59">
        <f>'1'!N24</f>
        <v>0</v>
      </c>
      <c r="K25" s="59">
        <f>'1'!O24</f>
        <v>0</v>
      </c>
      <c r="L25" s="59">
        <f>'1'!P24</f>
        <v>0</v>
      </c>
      <c r="M25" s="59">
        <f>'1'!Q24</f>
        <v>0</v>
      </c>
      <c r="N25" s="106">
        <f t="shared" si="0"/>
        <v>0</v>
      </c>
      <c r="O25" s="107">
        <v>0</v>
      </c>
      <c r="P25" s="106">
        <f t="shared" si="2"/>
        <v>0</v>
      </c>
      <c r="Q25" s="107">
        <v>0</v>
      </c>
      <c r="R25" s="106">
        <f t="shared" si="3"/>
        <v>0</v>
      </c>
      <c r="S25" s="107">
        <v>0</v>
      </c>
      <c r="T25" s="106">
        <f t="shared" si="4"/>
        <v>0</v>
      </c>
      <c r="U25" s="107">
        <v>0</v>
      </c>
      <c r="V25" s="107">
        <f t="shared" si="6"/>
        <v>0</v>
      </c>
      <c r="W25" s="108">
        <v>0</v>
      </c>
      <c r="X25" s="62"/>
    </row>
    <row r="26" spans="1:24" x14ac:dyDescent="0.25">
      <c r="A26" s="58" t="str">
        <f>'1'!A25</f>
        <v>1.2.1.2.2</v>
      </c>
      <c r="B26" s="63" t="str">
        <f>'1'!B25</f>
        <v>ТМ-100 кВА ТП-22 ул.Приморская  43/7</v>
      </c>
      <c r="C26" s="58" t="str">
        <f>'1'!C25</f>
        <v>J_1.2.1.2.2.K</v>
      </c>
      <c r="D26" s="59">
        <f>'1'!H25</f>
        <v>0</v>
      </c>
      <c r="E26" s="59">
        <f>'1'!I25</f>
        <v>0</v>
      </c>
      <c r="F26" s="59">
        <f>'1'!J25</f>
        <v>0</v>
      </c>
      <c r="G26" s="59">
        <f>'1'!K25</f>
        <v>0</v>
      </c>
      <c r="H26" s="59">
        <f>'1'!L25</f>
        <v>0</v>
      </c>
      <c r="I26" s="59">
        <f>'1'!M25</f>
        <v>0</v>
      </c>
      <c r="J26" s="59">
        <f>'1'!N25</f>
        <v>0</v>
      </c>
      <c r="K26" s="59">
        <f>'1'!O25</f>
        <v>0</v>
      </c>
      <c r="L26" s="59">
        <f>'1'!P25</f>
        <v>0</v>
      </c>
      <c r="M26" s="59">
        <f>'1'!Q25</f>
        <v>0</v>
      </c>
      <c r="N26" s="106">
        <f t="shared" si="0"/>
        <v>0</v>
      </c>
      <c r="O26" s="107">
        <v>0</v>
      </c>
      <c r="P26" s="106">
        <f t="shared" si="2"/>
        <v>0</v>
      </c>
      <c r="Q26" s="107">
        <v>0</v>
      </c>
      <c r="R26" s="106">
        <f t="shared" si="3"/>
        <v>0</v>
      </c>
      <c r="S26" s="107">
        <v>0</v>
      </c>
      <c r="T26" s="106">
        <f t="shared" si="4"/>
        <v>0</v>
      </c>
      <c r="U26" s="107">
        <v>0</v>
      </c>
      <c r="V26" s="107">
        <f t="shared" si="6"/>
        <v>0</v>
      </c>
      <c r="W26" s="108">
        <v>0</v>
      </c>
      <c r="X26" s="62"/>
    </row>
    <row r="27" spans="1:24" ht="90" x14ac:dyDescent="0.25">
      <c r="A27" s="58" t="str">
        <f>'1'!A26</f>
        <v>1.2.1.2.3</v>
      </c>
      <c r="B27" s="63" t="str">
        <f>'1'!B26</f>
        <v xml:space="preserve">ТМ-160 кВА ТП-34 ул. Горького 31а  (203 склад); ТП-53 пер. Студенческий; ТП-81 ул. Горовая( скважина); ТП-88 ул. Мельничная ( АЗС ); ТП-127 ул.Московская; ТП-159 ул.Мельничная; ТП-179 ул. Подгорная; </v>
      </c>
      <c r="C27" s="58" t="str">
        <f>'1'!C26</f>
        <v>J_1.2.1.2.3.O</v>
      </c>
      <c r="D27" s="59">
        <f>'1'!H26</f>
        <v>0</v>
      </c>
      <c r="E27" s="59">
        <f>'1'!I26</f>
        <v>0</v>
      </c>
      <c r="F27" s="59">
        <f>'1'!J26</f>
        <v>0</v>
      </c>
      <c r="G27" s="59">
        <f>'1'!K26</f>
        <v>0</v>
      </c>
      <c r="H27" s="59">
        <f>'1'!L26</f>
        <v>0</v>
      </c>
      <c r="I27" s="59">
        <f>'1'!M26</f>
        <v>0</v>
      </c>
      <c r="J27" s="59">
        <f>'1'!N26</f>
        <v>0</v>
      </c>
      <c r="K27" s="59">
        <f>'1'!O26</f>
        <v>0</v>
      </c>
      <c r="L27" s="59">
        <f>'1'!P26</f>
        <v>0</v>
      </c>
      <c r="M27" s="59">
        <f>'1'!Q26</f>
        <v>0</v>
      </c>
      <c r="N27" s="106">
        <f t="shared" si="0"/>
        <v>0</v>
      </c>
      <c r="O27" s="107">
        <v>0</v>
      </c>
      <c r="P27" s="106">
        <f t="shared" si="2"/>
        <v>0</v>
      </c>
      <c r="Q27" s="107">
        <v>0</v>
      </c>
      <c r="R27" s="106">
        <f t="shared" si="3"/>
        <v>0</v>
      </c>
      <c r="S27" s="107">
        <v>0</v>
      </c>
      <c r="T27" s="106">
        <f t="shared" si="4"/>
        <v>0</v>
      </c>
      <c r="U27" s="107">
        <v>0</v>
      </c>
      <c r="V27" s="107">
        <f t="shared" si="6"/>
        <v>0</v>
      </c>
      <c r="W27" s="108">
        <v>0</v>
      </c>
      <c r="X27" s="62"/>
    </row>
    <row r="28" spans="1:24" ht="180" x14ac:dyDescent="0.25">
      <c r="A28" s="58" t="str">
        <f>'1'!A27</f>
        <v>1.2.1.2.4</v>
      </c>
      <c r="B28" s="63" t="str">
        <f>'1'!B27</f>
        <v xml:space="preserve">ТМ-250 кВА ТП-14 ул.Артиллерийская 3;ТП-16 ул.Краснознаменная 2в;ТП-74 Нефтебаза;ТП-77 ул.  Урожайная;ТП-113 ул.Полевая 2а;ТП-117 ул.Красногвардейская 114/4;ТП-120 ул.Хрещатинская-Николаевская.;ТП-121 ул.Парковая  66а;ТП-121 ул.Парковая  66а;ТП-128 ул. Грибоедова; ТП-129 ул.Горького; ТП-140 ОАО " Звезда" ул. Гоголя 21а; ТП-147 ул.Подгорная,Хрещатенская.; ТП-164 пер.4й Западный 8а; </v>
      </c>
      <c r="C28" s="58" t="str">
        <f>'1'!C27</f>
        <v>J_1.2.1.2.4.O</v>
      </c>
      <c r="D28" s="59">
        <f>'1'!H27</f>
        <v>0.42299999999999999</v>
      </c>
      <c r="E28" s="59">
        <f>'1'!I27</f>
        <v>0</v>
      </c>
      <c r="F28" s="59">
        <f>'1'!J27</f>
        <v>0</v>
      </c>
      <c r="G28" s="59">
        <f>'1'!K27</f>
        <v>0.42299999999999999</v>
      </c>
      <c r="H28" s="59">
        <f>'1'!L27</f>
        <v>0</v>
      </c>
      <c r="I28" s="59">
        <f>'1'!M27</f>
        <v>0.43816544399999996</v>
      </c>
      <c r="J28" s="59">
        <f>'1'!N27</f>
        <v>0</v>
      </c>
      <c r="K28" s="59">
        <f>'1'!O27</f>
        <v>0</v>
      </c>
      <c r="L28" s="59">
        <f>'1'!P27</f>
        <v>0.43816544399999996</v>
      </c>
      <c r="M28" s="59">
        <f>'1'!Q27</f>
        <v>0</v>
      </c>
      <c r="N28" s="106">
        <f t="shared" si="0"/>
        <v>1.5165443999999972E-2</v>
      </c>
      <c r="O28" s="107">
        <f t="shared" si="1"/>
        <v>103.58521134751773</v>
      </c>
      <c r="P28" s="106">
        <f t="shared" si="2"/>
        <v>0</v>
      </c>
      <c r="Q28" s="107">
        <v>0</v>
      </c>
      <c r="R28" s="106">
        <f t="shared" si="3"/>
        <v>0</v>
      </c>
      <c r="S28" s="107">
        <v>0</v>
      </c>
      <c r="T28" s="106">
        <f t="shared" si="4"/>
        <v>1.5165443999999972E-2</v>
      </c>
      <c r="U28" s="107">
        <f t="shared" si="5"/>
        <v>103.58521134751773</v>
      </c>
      <c r="V28" s="107">
        <f t="shared" si="6"/>
        <v>0</v>
      </c>
      <c r="W28" s="108">
        <v>0</v>
      </c>
      <c r="X28" s="62"/>
    </row>
    <row r="29" spans="1:24" ht="315" x14ac:dyDescent="0.25">
      <c r="A29" s="58" t="str">
        <f>'1'!A28</f>
        <v>1.2.1.2.5</v>
      </c>
      <c r="B29" s="63" t="str">
        <f>'1'!B28</f>
        <v xml:space="preserve">ТМ-400кВА ТП-1 ул.Ленинская 116 корп.3 (детский дом); ТП-2 ул.Борисова 41 корп.1; ТП-9 ул.Мельничная; ТП-12 ул.Кустовиновская 1а; ТП-29 Лесхоз; ТП-40 ул. Парковая 17а; ТП-50 ул. Ипподромная 1а.; ТП-52 ул. Ханкайская-Хрещатинская;ТП-64 ул.Красногвардейская 102/4;ТП-67 ул.Красногвардейская 107/1;ТП163 ул. Пионерская 19А;ТП-73 ул.Красногвардейская 75/1;ТП-75 ул. Хмельницкого  8а.; ТП-80 ул. Юбилейная  12 а;ТП-83 ул. Советская 116а;ТП-84 ул. Советская  126 а; ТП-85 ул.Юбилейная 28 а; ТП-87 ул. Парковая 41 а.; ТП-118 пер.Студенческий ; ТП-125 ул Парковая 31 а; ТП-138 с.Спасское 8я школа;ТП-160 ул.Коммунаров  2а; ТП-167 ул.Цементная  21б; ТП-174 ул.Линейная  1б; ТП-186 ул.Коммунаров       </v>
      </c>
      <c r="C29" s="58" t="str">
        <f>'1'!C28</f>
        <v>J_1.2.1.2.5.O</v>
      </c>
      <c r="D29" s="59">
        <f>'1'!H28</f>
        <v>2.2182876</v>
      </c>
      <c r="E29" s="59">
        <f>'1'!I28</f>
        <v>0</v>
      </c>
      <c r="F29" s="59">
        <f>'1'!J28</f>
        <v>0</v>
      </c>
      <c r="G29" s="59">
        <f>'1'!K28</f>
        <v>2.2182876</v>
      </c>
      <c r="H29" s="59">
        <f>'1'!L28</f>
        <v>0</v>
      </c>
      <c r="I29" s="59">
        <f>'1'!M28</f>
        <v>2.1886886039999998</v>
      </c>
      <c r="J29" s="59">
        <f>'1'!N28</f>
        <v>0</v>
      </c>
      <c r="K29" s="59">
        <f>'1'!O28</f>
        <v>0</v>
      </c>
      <c r="L29" s="59">
        <f>'1'!P28</f>
        <v>2.1886886039999998</v>
      </c>
      <c r="M29" s="59">
        <f>'1'!Q28</f>
        <v>0</v>
      </c>
      <c r="N29" s="106">
        <f t="shared" si="0"/>
        <v>-2.9598996000000266E-2</v>
      </c>
      <c r="O29" s="107">
        <v>0</v>
      </c>
      <c r="P29" s="106">
        <f t="shared" si="2"/>
        <v>0</v>
      </c>
      <c r="Q29" s="107">
        <v>0</v>
      </c>
      <c r="R29" s="106">
        <f t="shared" si="3"/>
        <v>0</v>
      </c>
      <c r="S29" s="107">
        <v>0</v>
      </c>
      <c r="T29" s="106">
        <f t="shared" si="4"/>
        <v>-2.9598996000000266E-2</v>
      </c>
      <c r="U29" s="107">
        <v>0</v>
      </c>
      <c r="V29" s="107">
        <f t="shared" si="6"/>
        <v>0</v>
      </c>
      <c r="W29" s="108">
        <v>0</v>
      </c>
      <c r="X29" s="62"/>
    </row>
    <row r="30" spans="1:24" ht="120" x14ac:dyDescent="0.25">
      <c r="A30" s="58" t="str">
        <f>'1'!A29</f>
        <v>1.2.1.2.6</v>
      </c>
      <c r="B30" s="63" t="str">
        <f>'1'!B29</f>
        <v xml:space="preserve">ТМ-630 кВА ТП-100 ул. Советская  70а; ТП-101ул.Красногвардейская 69/3; ТП-113 ул.Полевая 2а.; ТП-125 ул Парковая 31 а;ТП-149 ул.Красногвардейская 128 корп.5;  ТП-165 ул.Мира  3; ТП-166 ул.Мира 2 а; ТП-169 ул.Коммунаров 33а; ТП-63А ул.Красногвардейская 104/8; ТП-65 ул.Красногвардейская  83/1 </v>
      </c>
      <c r="C30" s="58" t="str">
        <f>'1'!C29</f>
        <v>J_1.2.1.2.6.O</v>
      </c>
      <c r="D30" s="59">
        <f>'1'!H29</f>
        <v>0.73411079999999995</v>
      </c>
      <c r="E30" s="59">
        <f>'1'!I29</f>
        <v>0</v>
      </c>
      <c r="F30" s="59">
        <f>'1'!J29</f>
        <v>0</v>
      </c>
      <c r="G30" s="59">
        <f>'1'!K29</f>
        <v>0.73411079999999995</v>
      </c>
      <c r="H30" s="59">
        <f>'1'!L29</f>
        <v>0</v>
      </c>
      <c r="I30" s="59">
        <f>'1'!M29</f>
        <v>0.79402512000000003</v>
      </c>
      <c r="J30" s="59">
        <f>'1'!N29</f>
        <v>0</v>
      </c>
      <c r="K30" s="59">
        <f>'1'!O29</f>
        <v>0</v>
      </c>
      <c r="L30" s="59">
        <f>'1'!P29</f>
        <v>0.79402512000000003</v>
      </c>
      <c r="M30" s="59">
        <f>'1'!Q29</f>
        <v>0</v>
      </c>
      <c r="N30" s="106">
        <f t="shared" si="0"/>
        <v>5.9914320000000076E-2</v>
      </c>
      <c r="O30" s="107">
        <v>0</v>
      </c>
      <c r="P30" s="106">
        <f t="shared" si="2"/>
        <v>0</v>
      </c>
      <c r="Q30" s="107">
        <v>0</v>
      </c>
      <c r="R30" s="106">
        <f t="shared" si="3"/>
        <v>0</v>
      </c>
      <c r="S30" s="107">
        <v>0</v>
      </c>
      <c r="T30" s="106">
        <f t="shared" si="4"/>
        <v>5.9914320000000076E-2</v>
      </c>
      <c r="U30" s="107">
        <v>0</v>
      </c>
      <c r="V30" s="107">
        <f t="shared" si="6"/>
        <v>0</v>
      </c>
      <c r="W30" s="108">
        <v>0</v>
      </c>
      <c r="X30" s="62"/>
    </row>
    <row r="31" spans="1:24" x14ac:dyDescent="0.25">
      <c r="A31" s="58" t="str">
        <f>'1'!A30</f>
        <v>1.2.1.2.7</v>
      </c>
      <c r="B31" s="63" t="str">
        <f>'1'!B30</f>
        <v xml:space="preserve">ТМ-1000 кВА ТП-11 ул.Покуса    1а. </v>
      </c>
      <c r="C31" s="58" t="str">
        <f>'1'!C30</f>
        <v>J_1.2.1.2.7.K</v>
      </c>
      <c r="D31" s="59">
        <f>'1'!H30</f>
        <v>0</v>
      </c>
      <c r="E31" s="59">
        <f>'1'!I30</f>
        <v>0</v>
      </c>
      <c r="F31" s="59">
        <f>'1'!J30</f>
        <v>0</v>
      </c>
      <c r="G31" s="59">
        <f>'1'!K30</f>
        <v>0</v>
      </c>
      <c r="H31" s="59">
        <f>'1'!L30</f>
        <v>0</v>
      </c>
      <c r="I31" s="59">
        <f>'1'!M30</f>
        <v>0</v>
      </c>
      <c r="J31" s="59">
        <f>'1'!N30</f>
        <v>0</v>
      </c>
      <c r="K31" s="59">
        <f>'1'!O30</f>
        <v>0</v>
      </c>
      <c r="L31" s="59">
        <f>'1'!P30</f>
        <v>0</v>
      </c>
      <c r="M31" s="59">
        <f>'1'!Q30</f>
        <v>0</v>
      </c>
      <c r="N31" s="106">
        <f t="shared" si="0"/>
        <v>0</v>
      </c>
      <c r="O31" s="107">
        <v>0</v>
      </c>
      <c r="P31" s="106">
        <f t="shared" si="2"/>
        <v>0</v>
      </c>
      <c r="Q31" s="107">
        <v>0</v>
      </c>
      <c r="R31" s="106">
        <f t="shared" si="3"/>
        <v>0</v>
      </c>
      <c r="S31" s="107">
        <v>0</v>
      </c>
      <c r="T31" s="106">
        <f t="shared" si="4"/>
        <v>0</v>
      </c>
      <c r="U31" s="107">
        <v>0</v>
      </c>
      <c r="V31" s="107">
        <f t="shared" si="6"/>
        <v>0</v>
      </c>
      <c r="W31" s="108">
        <v>0</v>
      </c>
      <c r="X31" s="62"/>
    </row>
    <row r="32" spans="1:24" x14ac:dyDescent="0.25">
      <c r="A32" s="58" t="str">
        <f>'1'!A31</f>
        <v>1.2.1.2.8</v>
      </c>
      <c r="B32" s="63" t="str">
        <f>'1'!B31</f>
        <v>ТМ- 10000кВА ПС ЗСМ</v>
      </c>
      <c r="C32" s="58" t="str">
        <f>'1'!C31</f>
        <v>J_1.2.1.2.8.O</v>
      </c>
      <c r="D32" s="59">
        <f>'1'!H31</f>
        <v>0</v>
      </c>
      <c r="E32" s="59">
        <f>'1'!I31</f>
        <v>0</v>
      </c>
      <c r="F32" s="59">
        <f>'1'!J31</f>
        <v>0</v>
      </c>
      <c r="G32" s="59">
        <f>'1'!K31</f>
        <v>0</v>
      </c>
      <c r="H32" s="59">
        <f>'1'!L31</f>
        <v>0</v>
      </c>
      <c r="I32" s="59">
        <f>'1'!M31</f>
        <v>0</v>
      </c>
      <c r="J32" s="59">
        <f>'1'!N31</f>
        <v>0</v>
      </c>
      <c r="K32" s="59">
        <f>'1'!O31</f>
        <v>0</v>
      </c>
      <c r="L32" s="59">
        <f>'1'!P31</f>
        <v>0</v>
      </c>
      <c r="M32" s="59">
        <f>'1'!Q31</f>
        <v>0</v>
      </c>
      <c r="N32" s="106">
        <f t="shared" si="0"/>
        <v>0</v>
      </c>
      <c r="O32" s="107">
        <v>0</v>
      </c>
      <c r="P32" s="106">
        <f t="shared" si="2"/>
        <v>0</v>
      </c>
      <c r="Q32" s="107">
        <v>0</v>
      </c>
      <c r="R32" s="106">
        <f t="shared" si="3"/>
        <v>0</v>
      </c>
      <c r="S32" s="107">
        <v>0</v>
      </c>
      <c r="T32" s="106">
        <f t="shared" si="4"/>
        <v>0</v>
      </c>
      <c r="U32" s="107">
        <v>0</v>
      </c>
      <c r="V32" s="107">
        <f t="shared" si="6"/>
        <v>0</v>
      </c>
      <c r="W32" s="108">
        <v>0</v>
      </c>
      <c r="X32" s="62"/>
    </row>
    <row r="33" spans="1:24" x14ac:dyDescent="0.25">
      <c r="A33" s="58" t="str">
        <f>'1'!A32</f>
        <v>1.2.1.2.9</v>
      </c>
      <c r="B33" s="63" t="str">
        <f>'1'!B32</f>
        <v xml:space="preserve">КТПБ -31 ул. Комсомольская 114   </v>
      </c>
      <c r="C33" s="58" t="str">
        <f>'1'!C32</f>
        <v>J_1.2.1.2.9.N</v>
      </c>
      <c r="D33" s="59">
        <f>'1'!H32</f>
        <v>0</v>
      </c>
      <c r="E33" s="59">
        <f>'1'!I32</f>
        <v>0</v>
      </c>
      <c r="F33" s="59">
        <f>'1'!J32</f>
        <v>0</v>
      </c>
      <c r="G33" s="59">
        <f>'1'!K32</f>
        <v>0</v>
      </c>
      <c r="H33" s="59">
        <f>'1'!L32</f>
        <v>0</v>
      </c>
      <c r="I33" s="59">
        <f>'1'!M32</f>
        <v>0</v>
      </c>
      <c r="J33" s="59">
        <f>'1'!N32</f>
        <v>0</v>
      </c>
      <c r="K33" s="59">
        <f>'1'!O32</f>
        <v>0</v>
      </c>
      <c r="L33" s="59">
        <f>'1'!P32</f>
        <v>0</v>
      </c>
      <c r="M33" s="59">
        <f>'1'!Q32</f>
        <v>0</v>
      </c>
      <c r="N33" s="106">
        <f t="shared" si="0"/>
        <v>0</v>
      </c>
      <c r="O33" s="107">
        <v>0</v>
      </c>
      <c r="P33" s="106">
        <f t="shared" si="2"/>
        <v>0</v>
      </c>
      <c r="Q33" s="107">
        <v>0</v>
      </c>
      <c r="R33" s="106">
        <f t="shared" si="3"/>
        <v>0</v>
      </c>
      <c r="S33" s="107">
        <v>0</v>
      </c>
      <c r="T33" s="106">
        <f t="shared" si="4"/>
        <v>0</v>
      </c>
      <c r="U33" s="107">
        <v>0</v>
      </c>
      <c r="V33" s="107">
        <f t="shared" si="6"/>
        <v>0</v>
      </c>
      <c r="W33" s="108">
        <v>0</v>
      </c>
      <c r="X33" s="62"/>
    </row>
    <row r="34" spans="1:24" ht="45" x14ac:dyDescent="0.25">
      <c r="A34" s="58" t="str">
        <f>'1'!A33</f>
        <v>1.2.1.2.10</v>
      </c>
      <c r="B34" s="63" t="str">
        <f>'1'!B33</f>
        <v>РУ 10кВ замена МВ на ВВ:  РП-8 (5 шт.)-Советская 114А; ТП-149 (2 шт.)-Красногвардейская 128/5</v>
      </c>
      <c r="C34" s="58" t="str">
        <f>'1'!C33</f>
        <v>J_1.2.1.2.10.N</v>
      </c>
      <c r="D34" s="59">
        <f>'1'!H33</f>
        <v>0</v>
      </c>
      <c r="E34" s="59">
        <f>'1'!I33</f>
        <v>0</v>
      </c>
      <c r="F34" s="59">
        <f>'1'!J33</f>
        <v>0</v>
      </c>
      <c r="G34" s="59">
        <f>'1'!K33</f>
        <v>0</v>
      </c>
      <c r="H34" s="59">
        <f>'1'!L33</f>
        <v>0</v>
      </c>
      <c r="I34" s="59">
        <f>'1'!M33</f>
        <v>0</v>
      </c>
      <c r="J34" s="59">
        <f>'1'!N33</f>
        <v>0</v>
      </c>
      <c r="K34" s="59">
        <f>'1'!O33</f>
        <v>0</v>
      </c>
      <c r="L34" s="59">
        <f>'1'!P33</f>
        <v>0</v>
      </c>
      <c r="M34" s="59">
        <f>'1'!Q33</f>
        <v>0</v>
      </c>
      <c r="N34" s="106">
        <f t="shared" si="0"/>
        <v>0</v>
      </c>
      <c r="O34" s="107">
        <v>0</v>
      </c>
      <c r="P34" s="106">
        <f t="shared" si="2"/>
        <v>0</v>
      </c>
      <c r="Q34" s="107">
        <v>0</v>
      </c>
      <c r="R34" s="106">
        <f t="shared" si="3"/>
        <v>0</v>
      </c>
      <c r="S34" s="107">
        <v>0</v>
      </c>
      <c r="T34" s="106">
        <f t="shared" si="4"/>
        <v>0</v>
      </c>
      <c r="U34" s="107">
        <v>0</v>
      </c>
      <c r="V34" s="107">
        <f t="shared" si="6"/>
        <v>0</v>
      </c>
      <c r="W34" s="108">
        <v>0</v>
      </c>
      <c r="X34" s="62"/>
    </row>
    <row r="35" spans="1:24" ht="30" x14ac:dyDescent="0.25">
      <c r="A35" s="58" t="str">
        <f>'1'!A34</f>
        <v>1.2.1.2.11</v>
      </c>
      <c r="B35" s="63" t="str">
        <f>'1'!B34</f>
        <v xml:space="preserve"> П/С ЗСМ замена МВ на ВВ, ул. Силикатная 5</v>
      </c>
      <c r="C35" s="58" t="str">
        <f>'1'!C34</f>
        <v>J_1.2.1.2.11.L</v>
      </c>
      <c r="D35" s="59">
        <f>'1'!H34</f>
        <v>0</v>
      </c>
      <c r="E35" s="59">
        <f>'1'!I34</f>
        <v>0</v>
      </c>
      <c r="F35" s="59">
        <f>'1'!J34</f>
        <v>0</v>
      </c>
      <c r="G35" s="59">
        <f>'1'!K34</f>
        <v>0</v>
      </c>
      <c r="H35" s="59">
        <f>'1'!L34</f>
        <v>0</v>
      </c>
      <c r="I35" s="59">
        <f>'1'!M34</f>
        <v>0</v>
      </c>
      <c r="J35" s="59">
        <f>'1'!N34</f>
        <v>0</v>
      </c>
      <c r="K35" s="59">
        <f>'1'!O34</f>
        <v>0</v>
      </c>
      <c r="L35" s="59">
        <f>'1'!P34</f>
        <v>0</v>
      </c>
      <c r="M35" s="59">
        <f>'1'!Q34</f>
        <v>0</v>
      </c>
      <c r="N35" s="106">
        <f t="shared" si="0"/>
        <v>0</v>
      </c>
      <c r="O35" s="107">
        <v>0</v>
      </c>
      <c r="P35" s="106">
        <f t="shared" si="2"/>
        <v>0</v>
      </c>
      <c r="Q35" s="107">
        <v>0</v>
      </c>
      <c r="R35" s="106">
        <f t="shared" si="3"/>
        <v>0</v>
      </c>
      <c r="S35" s="107">
        <v>0</v>
      </c>
      <c r="T35" s="106">
        <f t="shared" si="4"/>
        <v>0</v>
      </c>
      <c r="U35" s="107">
        <v>0</v>
      </c>
      <c r="V35" s="107">
        <f t="shared" si="6"/>
        <v>0</v>
      </c>
      <c r="W35" s="108">
        <v>0</v>
      </c>
      <c r="X35" s="62"/>
    </row>
    <row r="36" spans="1:24" ht="45" x14ac:dyDescent="0.25">
      <c r="A36" s="58" t="str">
        <f>'1'!A35</f>
        <v>1.2.2.2</v>
      </c>
      <c r="B36" s="63" t="str">
        <f>'1'!B35</f>
        <v>Модернизация, техническое перевооружение линий электропередачи, всего, в том числе:</v>
      </c>
      <c r="C36" s="58" t="str">
        <f>'1'!C35</f>
        <v>нд</v>
      </c>
      <c r="D36" s="59">
        <f>'1'!H35</f>
        <v>6.2667096000000004</v>
      </c>
      <c r="E36" s="59">
        <f>'1'!I35</f>
        <v>0</v>
      </c>
      <c r="F36" s="59">
        <f>'1'!J35</f>
        <v>0</v>
      </c>
      <c r="G36" s="59">
        <f>'1'!K35</f>
        <v>6.2667096000000004</v>
      </c>
      <c r="H36" s="59">
        <f>'1'!L35</f>
        <v>0</v>
      </c>
      <c r="I36" s="59">
        <f>'1'!M35</f>
        <v>7.1290694640000005</v>
      </c>
      <c r="J36" s="59">
        <f>'1'!N35</f>
        <v>0</v>
      </c>
      <c r="K36" s="59">
        <f>'1'!O35</f>
        <v>0</v>
      </c>
      <c r="L36" s="59">
        <f>'1'!P35</f>
        <v>7.1290694640000005</v>
      </c>
      <c r="M36" s="59">
        <f>'1'!Q35</f>
        <v>0</v>
      </c>
      <c r="N36" s="106">
        <f t="shared" si="0"/>
        <v>0.86235986400000009</v>
      </c>
      <c r="O36" s="107">
        <f t="shared" si="1"/>
        <v>113.76096738230856</v>
      </c>
      <c r="P36" s="106">
        <f t="shared" si="2"/>
        <v>0</v>
      </c>
      <c r="Q36" s="107">
        <v>0</v>
      </c>
      <c r="R36" s="106">
        <f t="shared" si="3"/>
        <v>0</v>
      </c>
      <c r="S36" s="107">
        <v>0</v>
      </c>
      <c r="T36" s="106">
        <f t="shared" si="4"/>
        <v>0.86235986400000009</v>
      </c>
      <c r="U36" s="107">
        <f t="shared" si="5"/>
        <v>113.76096738230856</v>
      </c>
      <c r="V36" s="107">
        <f t="shared" si="6"/>
        <v>0</v>
      </c>
      <c r="W36" s="108">
        <v>0</v>
      </c>
      <c r="X36" s="62"/>
    </row>
    <row r="37" spans="1:24" ht="255" x14ac:dyDescent="0.25">
      <c r="A37" s="58" t="str">
        <f>'1'!A36</f>
        <v>1.2.2.2.1</v>
      </c>
      <c r="B37" s="63" t="str">
        <f>'1'!B36</f>
        <v>Вл-10 кв Ф-3"С" L-8209м (реконструкция участка 4 км), ул. Краснознамённая (№22-№18),ул. Краснознамённая 6а-пер. Пригородный 7, ул. Краснознамённая 2в-ул. Фабричная 3, ул. Складская(2-17), ул. Ключевая(3-11), ул. Калиновская( ул. Лазо 5-ул. Партизанская 50), ул. Партизанская(50-84), ул.Школьная(Партизанская 84-Лазо 35), ул.Лазо(35-55), ул.Хмельницкого(Хмельницкого 40-Береговая 14), ул.Береговая (Береговая14-Подсобная 12,  ул.Подсобная(12-8), ул.9 Октября(1-11); КЛ-10 кв п/ст до ТП-16 Ф-3"С"  L-583м ул. Краснознамённая(Краснознаменная 2б-Краснознаменная 18)</v>
      </c>
      <c r="C37" s="58" t="str">
        <f>'1'!C36</f>
        <v>J_1.2.2.2.1.M</v>
      </c>
      <c r="D37" s="59">
        <f>'1'!H36</f>
        <v>6.2667096000000004</v>
      </c>
      <c r="E37" s="59">
        <f>'1'!I36</f>
        <v>0</v>
      </c>
      <c r="F37" s="59">
        <f>'1'!J36</f>
        <v>0</v>
      </c>
      <c r="G37" s="59">
        <f>'1'!K36</f>
        <v>6.2667096000000004</v>
      </c>
      <c r="H37" s="59">
        <f>'1'!L36</f>
        <v>0</v>
      </c>
      <c r="I37" s="59">
        <f>'1'!M36</f>
        <v>7.1290694640000005</v>
      </c>
      <c r="J37" s="59">
        <f>'1'!N36</f>
        <v>0</v>
      </c>
      <c r="K37" s="59">
        <f>'1'!O36</f>
        <v>0</v>
      </c>
      <c r="L37" s="59">
        <f>'1'!P36</f>
        <v>7.1290694640000005</v>
      </c>
      <c r="M37" s="59">
        <f>'1'!Q36</f>
        <v>0</v>
      </c>
      <c r="N37" s="106">
        <f t="shared" si="0"/>
        <v>0.86235986400000009</v>
      </c>
      <c r="O37" s="107">
        <v>0</v>
      </c>
      <c r="P37" s="106">
        <f t="shared" si="2"/>
        <v>0</v>
      </c>
      <c r="Q37" s="107">
        <v>0</v>
      </c>
      <c r="R37" s="106">
        <f t="shared" si="3"/>
        <v>0</v>
      </c>
      <c r="S37" s="107">
        <v>0</v>
      </c>
      <c r="T37" s="106">
        <f t="shared" si="4"/>
        <v>0.86235986400000009</v>
      </c>
      <c r="U37" s="107">
        <v>0</v>
      </c>
      <c r="V37" s="107">
        <f t="shared" si="6"/>
        <v>0</v>
      </c>
      <c r="W37" s="108">
        <v>0</v>
      </c>
      <c r="X37" s="62"/>
    </row>
    <row r="38" spans="1:24" ht="90" x14ac:dyDescent="0.25">
      <c r="A38" s="58" t="str">
        <f>'1'!A37</f>
        <v>1.2.2.2.2</v>
      </c>
      <c r="B38" s="63" t="str">
        <f>'1'!B37</f>
        <v>Вл-10 кв Ф-9"С" L-2252м  ул Горького(1-60), тер-я в/части(Горького 1-Суворовская 11а), ТП-152 - ТП-6 (ул. Пограничная 31-ул. Госпитальная 10), ТП-152 - ТП-173(ул. Пограничная 31-Приморская 10/1), КЛ-45м</v>
      </c>
      <c r="C38" s="58" t="str">
        <f>'1'!C37</f>
        <v>J_1.2.2.2.2.L</v>
      </c>
      <c r="D38" s="59">
        <f>'1'!H37</f>
        <v>0</v>
      </c>
      <c r="E38" s="59">
        <f>'1'!I37</f>
        <v>0</v>
      </c>
      <c r="F38" s="59">
        <f>'1'!J37</f>
        <v>0</v>
      </c>
      <c r="G38" s="59">
        <f>'1'!K37</f>
        <v>0</v>
      </c>
      <c r="H38" s="59">
        <f>'1'!L37</f>
        <v>0</v>
      </c>
      <c r="I38" s="59">
        <f>'1'!M37</f>
        <v>0</v>
      </c>
      <c r="J38" s="59">
        <f>'1'!N37</f>
        <v>0</v>
      </c>
      <c r="K38" s="59">
        <f>'1'!O37</f>
        <v>0</v>
      </c>
      <c r="L38" s="59">
        <f>'1'!P37</f>
        <v>0</v>
      </c>
      <c r="M38" s="59">
        <f>'1'!Q37</f>
        <v>0</v>
      </c>
      <c r="N38" s="106">
        <f t="shared" si="0"/>
        <v>0</v>
      </c>
      <c r="O38" s="107">
        <v>0</v>
      </c>
      <c r="P38" s="106">
        <f t="shared" si="2"/>
        <v>0</v>
      </c>
      <c r="Q38" s="107">
        <v>0</v>
      </c>
      <c r="R38" s="106">
        <f t="shared" si="3"/>
        <v>0</v>
      </c>
      <c r="S38" s="107">
        <v>0</v>
      </c>
      <c r="T38" s="106">
        <f t="shared" si="4"/>
        <v>0</v>
      </c>
      <c r="U38" s="107">
        <v>0</v>
      </c>
      <c r="V38" s="107">
        <f t="shared" si="6"/>
        <v>0</v>
      </c>
      <c r="W38" s="108">
        <v>0</v>
      </c>
      <c r="X38" s="62"/>
    </row>
    <row r="39" spans="1:24" ht="180" x14ac:dyDescent="0.25">
      <c r="A39" s="58" t="str">
        <f>'1'!A38</f>
        <v>1.2.2.2.3</v>
      </c>
      <c r="B39" s="63" t="str">
        <f>'1'!B38</f>
        <v>Вл-10 кв Ф-20"С" L-4111 м, ул. Набережная(30-ориентир 30 м на восток от ж/д ул. 1-я Загордная 55), ул.Тараса Шевченко(ориентир 30 м на восток от ж/д ул. 1-я Загордная 55-т. Шевч. 210-150), пер. Крестьянский (т. Шевч. 150-Мельничн. 120), ул.Мельничная(120-68), ул. Борисова(Мельничная 88-Борисова 41), ул. Ангарская(Ангарская 10- ориентир 170 метров на ю-в от ж/д Советская 130), ул. Набережная (40-30)</v>
      </c>
      <c r="C39" s="58" t="str">
        <f>'1'!C38</f>
        <v>J_1.2.2.2.3.N</v>
      </c>
      <c r="D39" s="59">
        <f>'1'!H38</f>
        <v>0</v>
      </c>
      <c r="E39" s="59">
        <f>'1'!I38</f>
        <v>0</v>
      </c>
      <c r="F39" s="59">
        <f>'1'!J38</f>
        <v>0</v>
      </c>
      <c r="G39" s="59">
        <f>'1'!K38</f>
        <v>0</v>
      </c>
      <c r="H39" s="59">
        <f>'1'!L38</f>
        <v>0</v>
      </c>
      <c r="I39" s="59">
        <f>'1'!M38</f>
        <v>0</v>
      </c>
      <c r="J39" s="59">
        <f>'1'!N38</f>
        <v>0</v>
      </c>
      <c r="K39" s="59">
        <f>'1'!O38</f>
        <v>0</v>
      </c>
      <c r="L39" s="59">
        <f>'1'!P38</f>
        <v>0</v>
      </c>
      <c r="M39" s="59">
        <f>'1'!Q38</f>
        <v>0</v>
      </c>
      <c r="N39" s="106">
        <f t="shared" si="0"/>
        <v>0</v>
      </c>
      <c r="O39" s="107">
        <v>0</v>
      </c>
      <c r="P39" s="106">
        <f t="shared" si="2"/>
        <v>0</v>
      </c>
      <c r="Q39" s="107">
        <v>0</v>
      </c>
      <c r="R39" s="106">
        <f t="shared" si="3"/>
        <v>0</v>
      </c>
      <c r="S39" s="107">
        <v>0</v>
      </c>
      <c r="T39" s="106">
        <f t="shared" si="4"/>
        <v>0</v>
      </c>
      <c r="U39" s="107">
        <v>0</v>
      </c>
      <c r="V39" s="107">
        <f t="shared" si="6"/>
        <v>0</v>
      </c>
      <c r="W39" s="108">
        <v>0</v>
      </c>
      <c r="X39" s="62"/>
    </row>
    <row r="40" spans="1:24" ht="45" x14ac:dyDescent="0.25">
      <c r="A40" s="58" t="str">
        <f>'1'!A39</f>
        <v>1.2.2.2.4</v>
      </c>
      <c r="B40" s="63" t="str">
        <f>'1'!B39</f>
        <v>установка реклоузеров на ВЛ-10кВ фидер-31  №9 п/с "Спасск" в районе ж/д ул. Мельничная-3-я Загородная</v>
      </c>
      <c r="C40" s="58" t="str">
        <f>'1'!C39</f>
        <v>J_1.2.2.2.4.L</v>
      </c>
      <c r="D40" s="59">
        <f>'1'!H39</f>
        <v>0</v>
      </c>
      <c r="E40" s="59">
        <f>'1'!I39</f>
        <v>0</v>
      </c>
      <c r="F40" s="59">
        <f>'1'!J39</f>
        <v>0</v>
      </c>
      <c r="G40" s="59">
        <f>'1'!K39</f>
        <v>0</v>
      </c>
      <c r="H40" s="59">
        <f>'1'!L39</f>
        <v>0</v>
      </c>
      <c r="I40" s="59">
        <f>'1'!M39</f>
        <v>0</v>
      </c>
      <c r="J40" s="59">
        <f>'1'!N39</f>
        <v>0</v>
      </c>
      <c r="K40" s="59">
        <f>'1'!O39</f>
        <v>0</v>
      </c>
      <c r="L40" s="59">
        <f>'1'!P39</f>
        <v>0</v>
      </c>
      <c r="M40" s="59">
        <f>'1'!Q39</f>
        <v>0</v>
      </c>
      <c r="N40" s="106">
        <f t="shared" si="0"/>
        <v>0</v>
      </c>
      <c r="O40" s="107">
        <v>0</v>
      </c>
      <c r="P40" s="106">
        <f t="shared" si="2"/>
        <v>0</v>
      </c>
      <c r="Q40" s="107">
        <v>0</v>
      </c>
      <c r="R40" s="106">
        <f t="shared" si="3"/>
        <v>0</v>
      </c>
      <c r="S40" s="107">
        <v>0</v>
      </c>
      <c r="T40" s="106">
        <f t="shared" si="4"/>
        <v>0</v>
      </c>
      <c r="U40" s="107">
        <v>0</v>
      </c>
      <c r="V40" s="107">
        <f t="shared" si="6"/>
        <v>0</v>
      </c>
      <c r="W40" s="108">
        <v>0</v>
      </c>
      <c r="X40" s="62"/>
    </row>
    <row r="41" spans="1:24" ht="45" x14ac:dyDescent="0.25">
      <c r="A41" s="58" t="str">
        <f>'1'!A40</f>
        <v>1.2.2.2.5</v>
      </c>
      <c r="B41" s="63" t="str">
        <f>'1'!B40</f>
        <v>установка реклоузеров на ВЛ-10кВ фидер 3 №10 п/с "Спасск" Пригородный, 2</v>
      </c>
      <c r="C41" s="58" t="str">
        <f>'1'!C40</f>
        <v>J_1.2.2.2.5.L</v>
      </c>
      <c r="D41" s="59">
        <f>'1'!H40</f>
        <v>0</v>
      </c>
      <c r="E41" s="59">
        <f>'1'!I40</f>
        <v>0</v>
      </c>
      <c r="F41" s="59">
        <f>'1'!J40</f>
        <v>0</v>
      </c>
      <c r="G41" s="59">
        <f>'1'!K40</f>
        <v>0</v>
      </c>
      <c r="H41" s="59">
        <f>'1'!L40</f>
        <v>0</v>
      </c>
      <c r="I41" s="59">
        <f>'1'!M40</f>
        <v>0</v>
      </c>
      <c r="J41" s="59">
        <f>'1'!N40</f>
        <v>0</v>
      </c>
      <c r="K41" s="59">
        <f>'1'!O40</f>
        <v>0</v>
      </c>
      <c r="L41" s="59">
        <f>'1'!P40</f>
        <v>0</v>
      </c>
      <c r="M41" s="59">
        <f>'1'!Q40</f>
        <v>0</v>
      </c>
      <c r="N41" s="106">
        <f t="shared" si="0"/>
        <v>0</v>
      </c>
      <c r="O41" s="107">
        <v>0</v>
      </c>
      <c r="P41" s="106">
        <f t="shared" si="2"/>
        <v>0</v>
      </c>
      <c r="Q41" s="107">
        <v>0</v>
      </c>
      <c r="R41" s="106">
        <f t="shared" si="3"/>
        <v>0</v>
      </c>
      <c r="S41" s="107">
        <v>0</v>
      </c>
      <c r="T41" s="106">
        <f t="shared" si="4"/>
        <v>0</v>
      </c>
      <c r="U41" s="107">
        <v>0</v>
      </c>
      <c r="V41" s="107">
        <f t="shared" si="6"/>
        <v>0</v>
      </c>
      <c r="W41" s="108">
        <v>0</v>
      </c>
      <c r="X41" s="62"/>
    </row>
    <row r="42" spans="1:24" ht="30" x14ac:dyDescent="0.25">
      <c r="A42" s="58" t="str">
        <f>'1'!A41</f>
        <v>1.2.2.2.6</v>
      </c>
      <c r="B42" s="63" t="str">
        <f>'1'!B41</f>
        <v>установка реклоузеров на ВЛ-10кВ фидер 10 №11 п/с "Спасск" Репина, 2</v>
      </c>
      <c r="C42" s="58" t="str">
        <f>'1'!C41</f>
        <v>J_1.2.2.2.6.L</v>
      </c>
      <c r="D42" s="59">
        <f>'1'!H41</f>
        <v>0</v>
      </c>
      <c r="E42" s="59">
        <f>'1'!I41</f>
        <v>0</v>
      </c>
      <c r="F42" s="59">
        <f>'1'!J41</f>
        <v>0</v>
      </c>
      <c r="G42" s="59">
        <f>'1'!K41</f>
        <v>0</v>
      </c>
      <c r="H42" s="59">
        <f>'1'!L41</f>
        <v>0</v>
      </c>
      <c r="I42" s="59">
        <f>'1'!M41</f>
        <v>0</v>
      </c>
      <c r="J42" s="59">
        <f>'1'!N41</f>
        <v>0</v>
      </c>
      <c r="K42" s="59">
        <f>'1'!O41</f>
        <v>0</v>
      </c>
      <c r="L42" s="59">
        <f>'1'!P41</f>
        <v>0</v>
      </c>
      <c r="M42" s="59">
        <f>'1'!Q41</f>
        <v>0</v>
      </c>
      <c r="N42" s="106">
        <f t="shared" si="0"/>
        <v>0</v>
      </c>
      <c r="O42" s="107">
        <v>0</v>
      </c>
      <c r="P42" s="106">
        <f t="shared" si="2"/>
        <v>0</v>
      </c>
      <c r="Q42" s="107">
        <v>0</v>
      </c>
      <c r="R42" s="106">
        <f t="shared" si="3"/>
        <v>0</v>
      </c>
      <c r="S42" s="107">
        <v>0</v>
      </c>
      <c r="T42" s="106">
        <f t="shared" si="4"/>
        <v>0</v>
      </c>
      <c r="U42" s="107">
        <v>0</v>
      </c>
      <c r="V42" s="107">
        <f t="shared" si="6"/>
        <v>0</v>
      </c>
      <c r="W42" s="108">
        <v>0</v>
      </c>
      <c r="X42" s="62"/>
    </row>
    <row r="43" spans="1:24" ht="30" x14ac:dyDescent="0.25">
      <c r="A43" s="58" t="str">
        <f>'1'!A42</f>
        <v>1.2.2.2.7</v>
      </c>
      <c r="B43" s="63" t="str">
        <f>'1'!B42</f>
        <v>установка реклоузеров на ВЛ-10кВ фидер 31  №8 п/с "Спасск" Карьерная, 5</v>
      </c>
      <c r="C43" s="58" t="str">
        <f>'1'!C42</f>
        <v>J_1.2.2.2.7.L</v>
      </c>
      <c r="D43" s="59">
        <f>'1'!H42</f>
        <v>0</v>
      </c>
      <c r="E43" s="59">
        <f>'1'!I42</f>
        <v>0</v>
      </c>
      <c r="F43" s="59">
        <f>'1'!J42</f>
        <v>0</v>
      </c>
      <c r="G43" s="59">
        <f>'1'!K42</f>
        <v>0</v>
      </c>
      <c r="H43" s="59">
        <f>'1'!L42</f>
        <v>0</v>
      </c>
      <c r="I43" s="59">
        <f>'1'!M42</f>
        <v>0</v>
      </c>
      <c r="J43" s="59">
        <f>'1'!N42</f>
        <v>0</v>
      </c>
      <c r="K43" s="59">
        <f>'1'!O42</f>
        <v>0</v>
      </c>
      <c r="L43" s="59">
        <f>'1'!P42</f>
        <v>0</v>
      </c>
      <c r="M43" s="59">
        <f>'1'!Q42</f>
        <v>0</v>
      </c>
      <c r="N43" s="106">
        <f t="shared" si="0"/>
        <v>0</v>
      </c>
      <c r="O43" s="107">
        <v>0</v>
      </c>
      <c r="P43" s="106">
        <f t="shared" si="2"/>
        <v>0</v>
      </c>
      <c r="Q43" s="107">
        <v>0</v>
      </c>
      <c r="R43" s="106">
        <f t="shared" si="3"/>
        <v>0</v>
      </c>
      <c r="S43" s="107">
        <v>0</v>
      </c>
      <c r="T43" s="106">
        <f t="shared" si="4"/>
        <v>0</v>
      </c>
      <c r="U43" s="107">
        <v>0</v>
      </c>
      <c r="V43" s="107">
        <f t="shared" si="6"/>
        <v>0</v>
      </c>
      <c r="W43" s="108">
        <v>0</v>
      </c>
      <c r="X43" s="62"/>
    </row>
    <row r="44" spans="1:24" ht="45" x14ac:dyDescent="0.25">
      <c r="A44" s="58" t="str">
        <f>'1'!A43</f>
        <v>1.2.2.2.8</v>
      </c>
      <c r="B44" s="63" t="str">
        <f>'1'!B43</f>
        <v>установка реклоузеров на ВЛ-10кВ фидер №3 п/с "Евгеньевка" в районе ж/д ул. Хрещатинская, 78</v>
      </c>
      <c r="C44" s="58" t="str">
        <f>'1'!C43</f>
        <v>J_1.2.2.2.8.L</v>
      </c>
      <c r="D44" s="59">
        <f>'1'!H43</f>
        <v>0</v>
      </c>
      <c r="E44" s="59">
        <f>'1'!I43</f>
        <v>0</v>
      </c>
      <c r="F44" s="59">
        <f>'1'!J43</f>
        <v>0</v>
      </c>
      <c r="G44" s="59">
        <f>'1'!K43</f>
        <v>0</v>
      </c>
      <c r="H44" s="59">
        <f>'1'!L43</f>
        <v>0</v>
      </c>
      <c r="I44" s="59">
        <f>'1'!M43</f>
        <v>0</v>
      </c>
      <c r="J44" s="59">
        <f>'1'!N43</f>
        <v>0</v>
      </c>
      <c r="K44" s="59">
        <f>'1'!O43</f>
        <v>0</v>
      </c>
      <c r="L44" s="59">
        <f>'1'!P43</f>
        <v>0</v>
      </c>
      <c r="M44" s="59">
        <f>'1'!Q43</f>
        <v>0</v>
      </c>
      <c r="N44" s="106">
        <f t="shared" si="0"/>
        <v>0</v>
      </c>
      <c r="O44" s="107">
        <v>0</v>
      </c>
      <c r="P44" s="106">
        <f t="shared" si="2"/>
        <v>0</v>
      </c>
      <c r="Q44" s="107">
        <v>0</v>
      </c>
      <c r="R44" s="106">
        <f t="shared" si="3"/>
        <v>0</v>
      </c>
      <c r="S44" s="107">
        <v>0</v>
      </c>
      <c r="T44" s="106">
        <f t="shared" si="4"/>
        <v>0</v>
      </c>
      <c r="U44" s="107">
        <v>0</v>
      </c>
      <c r="V44" s="107">
        <f t="shared" si="6"/>
        <v>0</v>
      </c>
      <c r="W44" s="108">
        <v>0</v>
      </c>
      <c r="X44" s="62"/>
    </row>
    <row r="45" spans="1:24" ht="45" x14ac:dyDescent="0.25">
      <c r="A45" s="58" t="str">
        <f>'1'!A44</f>
        <v>1.2.2.2.9</v>
      </c>
      <c r="B45" s="63" t="str">
        <f>'1'!B44</f>
        <v>установка реклоузеров на ВЛ-10кВ фидер №13 п/с "ЗСМ" в районе ж/д ул. Ипподромная, 4</v>
      </c>
      <c r="C45" s="58" t="str">
        <f>'1'!C44</f>
        <v>J_1.2.2.2.9.L</v>
      </c>
      <c r="D45" s="59">
        <f>'1'!H44</f>
        <v>0</v>
      </c>
      <c r="E45" s="59">
        <f>'1'!I44</f>
        <v>0</v>
      </c>
      <c r="F45" s="59">
        <f>'1'!J44</f>
        <v>0</v>
      </c>
      <c r="G45" s="59">
        <f>'1'!K44</f>
        <v>0</v>
      </c>
      <c r="H45" s="59">
        <f>'1'!L44</f>
        <v>0</v>
      </c>
      <c r="I45" s="59">
        <f>'1'!M44</f>
        <v>0</v>
      </c>
      <c r="J45" s="59">
        <f>'1'!N44</f>
        <v>0</v>
      </c>
      <c r="K45" s="59">
        <f>'1'!O44</f>
        <v>0</v>
      </c>
      <c r="L45" s="59">
        <f>'1'!P44</f>
        <v>0</v>
      </c>
      <c r="M45" s="59">
        <f>'1'!Q44</f>
        <v>0</v>
      </c>
      <c r="N45" s="106">
        <f t="shared" si="0"/>
        <v>0</v>
      </c>
      <c r="O45" s="107">
        <v>0</v>
      </c>
      <c r="P45" s="106">
        <f t="shared" si="2"/>
        <v>0</v>
      </c>
      <c r="Q45" s="107">
        <v>0</v>
      </c>
      <c r="R45" s="106">
        <f t="shared" si="3"/>
        <v>0</v>
      </c>
      <c r="S45" s="107">
        <v>0</v>
      </c>
      <c r="T45" s="106">
        <f t="shared" si="4"/>
        <v>0</v>
      </c>
      <c r="U45" s="107">
        <v>0</v>
      </c>
      <c r="V45" s="107">
        <f t="shared" si="6"/>
        <v>0</v>
      </c>
      <c r="W45" s="108">
        <v>0</v>
      </c>
      <c r="X45" s="62"/>
    </row>
    <row r="46" spans="1:24" ht="45" x14ac:dyDescent="0.25">
      <c r="A46" s="58" t="str">
        <f>'1'!A45</f>
        <v>1.2.3</v>
      </c>
      <c r="B46" s="63" t="str">
        <f>'1'!B45</f>
        <v>Развитие и модернизация учета электрической энергии (мощности), всего, в том числе:</v>
      </c>
      <c r="C46" s="58" t="str">
        <f>'1'!C45</f>
        <v>нд</v>
      </c>
      <c r="D46" s="59">
        <f>'1'!H45</f>
        <v>5.0258000000000003</v>
      </c>
      <c r="E46" s="59">
        <f>'1'!I45</f>
        <v>0</v>
      </c>
      <c r="F46" s="59">
        <f>'1'!J45</f>
        <v>0</v>
      </c>
      <c r="G46" s="59">
        <f>'1'!K45</f>
        <v>4.5318000000000005</v>
      </c>
      <c r="H46" s="59">
        <f>'1'!L45</f>
        <v>0.49399999999999999</v>
      </c>
      <c r="I46" s="59">
        <f>'1'!M45</f>
        <v>5.0978412360000007</v>
      </c>
      <c r="J46" s="59">
        <f>'1'!N45</f>
        <v>0</v>
      </c>
      <c r="K46" s="59">
        <f>'1'!O45</f>
        <v>0</v>
      </c>
      <c r="L46" s="59">
        <f>'1'!P45</f>
        <v>4.5967564440000004</v>
      </c>
      <c r="M46" s="59">
        <f>'1'!Q45</f>
        <v>0.501084792</v>
      </c>
      <c r="N46" s="106">
        <f t="shared" si="0"/>
        <v>7.2041236000000453E-2</v>
      </c>
      <c r="O46" s="107">
        <f t="shared" si="1"/>
        <v>101.4334282303315</v>
      </c>
      <c r="P46" s="106">
        <f t="shared" si="2"/>
        <v>0</v>
      </c>
      <c r="Q46" s="107">
        <v>0</v>
      </c>
      <c r="R46" s="106">
        <f t="shared" si="3"/>
        <v>0</v>
      </c>
      <c r="S46" s="107">
        <v>0</v>
      </c>
      <c r="T46" s="106">
        <f t="shared" si="4"/>
        <v>6.4956443999999891E-2</v>
      </c>
      <c r="U46" s="107">
        <f t="shared" si="5"/>
        <v>101.43334754402224</v>
      </c>
      <c r="V46" s="107">
        <f t="shared" si="6"/>
        <v>7.0847920000000064E-3</v>
      </c>
      <c r="W46" s="108">
        <v>0</v>
      </c>
      <c r="X46" s="62"/>
    </row>
    <row r="47" spans="1:24" ht="60" x14ac:dyDescent="0.25">
      <c r="A47" s="58" t="str">
        <f>'1'!A46</f>
        <v>1.2.3.5</v>
      </c>
      <c r="B47" s="63" t="str">
        <f>'1'!B46</f>
        <v>"Включение приборов учета в систему сбора и передачи данных, класс напряжения 0,22 (0,4) кВ, всего, в том числе:"</v>
      </c>
      <c r="C47" s="58" t="str">
        <f>'1'!C46</f>
        <v>нд</v>
      </c>
      <c r="D47" s="59">
        <f>'1'!H46</f>
        <v>5.0258000000000003</v>
      </c>
      <c r="E47" s="59">
        <f>'1'!I46</f>
        <v>0</v>
      </c>
      <c r="F47" s="59">
        <f>'1'!J46</f>
        <v>0</v>
      </c>
      <c r="G47" s="59">
        <f>'1'!K46</f>
        <v>4.5318000000000005</v>
      </c>
      <c r="H47" s="59">
        <f>'1'!L46</f>
        <v>0.49399999999999999</v>
      </c>
      <c r="I47" s="59">
        <f>'1'!M46</f>
        <v>5.0978412360000007</v>
      </c>
      <c r="J47" s="59">
        <f>'1'!N46</f>
        <v>0</v>
      </c>
      <c r="K47" s="59">
        <f>'1'!O46</f>
        <v>0</v>
      </c>
      <c r="L47" s="59">
        <f>'1'!P46</f>
        <v>4.5967564440000004</v>
      </c>
      <c r="M47" s="59">
        <f>'1'!Q46</f>
        <v>0.501084792</v>
      </c>
      <c r="N47" s="106">
        <f t="shared" si="0"/>
        <v>7.2041236000000453E-2</v>
      </c>
      <c r="O47" s="107">
        <f t="shared" si="1"/>
        <v>101.4334282303315</v>
      </c>
      <c r="P47" s="106">
        <f t="shared" si="2"/>
        <v>0</v>
      </c>
      <c r="Q47" s="107">
        <v>0</v>
      </c>
      <c r="R47" s="106">
        <f t="shared" si="3"/>
        <v>0</v>
      </c>
      <c r="S47" s="107">
        <v>0</v>
      </c>
      <c r="T47" s="106">
        <f t="shared" si="4"/>
        <v>6.4956443999999891E-2</v>
      </c>
      <c r="U47" s="107">
        <f t="shared" si="5"/>
        <v>101.43334754402224</v>
      </c>
      <c r="V47" s="107">
        <f t="shared" si="6"/>
        <v>7.0847920000000064E-3</v>
      </c>
      <c r="W47" s="108">
        <v>0</v>
      </c>
      <c r="X47" s="62"/>
    </row>
    <row r="48" spans="1:24" ht="240" x14ac:dyDescent="0.25">
      <c r="A48" s="58" t="str">
        <f>'1'!A47</f>
        <v>1.2.3.5.1</v>
      </c>
      <c r="B48" s="63" t="str">
        <f>'1'!B47</f>
        <v xml:space="preserve">Установка АСКУЭ в частном секторе, ул.Горького 14-74д, ул.Советская 77-280-248-278 ул. 1я Загородная 15-55, ул. 1я Набережная 2-38,  ул. 2я Набережная 2-8, ул.Перелетная 12-20, ул. Тараса Шевченко 48-80, ул.Комсомольская 45-138, ул.Мельничная 40-108, ул.Транспортная 3-34, ул.Российская 2-12, пер. Колхозный 7-23, ул.Лозовая 2а-35, пер.Николаевский 8а-48, ул.Юбилейная 4-30, ул.Молодежная 1-10,  ул.Дальняя 1-15, ул.Дербенева 23а-29, ул.Пионерская 21-35,  ул.Энергетиков 1-6, ул.Фадеева 8-40, ул. Чернышевского 2-12, ул.Халтурина 2-87 </v>
      </c>
      <c r="C48" s="58" t="str">
        <f>'1'!C47</f>
        <v>J_1.2.3.5.1.N</v>
      </c>
      <c r="D48" s="59">
        <f>'1'!H47</f>
        <v>5.0258000000000003</v>
      </c>
      <c r="E48" s="59">
        <f>'1'!I47</f>
        <v>0</v>
      </c>
      <c r="F48" s="59">
        <f>'1'!J47</f>
        <v>0</v>
      </c>
      <c r="G48" s="59">
        <f>'1'!K47</f>
        <v>4.5318000000000005</v>
      </c>
      <c r="H48" s="59">
        <f>'1'!L47</f>
        <v>0.49399999999999999</v>
      </c>
      <c r="I48" s="59">
        <f>'1'!M47</f>
        <v>5.0978412360000007</v>
      </c>
      <c r="J48" s="59">
        <f>'1'!N47</f>
        <v>0</v>
      </c>
      <c r="K48" s="59">
        <f>'1'!O47</f>
        <v>0</v>
      </c>
      <c r="L48" s="59">
        <f>'1'!P47</f>
        <v>4.5967564440000004</v>
      </c>
      <c r="M48" s="59">
        <f>'1'!Q47</f>
        <v>0.501084792</v>
      </c>
      <c r="N48" s="106">
        <f>I48-D48</f>
        <v>7.2041236000000453E-2</v>
      </c>
      <c r="O48" s="107">
        <f t="shared" si="1"/>
        <v>101.4334282303315</v>
      </c>
      <c r="P48" s="106">
        <f t="shared" si="2"/>
        <v>0</v>
      </c>
      <c r="Q48" s="107">
        <v>0</v>
      </c>
      <c r="R48" s="106">
        <f t="shared" si="3"/>
        <v>0</v>
      </c>
      <c r="S48" s="107">
        <v>0</v>
      </c>
      <c r="T48" s="106">
        <f t="shared" si="4"/>
        <v>6.4956443999999891E-2</v>
      </c>
      <c r="U48" s="107">
        <f t="shared" si="5"/>
        <v>101.43334754402224</v>
      </c>
      <c r="V48" s="107">
        <f t="shared" si="6"/>
        <v>7.0847920000000064E-3</v>
      </c>
      <c r="W48" s="108">
        <v>0</v>
      </c>
      <c r="X48" s="62"/>
    </row>
    <row r="49" spans="1:24" ht="120" x14ac:dyDescent="0.25">
      <c r="A49" s="58" t="str">
        <f>'1'!A48</f>
        <v>1.2.3.5.2</v>
      </c>
      <c r="B49" s="63" t="str">
        <f>'1'!B48</f>
        <v>Установка АСКУЭ физ.лица ул. Цементная 10-19, ул.Советская 2-46, ул. Комсомольская 16-20-30,  ул.Красноармейская 18-25-48, ул. Коммунаров 5-11, ул.Береговая 44-50, ул. Вокзальная 4-18, ул. Советская, ул.Юбилейная, ул.Красногвардейская, ул.Парковая</v>
      </c>
      <c r="C49" s="58" t="str">
        <f>'1'!C48</f>
        <v>J_1.2.3.5.2.O</v>
      </c>
      <c r="D49" s="59">
        <f>'1'!H48</f>
        <v>0</v>
      </c>
      <c r="E49" s="59">
        <f>'1'!I48</f>
        <v>0</v>
      </c>
      <c r="F49" s="59">
        <f>'1'!J48</f>
        <v>0</v>
      </c>
      <c r="G49" s="59">
        <f>'1'!K48</f>
        <v>0</v>
      </c>
      <c r="H49" s="59">
        <f>'1'!L48</f>
        <v>0</v>
      </c>
      <c r="I49" s="59">
        <f>'1'!M48</f>
        <v>0</v>
      </c>
      <c r="J49" s="59">
        <f>'1'!N48</f>
        <v>0</v>
      </c>
      <c r="K49" s="59">
        <f>'1'!O48</f>
        <v>0</v>
      </c>
      <c r="L49" s="59">
        <f>'1'!P48</f>
        <v>0</v>
      </c>
      <c r="M49" s="59">
        <f>'1'!Q48</f>
        <v>0</v>
      </c>
      <c r="N49" s="106">
        <f>I49-D49</f>
        <v>0</v>
      </c>
      <c r="O49" s="107">
        <v>0</v>
      </c>
      <c r="P49" s="106">
        <f t="shared" si="2"/>
        <v>0</v>
      </c>
      <c r="Q49" s="107">
        <v>0</v>
      </c>
      <c r="R49" s="106">
        <f t="shared" si="3"/>
        <v>0</v>
      </c>
      <c r="S49" s="107">
        <v>0</v>
      </c>
      <c r="T49" s="106">
        <f t="shared" si="4"/>
        <v>0</v>
      </c>
      <c r="U49" s="107">
        <v>0</v>
      </c>
      <c r="V49" s="107">
        <f t="shared" si="6"/>
        <v>0</v>
      </c>
      <c r="W49" s="108">
        <v>0</v>
      </c>
      <c r="X49" s="62"/>
    </row>
    <row r="50" spans="1:24" ht="45" x14ac:dyDescent="0.25">
      <c r="A50" s="58" t="str">
        <f>'1'!A49</f>
        <v>1.2.3.5.3</v>
      </c>
      <c r="B50" s="63" t="str">
        <f>'1'!B49</f>
        <v>Установка АСКУЭ в в точках перетока в смежные сети ТП-81, ТП-141, ТП-111, ТП-13, ТП-34</v>
      </c>
      <c r="C50" s="58" t="str">
        <f>'1'!C49</f>
        <v>J_1.2.3.5.3.N</v>
      </c>
      <c r="D50" s="59">
        <f>'1'!H49</f>
        <v>0</v>
      </c>
      <c r="E50" s="59">
        <f>'1'!I49</f>
        <v>0</v>
      </c>
      <c r="F50" s="59">
        <f>'1'!J49</f>
        <v>0</v>
      </c>
      <c r="G50" s="59">
        <f>'1'!K49</f>
        <v>0</v>
      </c>
      <c r="H50" s="59">
        <f>'1'!L49</f>
        <v>0</v>
      </c>
      <c r="I50" s="59">
        <f>'1'!M49</f>
        <v>0</v>
      </c>
      <c r="J50" s="59">
        <f>'1'!N49</f>
        <v>0</v>
      </c>
      <c r="K50" s="59">
        <f>'1'!O49</f>
        <v>0</v>
      </c>
      <c r="L50" s="59">
        <f>'1'!P49</f>
        <v>0</v>
      </c>
      <c r="M50" s="59">
        <f>'1'!Q49</f>
        <v>0</v>
      </c>
      <c r="N50" s="106">
        <f t="shared" si="0"/>
        <v>0</v>
      </c>
      <c r="O50" s="107">
        <v>0</v>
      </c>
      <c r="P50" s="106">
        <f t="shared" si="2"/>
        <v>0</v>
      </c>
      <c r="Q50" s="107">
        <v>0</v>
      </c>
      <c r="R50" s="106">
        <f t="shared" si="3"/>
        <v>0</v>
      </c>
      <c r="S50" s="107">
        <v>0</v>
      </c>
      <c r="T50" s="106">
        <f t="shared" si="4"/>
        <v>0</v>
      </c>
      <c r="U50" s="107">
        <v>0</v>
      </c>
      <c r="V50" s="107">
        <f t="shared" si="6"/>
        <v>0</v>
      </c>
      <c r="W50" s="108">
        <v>0</v>
      </c>
      <c r="X50" s="62"/>
    </row>
    <row r="51" spans="1:24" ht="60" x14ac:dyDescent="0.25">
      <c r="A51" s="58" t="str">
        <f>'1'!A50</f>
        <v>1.2.3.6</v>
      </c>
      <c r="B51" s="63" t="str">
        <f>'1'!B50</f>
        <v>"Включение приборов учета в систему сбора и передачи данных, класс напряжения 6 (10) кВ, всего, в том числе:"</v>
      </c>
      <c r="C51" s="58" t="str">
        <f>'1'!C50</f>
        <v>нд</v>
      </c>
      <c r="D51" s="59">
        <f>'1'!H50</f>
        <v>0</v>
      </c>
      <c r="E51" s="59">
        <f>'1'!I50</f>
        <v>0</v>
      </c>
      <c r="F51" s="59">
        <f>'1'!J50</f>
        <v>0</v>
      </c>
      <c r="G51" s="59">
        <f>'1'!K50</f>
        <v>0</v>
      </c>
      <c r="H51" s="59">
        <f>'1'!L50</f>
        <v>0</v>
      </c>
      <c r="I51" s="59">
        <f>'1'!M50</f>
        <v>0</v>
      </c>
      <c r="J51" s="59">
        <f>'1'!N50</f>
        <v>0</v>
      </c>
      <c r="K51" s="59">
        <f>'1'!O50</f>
        <v>0</v>
      </c>
      <c r="L51" s="59">
        <f>'1'!P50</f>
        <v>0</v>
      </c>
      <c r="M51" s="59">
        <f>'1'!Q50</f>
        <v>0</v>
      </c>
      <c r="N51" s="106">
        <f t="shared" si="0"/>
        <v>0</v>
      </c>
      <c r="O51" s="107">
        <v>0</v>
      </c>
      <c r="P51" s="106">
        <f t="shared" si="2"/>
        <v>0</v>
      </c>
      <c r="Q51" s="107">
        <v>0</v>
      </c>
      <c r="R51" s="106">
        <f t="shared" si="3"/>
        <v>0</v>
      </c>
      <c r="S51" s="107">
        <v>0</v>
      </c>
      <c r="T51" s="106">
        <f t="shared" si="4"/>
        <v>0</v>
      </c>
      <c r="U51" s="107">
        <v>0</v>
      </c>
      <c r="V51" s="107">
        <f t="shared" si="6"/>
        <v>0</v>
      </c>
      <c r="W51" s="108">
        <v>0</v>
      </c>
      <c r="X51" s="62"/>
    </row>
    <row r="52" spans="1:24" ht="30" x14ac:dyDescent="0.25">
      <c r="A52" s="58" t="str">
        <f>'1'!A51</f>
        <v>1.2.3.6.1</v>
      </c>
      <c r="B52" s="63" t="str">
        <f>'1'!B51</f>
        <v>Установка АСКУЭ на п/с 35/10кВ ЗСМ ул.Селикатная</v>
      </c>
      <c r="C52" s="58" t="str">
        <f>'1'!C51</f>
        <v>J_1.2.3.6.1.N</v>
      </c>
      <c r="D52" s="59">
        <f>'1'!H51</f>
        <v>0</v>
      </c>
      <c r="E52" s="59">
        <f>'1'!I51</f>
        <v>0</v>
      </c>
      <c r="F52" s="59">
        <f>'1'!J51</f>
        <v>0</v>
      </c>
      <c r="G52" s="59">
        <f>'1'!K51</f>
        <v>0</v>
      </c>
      <c r="H52" s="59">
        <f>'1'!L51</f>
        <v>0</v>
      </c>
      <c r="I52" s="59">
        <f>'1'!M51</f>
        <v>0</v>
      </c>
      <c r="J52" s="59">
        <f>'1'!N51</f>
        <v>0</v>
      </c>
      <c r="K52" s="59">
        <f>'1'!O51</f>
        <v>0</v>
      </c>
      <c r="L52" s="59">
        <f>'1'!P51</f>
        <v>0</v>
      </c>
      <c r="M52" s="59">
        <f>'1'!Q51</f>
        <v>0</v>
      </c>
      <c r="N52" s="106">
        <f t="shared" si="0"/>
        <v>0</v>
      </c>
      <c r="O52" s="107">
        <v>0</v>
      </c>
      <c r="P52" s="106">
        <f t="shared" si="2"/>
        <v>0</v>
      </c>
      <c r="Q52" s="107">
        <v>0</v>
      </c>
      <c r="R52" s="106">
        <f t="shared" si="3"/>
        <v>0</v>
      </c>
      <c r="S52" s="107">
        <v>0</v>
      </c>
      <c r="T52" s="106">
        <f t="shared" si="4"/>
        <v>0</v>
      </c>
      <c r="U52" s="107">
        <v>0</v>
      </c>
      <c r="V52" s="107">
        <f t="shared" si="6"/>
        <v>0</v>
      </c>
      <c r="W52" s="108">
        <v>0</v>
      </c>
      <c r="X52" s="62"/>
    </row>
    <row r="53" spans="1:24" ht="45" x14ac:dyDescent="0.25">
      <c r="A53" s="58" t="str">
        <f>'1'!A52</f>
        <v>1.4.</v>
      </c>
      <c r="B53" s="63" t="str">
        <f>'1'!B52</f>
        <v>Прочее новое строительство объектов электросетевого хозяйства, всего, в том числе:</v>
      </c>
      <c r="C53" s="58" t="str">
        <f>'1'!C52</f>
        <v>нд</v>
      </c>
      <c r="D53" s="59">
        <f>'1'!H52</f>
        <v>1.4260919999999999</v>
      </c>
      <c r="E53" s="59">
        <f>'1'!I52</f>
        <v>0</v>
      </c>
      <c r="F53" s="59">
        <f>'1'!J52</f>
        <v>0</v>
      </c>
      <c r="G53" s="59">
        <f>'1'!K52</f>
        <v>1.4260919999999999</v>
      </c>
      <c r="H53" s="59">
        <f>'1'!L52</f>
        <v>0</v>
      </c>
      <c r="I53" s="59">
        <f>'1'!M52</f>
        <v>2.8867155239999995</v>
      </c>
      <c r="J53" s="59">
        <f>'1'!N52</f>
        <v>0</v>
      </c>
      <c r="K53" s="59">
        <f>'1'!O52</f>
        <v>0</v>
      </c>
      <c r="L53" s="59">
        <f>'1'!P52</f>
        <v>2.8867155239999995</v>
      </c>
      <c r="M53" s="59">
        <f>'1'!Q52</f>
        <v>0</v>
      </c>
      <c r="N53" s="106">
        <f t="shared" si="0"/>
        <v>1.4606235239999996</v>
      </c>
      <c r="O53" s="107">
        <v>0</v>
      </c>
      <c r="P53" s="106">
        <f t="shared" si="2"/>
        <v>0</v>
      </c>
      <c r="Q53" s="107">
        <v>0</v>
      </c>
      <c r="R53" s="106">
        <f t="shared" si="3"/>
        <v>0</v>
      </c>
      <c r="S53" s="107">
        <v>0</v>
      </c>
      <c r="T53" s="106">
        <f t="shared" si="4"/>
        <v>1.4606235239999996</v>
      </c>
      <c r="U53" s="107">
        <v>0</v>
      </c>
      <c r="V53" s="107">
        <f t="shared" si="6"/>
        <v>0</v>
      </c>
      <c r="W53" s="108">
        <v>0</v>
      </c>
      <c r="X53" s="62"/>
    </row>
    <row r="54" spans="1:24" ht="75" x14ac:dyDescent="0.25">
      <c r="A54" s="58" t="str">
        <f>'1'!A53</f>
        <v>1.4.1.</v>
      </c>
      <c r="B54" s="63" t="str">
        <f>'1'!B53</f>
        <v>ВЛЗ-10кВ Ф-31 оп.262 - ТП 164  Техническая дорога АО "Спасскцемент". Пересечение улиц: Павлика Морозова, 25 лет Октября, Пионерской.  ВЛ L-435м, КЛ L-40м</v>
      </c>
      <c r="C54" s="58" t="str">
        <f>'1'!C53</f>
        <v>J_1.4.1.O</v>
      </c>
      <c r="D54" s="59">
        <f>'1'!H53</f>
        <v>0</v>
      </c>
      <c r="E54" s="59">
        <f>'1'!I53</f>
        <v>0</v>
      </c>
      <c r="F54" s="59">
        <f>'1'!J53</f>
        <v>0</v>
      </c>
      <c r="G54" s="59">
        <f>'1'!K53</f>
        <v>0</v>
      </c>
      <c r="H54" s="59">
        <f>'1'!L53</f>
        <v>0</v>
      </c>
      <c r="I54" s="59">
        <f>'1'!M53</f>
        <v>0</v>
      </c>
      <c r="J54" s="59">
        <f>'1'!N53</f>
        <v>0</v>
      </c>
      <c r="K54" s="59">
        <f>'1'!O53</f>
        <v>0</v>
      </c>
      <c r="L54" s="59">
        <f>'1'!P53</f>
        <v>0</v>
      </c>
      <c r="M54" s="59">
        <f>'1'!Q53</f>
        <v>0</v>
      </c>
      <c r="N54" s="106">
        <f t="shared" si="0"/>
        <v>0</v>
      </c>
      <c r="O54" s="107">
        <v>0</v>
      </c>
      <c r="P54" s="106">
        <f t="shared" si="2"/>
        <v>0</v>
      </c>
      <c r="Q54" s="107">
        <v>0</v>
      </c>
      <c r="R54" s="106">
        <f t="shared" si="3"/>
        <v>0</v>
      </c>
      <c r="S54" s="107">
        <v>0</v>
      </c>
      <c r="T54" s="106">
        <f t="shared" si="4"/>
        <v>0</v>
      </c>
      <c r="U54" s="107">
        <v>0</v>
      </c>
      <c r="V54" s="107">
        <f t="shared" si="6"/>
        <v>0</v>
      </c>
      <c r="W54" s="108">
        <v>0</v>
      </c>
      <c r="X54" s="62"/>
    </row>
    <row r="55" spans="1:24" ht="45" x14ac:dyDescent="0.25">
      <c r="A55" s="58" t="str">
        <f>'1'!A54</f>
        <v>1.4.2.</v>
      </c>
      <c r="B55" s="63" t="str">
        <f>'1'!B54</f>
        <v xml:space="preserve">ВЛ-10кВ Ф-10"С" L-470м оп.88-94, оп.95-98, КЛ-10кВ Ф-10"С" L-190м оп.94-95   ул. Арсеньева. </v>
      </c>
      <c r="C55" s="58" t="str">
        <f>'1'!C54</f>
        <v>J_1.4.2.K</v>
      </c>
      <c r="D55" s="59">
        <f>'1'!H54</f>
        <v>0</v>
      </c>
      <c r="E55" s="59">
        <f>'1'!I54</f>
        <v>0</v>
      </c>
      <c r="F55" s="59">
        <f>'1'!J54</f>
        <v>0</v>
      </c>
      <c r="G55" s="59">
        <f>'1'!K54</f>
        <v>0</v>
      </c>
      <c r="H55" s="59">
        <f>'1'!L54</f>
        <v>0</v>
      </c>
      <c r="I55" s="59">
        <f>'1'!M54</f>
        <v>0</v>
      </c>
      <c r="J55" s="59">
        <f>'1'!N54</f>
        <v>0</v>
      </c>
      <c r="K55" s="59">
        <f>'1'!O54</f>
        <v>0</v>
      </c>
      <c r="L55" s="59">
        <f>'1'!P54</f>
        <v>0</v>
      </c>
      <c r="M55" s="59">
        <f>'1'!Q54</f>
        <v>0</v>
      </c>
      <c r="N55" s="106">
        <f t="shared" si="0"/>
        <v>0</v>
      </c>
      <c r="O55" s="107">
        <v>0</v>
      </c>
      <c r="P55" s="106">
        <f t="shared" si="2"/>
        <v>0</v>
      </c>
      <c r="Q55" s="107">
        <v>0</v>
      </c>
      <c r="R55" s="106">
        <f t="shared" si="3"/>
        <v>0</v>
      </c>
      <c r="S55" s="107">
        <v>0</v>
      </c>
      <c r="T55" s="106">
        <f t="shared" si="4"/>
        <v>0</v>
      </c>
      <c r="U55" s="107">
        <v>0</v>
      </c>
      <c r="V55" s="107">
        <f t="shared" si="6"/>
        <v>0</v>
      </c>
      <c r="W55" s="108">
        <v>0</v>
      </c>
      <c r="X55" s="62"/>
    </row>
    <row r="56" spans="1:24" ht="45" x14ac:dyDescent="0.25">
      <c r="A56" s="58" t="str">
        <f>'1'!A55</f>
        <v>1.4.3.</v>
      </c>
      <c r="B56" s="63" t="str">
        <f>'1'!B55</f>
        <v>КЛ-10кВ Ф-16"М   L-1170м" п/с "межзаводская"- ТП-119, ул. Красногвардейская</v>
      </c>
      <c r="C56" s="58" t="str">
        <f>'1'!C55</f>
        <v>J_1.4.3.M</v>
      </c>
      <c r="D56" s="59">
        <f>'1'!H55</f>
        <v>1.4260919999999999</v>
      </c>
      <c r="E56" s="59">
        <f>'1'!I55</f>
        <v>0</v>
      </c>
      <c r="F56" s="59">
        <f>'1'!J55</f>
        <v>0</v>
      </c>
      <c r="G56" s="59">
        <f>'1'!K55</f>
        <v>1.4260919999999999</v>
      </c>
      <c r="H56" s="59">
        <f>'1'!L55</f>
        <v>0</v>
      </c>
      <c r="I56" s="59">
        <f>'1'!M55</f>
        <v>2.8867155239999995</v>
      </c>
      <c r="J56" s="59">
        <f>'1'!N55</f>
        <v>0</v>
      </c>
      <c r="K56" s="59">
        <f>'1'!O55</f>
        <v>0</v>
      </c>
      <c r="L56" s="59">
        <f>'1'!P55</f>
        <v>2.8867155239999995</v>
      </c>
      <c r="M56" s="59">
        <f>'1'!Q55</f>
        <v>0</v>
      </c>
      <c r="N56" s="106">
        <f t="shared" si="0"/>
        <v>1.4606235239999996</v>
      </c>
      <c r="O56" s="107">
        <v>0</v>
      </c>
      <c r="P56" s="106">
        <f t="shared" si="2"/>
        <v>0</v>
      </c>
      <c r="Q56" s="107">
        <v>0</v>
      </c>
      <c r="R56" s="106">
        <f t="shared" si="3"/>
        <v>0</v>
      </c>
      <c r="S56" s="107">
        <v>0</v>
      </c>
      <c r="T56" s="106">
        <f t="shared" si="4"/>
        <v>1.4606235239999996</v>
      </c>
      <c r="U56" s="107">
        <v>0</v>
      </c>
      <c r="V56" s="107">
        <f t="shared" si="6"/>
        <v>0</v>
      </c>
      <c r="W56" s="108">
        <v>0</v>
      </c>
      <c r="X56" s="62"/>
    </row>
    <row r="57" spans="1:24" ht="120" x14ac:dyDescent="0.25">
      <c r="A57" s="58" t="str">
        <f>'1'!A56</f>
        <v>1.4.4.</v>
      </c>
      <c r="B57" s="63" t="str">
        <f>'1'!B56</f>
        <v>КЛ-10кВ Ф-17 "С"  (ТП-163 - ТП-168) ул. Калинина(Калинина 8-Цементная 22а), ул. 1-й Западный(1й Западный 5-Калиниа 8), ул. 25 лет Октября(25 лет октября 20-1й Западный 5), 2-й Западный(ул. Пионерская 19а-ул. 25 лет октября 20) 570м. (новое строительство)</v>
      </c>
      <c r="C57" s="58" t="str">
        <f>'1'!C56</f>
        <v>J_1.4.4.N</v>
      </c>
      <c r="D57" s="59">
        <f>'1'!H56</f>
        <v>0</v>
      </c>
      <c r="E57" s="59">
        <f>'1'!I56</f>
        <v>0</v>
      </c>
      <c r="F57" s="59">
        <f>'1'!J56</f>
        <v>0</v>
      </c>
      <c r="G57" s="59">
        <f>'1'!K56</f>
        <v>0</v>
      </c>
      <c r="H57" s="59">
        <f>'1'!L56</f>
        <v>0</v>
      </c>
      <c r="I57" s="59">
        <f>'1'!M56</f>
        <v>0</v>
      </c>
      <c r="J57" s="59">
        <f>'1'!N56</f>
        <v>0</v>
      </c>
      <c r="K57" s="59">
        <f>'1'!O56</f>
        <v>0</v>
      </c>
      <c r="L57" s="59">
        <f>'1'!P56</f>
        <v>0</v>
      </c>
      <c r="M57" s="59">
        <f>'1'!Q56</f>
        <v>0</v>
      </c>
      <c r="N57" s="106">
        <f t="shared" si="0"/>
        <v>0</v>
      </c>
      <c r="O57" s="107">
        <v>0</v>
      </c>
      <c r="P57" s="106">
        <f t="shared" si="2"/>
        <v>0</v>
      </c>
      <c r="Q57" s="107">
        <v>0</v>
      </c>
      <c r="R57" s="106">
        <f t="shared" si="3"/>
        <v>0</v>
      </c>
      <c r="S57" s="107">
        <v>0</v>
      </c>
      <c r="T57" s="106">
        <f t="shared" si="4"/>
        <v>0</v>
      </c>
      <c r="U57" s="107">
        <v>0</v>
      </c>
      <c r="V57" s="107">
        <f t="shared" si="6"/>
        <v>0</v>
      </c>
      <c r="W57" s="108">
        <v>0</v>
      </c>
      <c r="X57" s="62"/>
    </row>
    <row r="58" spans="1:24" ht="30" x14ac:dyDescent="0.25">
      <c r="A58" s="58" t="str">
        <f>'1'!A57</f>
        <v>1.4.5.</v>
      </c>
      <c r="B58" s="63" t="str">
        <f>'1'!B57</f>
        <v xml:space="preserve">Установка  2КТПБ  (2*1000) ул.Краснознаменная 4  </v>
      </c>
      <c r="C58" s="58" t="str">
        <f>'1'!C57</f>
        <v>J_1.4.5.K</v>
      </c>
      <c r="D58" s="59">
        <f>'1'!H57</f>
        <v>0</v>
      </c>
      <c r="E58" s="59">
        <f>'1'!I57</f>
        <v>0</v>
      </c>
      <c r="F58" s="59">
        <f>'1'!J57</f>
        <v>0</v>
      </c>
      <c r="G58" s="59">
        <f>'1'!K57</f>
        <v>0</v>
      </c>
      <c r="H58" s="59">
        <f>'1'!L57</f>
        <v>0</v>
      </c>
      <c r="I58" s="59">
        <f>'1'!M57</f>
        <v>0</v>
      </c>
      <c r="J58" s="59">
        <f>'1'!N57</f>
        <v>0</v>
      </c>
      <c r="K58" s="59">
        <f>'1'!O57</f>
        <v>0</v>
      </c>
      <c r="L58" s="59">
        <f>'1'!P57</f>
        <v>0</v>
      </c>
      <c r="M58" s="59">
        <f>'1'!Q57</f>
        <v>0</v>
      </c>
      <c r="N58" s="106">
        <f t="shared" si="0"/>
        <v>0</v>
      </c>
      <c r="O58" s="107">
        <v>0</v>
      </c>
      <c r="P58" s="106">
        <f t="shared" si="2"/>
        <v>0</v>
      </c>
      <c r="Q58" s="107">
        <v>0</v>
      </c>
      <c r="R58" s="106">
        <f t="shared" si="3"/>
        <v>0</v>
      </c>
      <c r="S58" s="107">
        <v>0</v>
      </c>
      <c r="T58" s="106">
        <f t="shared" si="4"/>
        <v>0</v>
      </c>
      <c r="U58" s="107">
        <v>0</v>
      </c>
      <c r="V58" s="107">
        <f t="shared" si="6"/>
        <v>0</v>
      </c>
      <c r="W58" s="108">
        <v>0</v>
      </c>
      <c r="X58" s="62"/>
    </row>
    <row r="59" spans="1:24" ht="30" x14ac:dyDescent="0.25">
      <c r="A59" s="58" t="str">
        <f>'1'!A58</f>
        <v>1.6.</v>
      </c>
      <c r="B59" s="63" t="str">
        <f>'1'!B58</f>
        <v>Прочие инвестиционные проекты, всего, в том числе:</v>
      </c>
      <c r="C59" s="58" t="str">
        <f>'1'!C58</f>
        <v>нд</v>
      </c>
      <c r="D59" s="59">
        <f>'1'!H58</f>
        <v>8.4251079999999998</v>
      </c>
      <c r="E59" s="59">
        <f>'1'!I58</f>
        <v>0</v>
      </c>
      <c r="F59" s="59">
        <f>'1'!J58</f>
        <v>0</v>
      </c>
      <c r="G59" s="59">
        <f>'1'!K58</f>
        <v>0</v>
      </c>
      <c r="H59" s="59">
        <f>'1'!L58</f>
        <v>8.4251079999999998</v>
      </c>
      <c r="I59" s="59">
        <f>'1'!M58</f>
        <v>8.4</v>
      </c>
      <c r="J59" s="59">
        <f>'1'!N58</f>
        <v>0</v>
      </c>
      <c r="K59" s="59">
        <f>'1'!O58</f>
        <v>0</v>
      </c>
      <c r="L59" s="59">
        <f>'1'!P58</f>
        <v>0</v>
      </c>
      <c r="M59" s="59">
        <f>'1'!Q58</f>
        <v>8.4</v>
      </c>
      <c r="N59" s="106">
        <f t="shared" si="0"/>
        <v>-2.5107999999999464E-2</v>
      </c>
      <c r="O59" s="107">
        <f t="shared" si="1"/>
        <v>99.701986016084305</v>
      </c>
      <c r="P59" s="106">
        <f t="shared" si="2"/>
        <v>0</v>
      </c>
      <c r="Q59" s="107">
        <v>0</v>
      </c>
      <c r="R59" s="106">
        <f t="shared" si="3"/>
        <v>0</v>
      </c>
      <c r="S59" s="107">
        <v>0</v>
      </c>
      <c r="T59" s="106">
        <f t="shared" si="4"/>
        <v>0</v>
      </c>
      <c r="U59" s="107">
        <v>0</v>
      </c>
      <c r="V59" s="107">
        <f t="shared" si="6"/>
        <v>-2.5107999999999464E-2</v>
      </c>
      <c r="W59" s="108">
        <f t="shared" si="7"/>
        <v>99.701986016084305</v>
      </c>
      <c r="X59" s="62"/>
    </row>
    <row r="60" spans="1:24" x14ac:dyDescent="0.25">
      <c r="A60" s="58" t="str">
        <f>'1'!A59</f>
        <v>1.6.1.</v>
      </c>
      <c r="B60" s="63" t="str">
        <f>'1'!B59</f>
        <v>АГП на базе -ГАЗ-33086 ВИТО 24-21</v>
      </c>
      <c r="C60" s="58" t="str">
        <f>'1'!C59</f>
        <v>J_1.6.1.K</v>
      </c>
      <c r="D60" s="59">
        <f>'1'!H59</f>
        <v>7.0551079999999997</v>
      </c>
      <c r="E60" s="59">
        <f>'1'!I59</f>
        <v>0</v>
      </c>
      <c r="F60" s="59">
        <f>'1'!J59</f>
        <v>0</v>
      </c>
      <c r="G60" s="59">
        <f>'1'!K59</f>
        <v>0</v>
      </c>
      <c r="H60" s="59">
        <f>'1'!L59</f>
        <v>7.0551079999999997</v>
      </c>
      <c r="I60" s="59">
        <f>'1'!M59</f>
        <v>8.4</v>
      </c>
      <c r="J60" s="59">
        <f>'1'!N59</f>
        <v>0</v>
      </c>
      <c r="K60" s="59">
        <f>'1'!O59</f>
        <v>0</v>
      </c>
      <c r="L60" s="59">
        <f>'1'!P59</f>
        <v>0</v>
      </c>
      <c r="M60" s="59">
        <f>'1'!Q59</f>
        <v>8.4</v>
      </c>
      <c r="N60" s="106">
        <f t="shared" si="0"/>
        <v>1.3448920000000006</v>
      </c>
      <c r="O60" s="107">
        <v>0</v>
      </c>
      <c r="P60" s="106">
        <f t="shared" si="2"/>
        <v>0</v>
      </c>
      <c r="Q60" s="107">
        <v>0</v>
      </c>
      <c r="R60" s="106">
        <f t="shared" si="3"/>
        <v>0</v>
      </c>
      <c r="S60" s="107">
        <v>0</v>
      </c>
      <c r="T60" s="106">
        <f t="shared" si="4"/>
        <v>0</v>
      </c>
      <c r="U60" s="107">
        <v>0</v>
      </c>
      <c r="V60" s="107">
        <f t="shared" si="6"/>
        <v>1.3448920000000006</v>
      </c>
      <c r="W60" s="108">
        <v>0</v>
      </c>
      <c r="X60" s="62"/>
    </row>
    <row r="61" spans="1:24" ht="30" x14ac:dyDescent="0.25">
      <c r="A61" s="58" t="str">
        <f>'1'!A60</f>
        <v>1.6.2.</v>
      </c>
      <c r="B61" s="63" t="str">
        <f>'1'!B60</f>
        <v>грузовик с манипулятором Хёндай НР-120</v>
      </c>
      <c r="C61" s="58" t="str">
        <f>'1'!C60</f>
        <v>J_1.6.2.L</v>
      </c>
      <c r="D61" s="59">
        <f>'1'!H60</f>
        <v>0</v>
      </c>
      <c r="E61" s="59">
        <f>'1'!I60</f>
        <v>0</v>
      </c>
      <c r="F61" s="59">
        <f>'1'!J60</f>
        <v>0</v>
      </c>
      <c r="G61" s="59">
        <f>'1'!K60</f>
        <v>0</v>
      </c>
      <c r="H61" s="59">
        <f>'1'!L60</f>
        <v>0</v>
      </c>
      <c r="I61" s="59">
        <f>'1'!M60</f>
        <v>0</v>
      </c>
      <c r="J61" s="59">
        <f>'1'!N60</f>
        <v>0</v>
      </c>
      <c r="K61" s="59">
        <f>'1'!O60</f>
        <v>0</v>
      </c>
      <c r="L61" s="59">
        <f>'1'!P60</f>
        <v>0</v>
      </c>
      <c r="M61" s="59">
        <f>'1'!Q60</f>
        <v>0</v>
      </c>
      <c r="N61" s="106">
        <f t="shared" si="0"/>
        <v>0</v>
      </c>
      <c r="O61" s="107">
        <v>0</v>
      </c>
      <c r="P61" s="106">
        <f t="shared" si="2"/>
        <v>0</v>
      </c>
      <c r="Q61" s="107">
        <v>0</v>
      </c>
      <c r="R61" s="106">
        <f t="shared" si="3"/>
        <v>0</v>
      </c>
      <c r="S61" s="107">
        <v>0</v>
      </c>
      <c r="T61" s="106">
        <f t="shared" si="4"/>
        <v>0</v>
      </c>
      <c r="U61" s="107">
        <v>0</v>
      </c>
      <c r="V61" s="107">
        <f t="shared" si="6"/>
        <v>0</v>
      </c>
      <c r="W61" s="108">
        <v>0</v>
      </c>
      <c r="X61" s="62"/>
    </row>
    <row r="62" spans="1:24" x14ac:dyDescent="0.25">
      <c r="A62" s="58" t="str">
        <f>'1'!A61</f>
        <v>1.6.3.</v>
      </c>
      <c r="B62" s="63" t="str">
        <f>'1'!B61</f>
        <v>экскаватор гусеничный САТ-305 SR</v>
      </c>
      <c r="C62" s="58" t="str">
        <f>'1'!C61</f>
        <v>J_1.6.3.L</v>
      </c>
      <c r="D62" s="59">
        <f>'1'!H61</f>
        <v>0</v>
      </c>
      <c r="E62" s="59">
        <f>'1'!I61</f>
        <v>0</v>
      </c>
      <c r="F62" s="59">
        <f>'1'!J61</f>
        <v>0</v>
      </c>
      <c r="G62" s="59">
        <f>'1'!K61</f>
        <v>0</v>
      </c>
      <c r="H62" s="59">
        <f>'1'!L61</f>
        <v>0</v>
      </c>
      <c r="I62" s="59">
        <f>'1'!M61</f>
        <v>0</v>
      </c>
      <c r="J62" s="59">
        <f>'1'!N61</f>
        <v>0</v>
      </c>
      <c r="K62" s="59">
        <f>'1'!O61</f>
        <v>0</v>
      </c>
      <c r="L62" s="59">
        <f>'1'!P61</f>
        <v>0</v>
      </c>
      <c r="M62" s="59">
        <f>'1'!Q61</f>
        <v>0</v>
      </c>
      <c r="N62" s="106">
        <f t="shared" si="0"/>
        <v>0</v>
      </c>
      <c r="O62" s="107">
        <v>0</v>
      </c>
      <c r="P62" s="106">
        <f t="shared" si="2"/>
        <v>0</v>
      </c>
      <c r="Q62" s="107">
        <v>0</v>
      </c>
      <c r="R62" s="106">
        <f t="shared" si="3"/>
        <v>0</v>
      </c>
      <c r="S62" s="107">
        <v>0</v>
      </c>
      <c r="T62" s="106">
        <f t="shared" si="4"/>
        <v>0</v>
      </c>
      <c r="U62" s="107">
        <v>0</v>
      </c>
      <c r="V62" s="107">
        <f t="shared" si="6"/>
        <v>0</v>
      </c>
      <c r="W62" s="108">
        <v>0</v>
      </c>
      <c r="X62" s="62"/>
    </row>
    <row r="63" spans="1:24" x14ac:dyDescent="0.25">
      <c r="A63" s="58" t="str">
        <f>'1'!A62</f>
        <v>1.6.4.</v>
      </c>
      <c r="B63" s="63" t="str">
        <f>'1'!B62</f>
        <v>БКМ на базе ГАЗ-33086</v>
      </c>
      <c r="C63" s="58" t="str">
        <f>'1'!C62</f>
        <v>J_1.6.4.M</v>
      </c>
      <c r="D63" s="59">
        <f>'1'!H62</f>
        <v>0</v>
      </c>
      <c r="E63" s="59">
        <f>'1'!I62</f>
        <v>0</v>
      </c>
      <c r="F63" s="59">
        <f>'1'!J62</f>
        <v>0</v>
      </c>
      <c r="G63" s="59">
        <f>'1'!K62</f>
        <v>0</v>
      </c>
      <c r="H63" s="59">
        <f>'1'!L62</f>
        <v>0</v>
      </c>
      <c r="I63" s="59">
        <f>'1'!M62</f>
        <v>0</v>
      </c>
      <c r="J63" s="59">
        <f>'1'!N62</f>
        <v>0</v>
      </c>
      <c r="K63" s="59">
        <f>'1'!O62</f>
        <v>0</v>
      </c>
      <c r="L63" s="59">
        <f>'1'!P62</f>
        <v>0</v>
      </c>
      <c r="M63" s="59">
        <f>'1'!Q62</f>
        <v>0</v>
      </c>
      <c r="N63" s="106">
        <f t="shared" si="0"/>
        <v>0</v>
      </c>
      <c r="O63" s="107">
        <v>0</v>
      </c>
      <c r="P63" s="106">
        <f t="shared" si="2"/>
        <v>0</v>
      </c>
      <c r="Q63" s="107">
        <v>0</v>
      </c>
      <c r="R63" s="106">
        <f t="shared" si="3"/>
        <v>0</v>
      </c>
      <c r="S63" s="107">
        <v>0</v>
      </c>
      <c r="T63" s="106">
        <f t="shared" si="4"/>
        <v>0</v>
      </c>
      <c r="U63" s="107">
        <v>0</v>
      </c>
      <c r="V63" s="107">
        <f t="shared" si="6"/>
        <v>0</v>
      </c>
      <c r="W63" s="108">
        <v>0</v>
      </c>
      <c r="X63" s="62"/>
    </row>
    <row r="64" spans="1:24" ht="30" x14ac:dyDescent="0.25">
      <c r="A64" s="58" t="str">
        <f>'1'!A63</f>
        <v>1.6.5.</v>
      </c>
      <c r="B64" s="63" t="str">
        <f>'1'!B63</f>
        <v>установка управляемого прокола Р20 "PIT"</v>
      </c>
      <c r="C64" s="58" t="str">
        <f>'1'!C63</f>
        <v>J_1.6.5.L</v>
      </c>
      <c r="D64" s="59">
        <f>'1'!H63</f>
        <v>0</v>
      </c>
      <c r="E64" s="59">
        <f>'1'!I63</f>
        <v>0</v>
      </c>
      <c r="F64" s="59">
        <f>'1'!J63</f>
        <v>0</v>
      </c>
      <c r="G64" s="59">
        <f>'1'!K63</f>
        <v>0</v>
      </c>
      <c r="H64" s="59">
        <f>'1'!L63</f>
        <v>0</v>
      </c>
      <c r="I64" s="59">
        <f>'1'!M63</f>
        <v>0</v>
      </c>
      <c r="J64" s="59">
        <f>'1'!N63</f>
        <v>0</v>
      </c>
      <c r="K64" s="59">
        <f>'1'!O63</f>
        <v>0</v>
      </c>
      <c r="L64" s="59">
        <f>'1'!P63</f>
        <v>0</v>
      </c>
      <c r="M64" s="59">
        <f>'1'!Q63</f>
        <v>0</v>
      </c>
      <c r="N64" s="106">
        <f t="shared" si="0"/>
        <v>0</v>
      </c>
      <c r="O64" s="107">
        <v>0</v>
      </c>
      <c r="P64" s="106">
        <f t="shared" si="2"/>
        <v>0</v>
      </c>
      <c r="Q64" s="107">
        <v>0</v>
      </c>
      <c r="R64" s="106">
        <f t="shared" si="3"/>
        <v>0</v>
      </c>
      <c r="S64" s="107">
        <v>0</v>
      </c>
      <c r="T64" s="106">
        <f t="shared" si="4"/>
        <v>0</v>
      </c>
      <c r="U64" s="107">
        <v>0</v>
      </c>
      <c r="V64" s="107">
        <f t="shared" si="6"/>
        <v>0</v>
      </c>
      <c r="W64" s="108">
        <v>0</v>
      </c>
      <c r="X64" s="62"/>
    </row>
    <row r="65" spans="1:24" x14ac:dyDescent="0.25">
      <c r="A65" s="58" t="str">
        <f>'1'!A64</f>
        <v>1.6.6.</v>
      </c>
      <c r="B65" s="63" t="str">
        <f>'1'!B64</f>
        <v>измельчитель веток Skorpion 160R/90</v>
      </c>
      <c r="C65" s="58" t="str">
        <f>'1'!C64</f>
        <v>J_1.6.6.K</v>
      </c>
      <c r="D65" s="59">
        <f>'1'!H64</f>
        <v>0</v>
      </c>
      <c r="E65" s="59">
        <f>'1'!I64</f>
        <v>0</v>
      </c>
      <c r="F65" s="59">
        <f>'1'!J64</f>
        <v>0</v>
      </c>
      <c r="G65" s="59">
        <f>'1'!K64</f>
        <v>0</v>
      </c>
      <c r="H65" s="59">
        <f>'1'!L64</f>
        <v>0</v>
      </c>
      <c r="I65" s="59">
        <f>'1'!M64</f>
        <v>0</v>
      </c>
      <c r="J65" s="59">
        <f>'1'!N64</f>
        <v>0</v>
      </c>
      <c r="K65" s="59">
        <f>'1'!O64</f>
        <v>0</v>
      </c>
      <c r="L65" s="59">
        <f>'1'!P64</f>
        <v>0</v>
      </c>
      <c r="M65" s="59">
        <f>'1'!Q64</f>
        <v>0</v>
      </c>
      <c r="N65" s="106">
        <f t="shared" si="0"/>
        <v>0</v>
      </c>
      <c r="O65" s="107">
        <v>0</v>
      </c>
      <c r="P65" s="106">
        <f t="shared" si="2"/>
        <v>0</v>
      </c>
      <c r="Q65" s="107">
        <v>0</v>
      </c>
      <c r="R65" s="106">
        <f t="shared" si="3"/>
        <v>0</v>
      </c>
      <c r="S65" s="107">
        <v>0</v>
      </c>
      <c r="T65" s="106">
        <f t="shared" si="4"/>
        <v>0</v>
      </c>
      <c r="U65" s="107">
        <v>0</v>
      </c>
      <c r="V65" s="107">
        <f t="shared" si="6"/>
        <v>0</v>
      </c>
      <c r="W65" s="108">
        <v>0</v>
      </c>
      <c r="X65" s="62"/>
    </row>
    <row r="66" spans="1:24" x14ac:dyDescent="0.25">
      <c r="A66" s="58" t="str">
        <f>'1'!A65</f>
        <v>1.6.7.</v>
      </c>
      <c r="B66" s="63" t="str">
        <f>'1'!B65</f>
        <v>УАЗ Патриот</v>
      </c>
      <c r="C66" s="58" t="str">
        <f>'1'!C65</f>
        <v>J_1.6.7.L</v>
      </c>
      <c r="D66" s="59">
        <f>'1'!H65</f>
        <v>0</v>
      </c>
      <c r="E66" s="59">
        <f>'1'!I65</f>
        <v>0</v>
      </c>
      <c r="F66" s="59">
        <f>'1'!J65</f>
        <v>0</v>
      </c>
      <c r="G66" s="59">
        <f>'1'!K65</f>
        <v>0</v>
      </c>
      <c r="H66" s="59">
        <f>'1'!L65</f>
        <v>0</v>
      </c>
      <c r="I66" s="59">
        <f>'1'!M65</f>
        <v>0</v>
      </c>
      <c r="J66" s="59">
        <f>'1'!N65</f>
        <v>0</v>
      </c>
      <c r="K66" s="59">
        <f>'1'!O65</f>
        <v>0</v>
      </c>
      <c r="L66" s="59">
        <f>'1'!P65</f>
        <v>0</v>
      </c>
      <c r="M66" s="59">
        <f>'1'!Q65</f>
        <v>0</v>
      </c>
      <c r="N66" s="106">
        <f t="shared" si="0"/>
        <v>0</v>
      </c>
      <c r="O66" s="107">
        <v>0</v>
      </c>
      <c r="P66" s="106">
        <f t="shared" si="2"/>
        <v>0</v>
      </c>
      <c r="Q66" s="107">
        <v>0</v>
      </c>
      <c r="R66" s="106">
        <f t="shared" si="3"/>
        <v>0</v>
      </c>
      <c r="S66" s="107">
        <v>0</v>
      </c>
      <c r="T66" s="106">
        <f t="shared" si="4"/>
        <v>0</v>
      </c>
      <c r="U66" s="107">
        <v>0</v>
      </c>
      <c r="V66" s="107">
        <f t="shared" si="6"/>
        <v>0</v>
      </c>
      <c r="W66" s="108">
        <v>0</v>
      </c>
      <c r="X66" s="62"/>
    </row>
    <row r="67" spans="1:24" ht="30" x14ac:dyDescent="0.25">
      <c r="A67" s="58" t="str">
        <f>'1'!A66</f>
        <v>1.6.8.</v>
      </c>
      <c r="B67" s="63" t="str">
        <f>'1'!B66</f>
        <v>Автогидроподъемник АГП на базе ГАЗ-33086</v>
      </c>
      <c r="C67" s="58" t="str">
        <f>'1'!C66</f>
        <v>J_1.6.8.O</v>
      </c>
      <c r="D67" s="59">
        <f>'1'!H66</f>
        <v>0</v>
      </c>
      <c r="E67" s="59">
        <f>'1'!I66</f>
        <v>0</v>
      </c>
      <c r="F67" s="59">
        <f>'1'!J66</f>
        <v>0</v>
      </c>
      <c r="G67" s="59">
        <f>'1'!K66</f>
        <v>0</v>
      </c>
      <c r="H67" s="59">
        <f>'1'!L66</f>
        <v>0</v>
      </c>
      <c r="I67" s="59">
        <f>'1'!M66</f>
        <v>0</v>
      </c>
      <c r="J67" s="59">
        <f>'1'!N66</f>
        <v>0</v>
      </c>
      <c r="K67" s="59">
        <f>'1'!O66</f>
        <v>0</v>
      </c>
      <c r="L67" s="59">
        <f>'1'!P66</f>
        <v>0</v>
      </c>
      <c r="M67" s="59">
        <f>'1'!Q66</f>
        <v>0</v>
      </c>
      <c r="N67" s="106">
        <f t="shared" si="0"/>
        <v>0</v>
      </c>
      <c r="O67" s="107">
        <v>0</v>
      </c>
      <c r="P67" s="106">
        <f t="shared" si="2"/>
        <v>0</v>
      </c>
      <c r="Q67" s="107">
        <v>0</v>
      </c>
      <c r="R67" s="106">
        <f t="shared" si="3"/>
        <v>0</v>
      </c>
      <c r="S67" s="107">
        <v>0</v>
      </c>
      <c r="T67" s="106">
        <f t="shared" si="4"/>
        <v>0</v>
      </c>
      <c r="U67" s="107">
        <v>0</v>
      </c>
      <c r="V67" s="107">
        <f t="shared" si="6"/>
        <v>0</v>
      </c>
      <c r="W67" s="108">
        <v>0</v>
      </c>
      <c r="X67" s="62"/>
    </row>
    <row r="68" spans="1:24" x14ac:dyDescent="0.25">
      <c r="A68" s="58" t="str">
        <f>'1'!A67</f>
        <v>1.6.9.</v>
      </c>
      <c r="B68" s="63" t="str">
        <f>'1'!B67</f>
        <v>ПРМ на базе ГАЗ-33086</v>
      </c>
      <c r="C68" s="58" t="str">
        <f>'1'!C67</f>
        <v>J_1.6.9.K</v>
      </c>
      <c r="D68" s="59">
        <f>'1'!H67</f>
        <v>0</v>
      </c>
      <c r="E68" s="59">
        <f>'1'!I67</f>
        <v>0</v>
      </c>
      <c r="F68" s="59">
        <f>'1'!J67</f>
        <v>0</v>
      </c>
      <c r="G68" s="59">
        <f>'1'!K67</f>
        <v>0</v>
      </c>
      <c r="H68" s="59">
        <f>'1'!L67</f>
        <v>0</v>
      </c>
      <c r="I68" s="59">
        <f>'1'!M67</f>
        <v>0</v>
      </c>
      <c r="J68" s="59">
        <f>'1'!N67</f>
        <v>0</v>
      </c>
      <c r="K68" s="59">
        <f>'1'!O67</f>
        <v>0</v>
      </c>
      <c r="L68" s="59">
        <f>'1'!P67</f>
        <v>0</v>
      </c>
      <c r="M68" s="59">
        <f>'1'!Q67</f>
        <v>0</v>
      </c>
      <c r="N68" s="106">
        <f t="shared" si="0"/>
        <v>0</v>
      </c>
      <c r="O68" s="107">
        <v>0</v>
      </c>
      <c r="P68" s="106">
        <f t="shared" si="2"/>
        <v>0</v>
      </c>
      <c r="Q68" s="107">
        <v>0</v>
      </c>
      <c r="R68" s="106">
        <f t="shared" si="3"/>
        <v>0</v>
      </c>
      <c r="S68" s="107">
        <v>0</v>
      </c>
      <c r="T68" s="106">
        <f t="shared" si="4"/>
        <v>0</v>
      </c>
      <c r="U68" s="107">
        <v>0</v>
      </c>
      <c r="V68" s="107">
        <f t="shared" si="6"/>
        <v>0</v>
      </c>
      <c r="W68" s="108">
        <v>0</v>
      </c>
      <c r="X68" s="62"/>
    </row>
    <row r="69" spans="1:24" x14ac:dyDescent="0.25">
      <c r="A69" s="58" t="str">
        <f>'1'!A68</f>
        <v>1.6.10.</v>
      </c>
      <c r="B69" s="63" t="str">
        <f>'1'!B68</f>
        <v>тракторный -тягач на базе МТЗ-82</v>
      </c>
      <c r="C69" s="58" t="str">
        <f>'1'!C68</f>
        <v>J_1.6.10.M</v>
      </c>
      <c r="D69" s="59">
        <f>'1'!H68</f>
        <v>0</v>
      </c>
      <c r="E69" s="59">
        <f>'1'!I68</f>
        <v>0</v>
      </c>
      <c r="F69" s="59">
        <f>'1'!J68</f>
        <v>0</v>
      </c>
      <c r="G69" s="59">
        <f>'1'!K68</f>
        <v>0</v>
      </c>
      <c r="H69" s="59">
        <f>'1'!L68</f>
        <v>0</v>
      </c>
      <c r="I69" s="59">
        <f>'1'!M68</f>
        <v>0</v>
      </c>
      <c r="J69" s="59">
        <f>'1'!N68</f>
        <v>0</v>
      </c>
      <c r="K69" s="59">
        <f>'1'!O68</f>
        <v>0</v>
      </c>
      <c r="L69" s="59">
        <f>'1'!P68</f>
        <v>0</v>
      </c>
      <c r="M69" s="59">
        <f>'1'!Q68</f>
        <v>0</v>
      </c>
      <c r="N69" s="106">
        <f t="shared" si="0"/>
        <v>0</v>
      </c>
      <c r="O69" s="107">
        <v>0</v>
      </c>
      <c r="P69" s="106">
        <f t="shared" si="2"/>
        <v>0</v>
      </c>
      <c r="Q69" s="107">
        <v>0</v>
      </c>
      <c r="R69" s="106">
        <f t="shared" si="3"/>
        <v>0</v>
      </c>
      <c r="S69" s="107">
        <v>0</v>
      </c>
      <c r="T69" s="106">
        <f t="shared" si="4"/>
        <v>0</v>
      </c>
      <c r="U69" s="107">
        <v>0</v>
      </c>
      <c r="V69" s="107">
        <f t="shared" si="6"/>
        <v>0</v>
      </c>
      <c r="W69" s="108">
        <v>0</v>
      </c>
      <c r="X69" s="62"/>
    </row>
    <row r="70" spans="1:24" x14ac:dyDescent="0.25">
      <c r="A70" s="58" t="str">
        <f>'1'!A69</f>
        <v>1.6.11.</v>
      </c>
      <c r="B70" s="63" t="str">
        <f>'1'!B69</f>
        <v>самосвал Хёндай HP-65</v>
      </c>
      <c r="C70" s="58" t="str">
        <f>'1'!C69</f>
        <v>J_1.6.11.L</v>
      </c>
      <c r="D70" s="59">
        <f>'1'!H69</f>
        <v>0</v>
      </c>
      <c r="E70" s="59">
        <f>'1'!I69</f>
        <v>0</v>
      </c>
      <c r="F70" s="59">
        <f>'1'!J69</f>
        <v>0</v>
      </c>
      <c r="G70" s="59">
        <f>'1'!K69</f>
        <v>0</v>
      </c>
      <c r="H70" s="59">
        <f>'1'!L69</f>
        <v>0</v>
      </c>
      <c r="I70" s="59">
        <f>'1'!M69</f>
        <v>0</v>
      </c>
      <c r="J70" s="59">
        <f>'1'!N69</f>
        <v>0</v>
      </c>
      <c r="K70" s="59">
        <f>'1'!O69</f>
        <v>0</v>
      </c>
      <c r="L70" s="59">
        <f>'1'!P69</f>
        <v>0</v>
      </c>
      <c r="M70" s="59">
        <f>'1'!Q69</f>
        <v>0</v>
      </c>
      <c r="N70" s="106">
        <f t="shared" si="0"/>
        <v>0</v>
      </c>
      <c r="O70" s="107">
        <v>0</v>
      </c>
      <c r="P70" s="106">
        <f t="shared" si="2"/>
        <v>0</v>
      </c>
      <c r="Q70" s="107">
        <v>0</v>
      </c>
      <c r="R70" s="106">
        <f t="shared" si="3"/>
        <v>0</v>
      </c>
      <c r="S70" s="107">
        <v>0</v>
      </c>
      <c r="T70" s="106">
        <f t="shared" si="4"/>
        <v>0</v>
      </c>
      <c r="U70" s="107">
        <v>0</v>
      </c>
      <c r="V70" s="107">
        <f t="shared" si="6"/>
        <v>0</v>
      </c>
      <c r="W70" s="108">
        <v>0</v>
      </c>
      <c r="X70" s="62"/>
    </row>
    <row r="71" spans="1:24" x14ac:dyDescent="0.25">
      <c r="A71" s="58" t="str">
        <f>'1'!A70</f>
        <v>1.6.12.</v>
      </c>
      <c r="B71" s="63" t="str">
        <f>'1'!B70</f>
        <v>УАЗ -390995 (буханка)</v>
      </c>
      <c r="C71" s="58" t="str">
        <f>'1'!C70</f>
        <v>J_1.6.12.M</v>
      </c>
      <c r="D71" s="59">
        <f>'1'!H70</f>
        <v>1.37</v>
      </c>
      <c r="E71" s="59">
        <f>'1'!I70</f>
        <v>0</v>
      </c>
      <c r="F71" s="59">
        <f>'1'!J70</f>
        <v>0</v>
      </c>
      <c r="G71" s="59">
        <f>'1'!K70</f>
        <v>0</v>
      </c>
      <c r="H71" s="59">
        <f>'1'!L70</f>
        <v>1.37</v>
      </c>
      <c r="I71" s="59">
        <f>'1'!M70</f>
        <v>0</v>
      </c>
      <c r="J71" s="59">
        <f>'1'!N70</f>
        <v>0</v>
      </c>
      <c r="K71" s="59">
        <f>'1'!O70</f>
        <v>0</v>
      </c>
      <c r="L71" s="59">
        <f>'1'!P70</f>
        <v>0</v>
      </c>
      <c r="M71" s="59">
        <f>'1'!Q70</f>
        <v>0</v>
      </c>
      <c r="N71" s="106">
        <f t="shared" si="0"/>
        <v>-1.37</v>
      </c>
      <c r="O71" s="107">
        <v>0</v>
      </c>
      <c r="P71" s="106">
        <f t="shared" si="2"/>
        <v>0</v>
      </c>
      <c r="Q71" s="107">
        <v>0</v>
      </c>
      <c r="R71" s="106">
        <f t="shared" si="3"/>
        <v>0</v>
      </c>
      <c r="S71" s="107">
        <v>0</v>
      </c>
      <c r="T71" s="106">
        <f t="shared" si="4"/>
        <v>0</v>
      </c>
      <c r="U71" s="107">
        <v>0</v>
      </c>
      <c r="V71" s="107">
        <f t="shared" si="6"/>
        <v>-1.37</v>
      </c>
      <c r="W71" s="108">
        <v>0</v>
      </c>
      <c r="X71" s="62"/>
    </row>
    <row r="72" spans="1:24" x14ac:dyDescent="0.25">
      <c r="A72" s="58" t="str">
        <f>'1'!A71</f>
        <v>1.6.13.</v>
      </c>
      <c r="B72" s="63" t="str">
        <f>'1'!B71</f>
        <v>БКМ-205Д-01 на базе МТЗ-82 (ямобур)</v>
      </c>
      <c r="C72" s="58" t="str">
        <f>'1'!C71</f>
        <v>J_1.6.13.N</v>
      </c>
      <c r="D72" s="59">
        <f>'1'!H71</f>
        <v>0</v>
      </c>
      <c r="E72" s="59">
        <f>'1'!I71</f>
        <v>0</v>
      </c>
      <c r="F72" s="59">
        <f>'1'!J71</f>
        <v>0</v>
      </c>
      <c r="G72" s="59">
        <f>'1'!K71</f>
        <v>0</v>
      </c>
      <c r="H72" s="59">
        <f>'1'!L71</f>
        <v>0</v>
      </c>
      <c r="I72" s="59">
        <f>'1'!M71</f>
        <v>0</v>
      </c>
      <c r="J72" s="59">
        <f>'1'!N71</f>
        <v>0</v>
      </c>
      <c r="K72" s="59">
        <f>'1'!O71</f>
        <v>0</v>
      </c>
      <c r="L72" s="59">
        <f>'1'!P71</f>
        <v>0</v>
      </c>
      <c r="M72" s="59">
        <f>'1'!Q71</f>
        <v>0</v>
      </c>
      <c r="N72" s="106">
        <f t="shared" si="0"/>
        <v>0</v>
      </c>
      <c r="O72" s="107">
        <v>0</v>
      </c>
      <c r="P72" s="106">
        <f t="shared" si="2"/>
        <v>0</v>
      </c>
      <c r="Q72" s="107">
        <v>0</v>
      </c>
      <c r="R72" s="106">
        <f t="shared" si="3"/>
        <v>0</v>
      </c>
      <c r="S72" s="107">
        <v>0</v>
      </c>
      <c r="T72" s="106">
        <f t="shared" si="4"/>
        <v>0</v>
      </c>
      <c r="U72" s="107">
        <v>0</v>
      </c>
      <c r="V72" s="107">
        <f t="shared" si="6"/>
        <v>0</v>
      </c>
      <c r="W72" s="108">
        <v>0</v>
      </c>
      <c r="X72" s="62"/>
    </row>
    <row r="73" spans="1:24" ht="30" x14ac:dyDescent="0.25">
      <c r="A73" s="58" t="str">
        <f>'1'!A72</f>
        <v>1.6.14.</v>
      </c>
      <c r="B73" s="63" t="str">
        <f>'1'!B72</f>
        <v xml:space="preserve">измеритель параметров силовых трансформаторов К 540-3 </v>
      </c>
      <c r="C73" s="58" t="str">
        <f>'1'!C72</f>
        <v>J_1.6.14.M</v>
      </c>
      <c r="D73" s="59">
        <f>'1'!H72</f>
        <v>0</v>
      </c>
      <c r="E73" s="59">
        <f>'1'!I72</f>
        <v>0</v>
      </c>
      <c r="F73" s="59">
        <f>'1'!J72</f>
        <v>0</v>
      </c>
      <c r="G73" s="59">
        <f>'1'!K72</f>
        <v>0</v>
      </c>
      <c r="H73" s="59">
        <f>'1'!L72</f>
        <v>0</v>
      </c>
      <c r="I73" s="59">
        <f>'1'!M72</f>
        <v>0</v>
      </c>
      <c r="J73" s="59">
        <f>'1'!N72</f>
        <v>0</v>
      </c>
      <c r="K73" s="59">
        <f>'1'!O72</f>
        <v>0</v>
      </c>
      <c r="L73" s="59">
        <f>'1'!P72</f>
        <v>0</v>
      </c>
      <c r="M73" s="59">
        <f>'1'!Q72</f>
        <v>0</v>
      </c>
      <c r="N73" s="106">
        <f t="shared" si="0"/>
        <v>0</v>
      </c>
      <c r="O73" s="107">
        <v>0</v>
      </c>
      <c r="P73" s="106">
        <f t="shared" si="2"/>
        <v>0</v>
      </c>
      <c r="Q73" s="107">
        <v>0</v>
      </c>
      <c r="R73" s="106">
        <f t="shared" si="3"/>
        <v>0</v>
      </c>
      <c r="S73" s="107">
        <v>0</v>
      </c>
      <c r="T73" s="106">
        <f t="shared" si="4"/>
        <v>0</v>
      </c>
      <c r="U73" s="107">
        <v>0</v>
      </c>
      <c r="V73" s="107">
        <f t="shared" si="6"/>
        <v>0</v>
      </c>
      <c r="W73" s="108">
        <v>0</v>
      </c>
      <c r="X73" s="62"/>
    </row>
    <row r="74" spans="1:24" x14ac:dyDescent="0.25">
      <c r="A74" s="58" t="str">
        <f>'1'!A73</f>
        <v>1.6.15.</v>
      </c>
      <c r="B74" s="63" t="str">
        <f>'1'!B73</f>
        <v>СКАТ -70П</v>
      </c>
      <c r="C74" s="58" t="str">
        <f>'1'!C73</f>
        <v>J_1.6.15.K</v>
      </c>
      <c r="D74" s="59">
        <f>'1'!H73</f>
        <v>0</v>
      </c>
      <c r="E74" s="59">
        <f>'1'!I73</f>
        <v>0</v>
      </c>
      <c r="F74" s="59">
        <f>'1'!J73</f>
        <v>0</v>
      </c>
      <c r="G74" s="59">
        <f>'1'!K73</f>
        <v>0</v>
      </c>
      <c r="H74" s="59">
        <f>'1'!L73</f>
        <v>0</v>
      </c>
      <c r="I74" s="59">
        <f>'1'!M73</f>
        <v>0</v>
      </c>
      <c r="J74" s="59">
        <f>'1'!N73</f>
        <v>0</v>
      </c>
      <c r="K74" s="59">
        <f>'1'!O73</f>
        <v>0</v>
      </c>
      <c r="L74" s="59">
        <f>'1'!P73</f>
        <v>0</v>
      </c>
      <c r="M74" s="59">
        <f>'1'!Q73</f>
        <v>0</v>
      </c>
      <c r="N74" s="106">
        <f t="shared" si="0"/>
        <v>0</v>
      </c>
      <c r="O74" s="107">
        <v>0</v>
      </c>
      <c r="P74" s="106">
        <f t="shared" si="2"/>
        <v>0</v>
      </c>
      <c r="Q74" s="107">
        <v>0</v>
      </c>
      <c r="R74" s="106">
        <f t="shared" si="3"/>
        <v>0</v>
      </c>
      <c r="S74" s="107">
        <v>0</v>
      </c>
      <c r="T74" s="106">
        <f t="shared" si="4"/>
        <v>0</v>
      </c>
      <c r="U74" s="107">
        <v>0</v>
      </c>
      <c r="V74" s="107">
        <f t="shared" si="6"/>
        <v>0</v>
      </c>
      <c r="W74" s="108">
        <v>0</v>
      </c>
      <c r="X74" s="62"/>
    </row>
    <row r="75" spans="1:24" x14ac:dyDescent="0.25">
      <c r="A75" s="58" t="str">
        <f>'1'!A74</f>
        <v>1.6.16.</v>
      </c>
      <c r="B75" s="63" t="str">
        <f>'1'!B74</f>
        <v>СКАТ М100В</v>
      </c>
      <c r="C75" s="58" t="str">
        <f>'1'!C74</f>
        <v>J_1.6.16.L</v>
      </c>
      <c r="D75" s="59">
        <f>'1'!H74</f>
        <v>0</v>
      </c>
      <c r="E75" s="59">
        <f>'1'!I74</f>
        <v>0</v>
      </c>
      <c r="F75" s="59">
        <f>'1'!J74</f>
        <v>0</v>
      </c>
      <c r="G75" s="59">
        <f>'1'!K74</f>
        <v>0</v>
      </c>
      <c r="H75" s="59">
        <f>'1'!L74</f>
        <v>0</v>
      </c>
      <c r="I75" s="59">
        <f>'1'!M74</f>
        <v>0</v>
      </c>
      <c r="J75" s="59">
        <f>'1'!N74</f>
        <v>0</v>
      </c>
      <c r="K75" s="59">
        <f>'1'!O74</f>
        <v>0</v>
      </c>
      <c r="L75" s="59">
        <f>'1'!P74</f>
        <v>0</v>
      </c>
      <c r="M75" s="59">
        <f>'1'!Q74</f>
        <v>0</v>
      </c>
      <c r="N75" s="106">
        <f t="shared" si="0"/>
        <v>0</v>
      </c>
      <c r="O75" s="107">
        <v>0</v>
      </c>
      <c r="P75" s="106">
        <f t="shared" si="2"/>
        <v>0</v>
      </c>
      <c r="Q75" s="107">
        <v>0</v>
      </c>
      <c r="R75" s="106">
        <f t="shared" si="3"/>
        <v>0</v>
      </c>
      <c r="S75" s="107">
        <v>0</v>
      </c>
      <c r="T75" s="106">
        <f t="shared" si="4"/>
        <v>0</v>
      </c>
      <c r="U75" s="107">
        <v>0</v>
      </c>
      <c r="V75" s="107">
        <f t="shared" si="6"/>
        <v>0</v>
      </c>
      <c r="W75" s="108">
        <v>0</v>
      </c>
      <c r="X75" s="62"/>
    </row>
    <row r="76" spans="1:24" ht="45" x14ac:dyDescent="0.25">
      <c r="A76" s="58" t="str">
        <f>'1'!A75</f>
        <v>1.6.17.</v>
      </c>
      <c r="B76" s="63" t="str">
        <f>'1'!B75</f>
        <v>СВП-10 стенд механических испытаний повреждений для ведения работ на высоте</v>
      </c>
      <c r="C76" s="58" t="str">
        <f>'1'!C75</f>
        <v>J_1.6.17.N</v>
      </c>
      <c r="D76" s="59">
        <f>'1'!H75</f>
        <v>0</v>
      </c>
      <c r="E76" s="59">
        <f>'1'!I75</f>
        <v>0</v>
      </c>
      <c r="F76" s="59">
        <f>'1'!J75</f>
        <v>0</v>
      </c>
      <c r="G76" s="59">
        <f>'1'!K75</f>
        <v>0</v>
      </c>
      <c r="H76" s="59">
        <f>'1'!L75</f>
        <v>0</v>
      </c>
      <c r="I76" s="59">
        <f>'1'!M75</f>
        <v>0</v>
      </c>
      <c r="J76" s="59">
        <f>'1'!N75</f>
        <v>0</v>
      </c>
      <c r="K76" s="59">
        <f>'1'!O75</f>
        <v>0</v>
      </c>
      <c r="L76" s="59">
        <f>'1'!P75</f>
        <v>0</v>
      </c>
      <c r="M76" s="59">
        <f>'1'!Q75</f>
        <v>0</v>
      </c>
      <c r="N76" s="106">
        <f t="shared" si="0"/>
        <v>0</v>
      </c>
      <c r="O76" s="107">
        <v>0</v>
      </c>
      <c r="P76" s="106">
        <f t="shared" si="2"/>
        <v>0</v>
      </c>
      <c r="Q76" s="107">
        <v>0</v>
      </c>
      <c r="R76" s="106">
        <f t="shared" si="3"/>
        <v>0</v>
      </c>
      <c r="S76" s="107">
        <v>0</v>
      </c>
      <c r="T76" s="106">
        <f t="shared" si="4"/>
        <v>0</v>
      </c>
      <c r="U76" s="107">
        <v>0</v>
      </c>
      <c r="V76" s="107">
        <f t="shared" si="6"/>
        <v>0</v>
      </c>
      <c r="W76" s="108">
        <v>0</v>
      </c>
      <c r="X76" s="62"/>
    </row>
  </sheetData>
  <mergeCells count="24">
    <mergeCell ref="J15:J16"/>
    <mergeCell ref="K15:K16"/>
    <mergeCell ref="L15:L16"/>
    <mergeCell ref="M15:M16"/>
    <mergeCell ref="A12:A16"/>
    <mergeCell ref="B12:B16"/>
    <mergeCell ref="C12:C16"/>
    <mergeCell ref="D12:M12"/>
    <mergeCell ref="N12:W13"/>
    <mergeCell ref="X12:X16"/>
    <mergeCell ref="D13:M13"/>
    <mergeCell ref="D14:H14"/>
    <mergeCell ref="I14:M14"/>
    <mergeCell ref="N14:O15"/>
    <mergeCell ref="P14:Q15"/>
    <mergeCell ref="R14:S15"/>
    <mergeCell ref="T14:U15"/>
    <mergeCell ref="V14:W15"/>
    <mergeCell ref="D15:D16"/>
    <mergeCell ref="E15:E16"/>
    <mergeCell ref="F15:F16"/>
    <mergeCell ref="G15:G16"/>
    <mergeCell ref="H15:H16"/>
    <mergeCell ref="I15:I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A1:V17"/>
  <sheetViews>
    <sheetView workbookViewId="0">
      <selection sqref="A1:XFD1048576"/>
    </sheetView>
  </sheetViews>
  <sheetFormatPr defaultRowHeight="15" x14ac:dyDescent="0.25"/>
  <sheetData>
    <row r="1" spans="1:22" x14ac:dyDescent="0.25">
      <c r="A1" s="1" t="s">
        <v>838</v>
      </c>
    </row>
    <row r="2" spans="1:22" x14ac:dyDescent="0.25">
      <c r="A2" s="1" t="s">
        <v>820</v>
      </c>
    </row>
    <row r="3" spans="1:22" x14ac:dyDescent="0.25">
      <c r="A3" s="1" t="s">
        <v>839</v>
      </c>
    </row>
    <row r="4" spans="1:22" x14ac:dyDescent="0.25">
      <c r="A4" s="1" t="s">
        <v>840</v>
      </c>
    </row>
    <row r="5" spans="1:22" x14ac:dyDescent="0.25">
      <c r="A5" s="1" t="s">
        <v>823</v>
      </c>
    </row>
    <row r="6" spans="1:22" x14ac:dyDescent="0.25">
      <c r="A6" s="1" t="s">
        <v>135</v>
      </c>
    </row>
    <row r="7" spans="1:22" x14ac:dyDescent="0.25">
      <c r="A7" s="1" t="s">
        <v>136</v>
      </c>
    </row>
    <row r="8" spans="1:22" x14ac:dyDescent="0.25">
      <c r="A8" s="1" t="s">
        <v>137</v>
      </c>
    </row>
    <row r="9" spans="1:22" x14ac:dyDescent="0.25">
      <c r="A9" s="1" t="s">
        <v>138</v>
      </c>
    </row>
    <row r="10" spans="1:22" x14ac:dyDescent="0.25">
      <c r="A10" s="1" t="s">
        <v>139</v>
      </c>
    </row>
    <row r="11" spans="1:22" ht="15.75" thickBot="1" x14ac:dyDescent="0.3"/>
    <row r="12" spans="1:22" ht="15.75" thickBot="1" x14ac:dyDescent="0.3">
      <c r="A12" s="219" t="s">
        <v>841</v>
      </c>
      <c r="B12" s="219" t="s">
        <v>141</v>
      </c>
      <c r="C12" s="219" t="s">
        <v>142</v>
      </c>
      <c r="D12" s="219" t="s">
        <v>842</v>
      </c>
      <c r="E12" s="219" t="s">
        <v>843</v>
      </c>
      <c r="F12" s="224" t="s">
        <v>844</v>
      </c>
      <c r="G12" s="225"/>
      <c r="H12" s="240" t="s">
        <v>845</v>
      </c>
      <c r="I12" s="241"/>
      <c r="J12" s="241"/>
      <c r="K12" s="241"/>
      <c r="L12" s="241"/>
      <c r="M12" s="241"/>
      <c r="N12" s="241"/>
      <c r="O12" s="241"/>
      <c r="P12" s="241"/>
      <c r="Q12" s="242"/>
      <c r="R12" s="224" t="s">
        <v>846</v>
      </c>
      <c r="S12" s="225"/>
      <c r="T12" s="299" t="s">
        <v>847</v>
      </c>
      <c r="U12" s="300"/>
      <c r="V12" s="234" t="s">
        <v>144</v>
      </c>
    </row>
    <row r="13" spans="1:22" ht="15.75" thickBot="1" x14ac:dyDescent="0.3">
      <c r="A13" s="220"/>
      <c r="B13" s="220"/>
      <c r="C13" s="220"/>
      <c r="D13" s="220"/>
      <c r="E13" s="220"/>
      <c r="F13" s="303" t="s">
        <v>848</v>
      </c>
      <c r="G13" s="305" t="s">
        <v>849</v>
      </c>
      <c r="H13" s="240" t="s">
        <v>850</v>
      </c>
      <c r="I13" s="242"/>
      <c r="J13" s="240" t="s">
        <v>851</v>
      </c>
      <c r="K13" s="242"/>
      <c r="L13" s="240" t="s">
        <v>852</v>
      </c>
      <c r="M13" s="242"/>
      <c r="N13" s="240" t="s">
        <v>853</v>
      </c>
      <c r="O13" s="242"/>
      <c r="P13" s="240" t="s">
        <v>854</v>
      </c>
      <c r="Q13" s="242"/>
      <c r="R13" s="303" t="s">
        <v>848</v>
      </c>
      <c r="S13" s="305" t="s">
        <v>849</v>
      </c>
      <c r="T13" s="301"/>
      <c r="U13" s="302"/>
      <c r="V13" s="235"/>
    </row>
    <row r="14" spans="1:22" ht="21.75" thickBot="1" x14ac:dyDescent="0.3">
      <c r="A14" s="221"/>
      <c r="B14" s="221"/>
      <c r="C14" s="221"/>
      <c r="D14" s="221"/>
      <c r="E14" s="221"/>
      <c r="F14" s="304"/>
      <c r="G14" s="306"/>
      <c r="H14" s="7" t="s">
        <v>145</v>
      </c>
      <c r="I14" s="7" t="s">
        <v>146</v>
      </c>
      <c r="J14" s="7" t="s">
        <v>145</v>
      </c>
      <c r="K14" s="7" t="s">
        <v>146</v>
      </c>
      <c r="L14" s="7" t="s">
        <v>145</v>
      </c>
      <c r="M14" s="7" t="s">
        <v>146</v>
      </c>
      <c r="N14" s="7" t="s">
        <v>145</v>
      </c>
      <c r="O14" s="7" t="s">
        <v>146</v>
      </c>
      <c r="P14" s="7" t="s">
        <v>145</v>
      </c>
      <c r="Q14" s="7" t="s">
        <v>146</v>
      </c>
      <c r="R14" s="304"/>
      <c r="S14" s="306"/>
      <c r="T14" s="18" t="s">
        <v>855</v>
      </c>
      <c r="U14" s="7" t="s">
        <v>78</v>
      </c>
      <c r="V14" s="236"/>
    </row>
    <row r="15" spans="1:22" ht="15.75" thickBot="1" x14ac:dyDescent="0.3">
      <c r="A15" s="8" t="s">
        <v>155</v>
      </c>
      <c r="B15" s="8" t="s">
        <v>156</v>
      </c>
      <c r="C15" s="7" t="s">
        <v>157</v>
      </c>
      <c r="D15" s="7" t="s">
        <v>158</v>
      </c>
      <c r="E15" s="7" t="s">
        <v>159</v>
      </c>
      <c r="F15" s="8" t="s">
        <v>160</v>
      </c>
      <c r="G15" s="7" t="s">
        <v>161</v>
      </c>
      <c r="H15" s="8" t="s">
        <v>162</v>
      </c>
      <c r="I15" s="7" t="s">
        <v>163</v>
      </c>
      <c r="J15" s="8" t="s">
        <v>164</v>
      </c>
      <c r="K15" s="8" t="s">
        <v>165</v>
      </c>
      <c r="L15" s="8" t="s">
        <v>166</v>
      </c>
      <c r="M15" s="7" t="s">
        <v>167</v>
      </c>
      <c r="N15" s="7" t="s">
        <v>168</v>
      </c>
      <c r="O15" s="7" t="s">
        <v>169</v>
      </c>
      <c r="P15" s="8" t="s">
        <v>170</v>
      </c>
      <c r="Q15" s="7" t="s">
        <v>171</v>
      </c>
      <c r="R15" s="8" t="s">
        <v>172</v>
      </c>
      <c r="S15" s="7" t="s">
        <v>173</v>
      </c>
      <c r="T15" s="8" t="s">
        <v>174</v>
      </c>
      <c r="U15" s="8" t="s">
        <v>175</v>
      </c>
      <c r="V15" s="8" t="s">
        <v>176</v>
      </c>
    </row>
    <row r="16" spans="1:22" ht="15.75" thickBot="1" x14ac:dyDescent="0.3">
      <c r="A16" s="10"/>
      <c r="B16" s="10"/>
      <c r="C16" s="10"/>
      <c r="D16" s="10"/>
      <c r="E16" s="10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1"/>
      <c r="T16" s="10"/>
      <c r="U16" s="12"/>
      <c r="V16" s="10"/>
    </row>
    <row r="17" spans="1:22" ht="15.75" thickBot="1" x14ac:dyDescent="0.3">
      <c r="A17" s="279" t="s">
        <v>182</v>
      </c>
      <c r="B17" s="280"/>
      <c r="C17" s="281"/>
      <c r="D17" s="10"/>
      <c r="E17" s="10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1"/>
      <c r="T17" s="10"/>
      <c r="U17" s="12"/>
      <c r="V17" s="10"/>
    </row>
  </sheetData>
  <mergeCells count="20">
    <mergeCell ref="A17:C17"/>
    <mergeCell ref="H12:Q12"/>
    <mergeCell ref="R12:S12"/>
    <mergeCell ref="A12:A14"/>
    <mergeCell ref="B12:B14"/>
    <mergeCell ref="C12:C14"/>
    <mergeCell ref="D12:D14"/>
    <mergeCell ref="E12:E14"/>
    <mergeCell ref="T12:U13"/>
    <mergeCell ref="V12:V14"/>
    <mergeCell ref="F13:F14"/>
    <mergeCell ref="G13:G14"/>
    <mergeCell ref="H13:I13"/>
    <mergeCell ref="J13:K13"/>
    <mergeCell ref="L13:M13"/>
    <mergeCell ref="N13:O13"/>
    <mergeCell ref="F12:G12"/>
    <mergeCell ref="P13:Q13"/>
    <mergeCell ref="R13:R14"/>
    <mergeCell ref="S13:S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A1:AN23"/>
  <sheetViews>
    <sheetView workbookViewId="0">
      <selection activeCell="E30" sqref="E30"/>
    </sheetView>
  </sheetViews>
  <sheetFormatPr defaultRowHeight="15" x14ac:dyDescent="0.25"/>
  <sheetData>
    <row r="1" spans="1:40" x14ac:dyDescent="0.25">
      <c r="A1" s="1" t="s">
        <v>856</v>
      </c>
    </row>
    <row r="2" spans="1:40" x14ac:dyDescent="0.25">
      <c r="A2" s="1" t="s">
        <v>857</v>
      </c>
    </row>
    <row r="3" spans="1:40" ht="15" customHeight="1" x14ac:dyDescent="0.25">
      <c r="A3" s="1" t="s">
        <v>858</v>
      </c>
    </row>
    <row r="4" spans="1:40" ht="15.75" thickBot="1" x14ac:dyDescent="0.3">
      <c r="A4" s="1" t="s">
        <v>6</v>
      </c>
    </row>
    <row r="5" spans="1:40" ht="15.75" thickBot="1" x14ac:dyDescent="0.3">
      <c r="A5" s="219" t="s">
        <v>859</v>
      </c>
      <c r="B5" s="219" t="s">
        <v>8</v>
      </c>
      <c r="C5" s="219" t="s">
        <v>9</v>
      </c>
      <c r="D5" s="219" t="s">
        <v>860</v>
      </c>
      <c r="E5" s="312" t="s">
        <v>861</v>
      </c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</row>
    <row r="6" spans="1:40" ht="15.75" thickBot="1" x14ac:dyDescent="0.3">
      <c r="A6" s="220"/>
      <c r="B6" s="220"/>
      <c r="C6" s="220"/>
      <c r="D6" s="220"/>
      <c r="E6" s="240" t="s">
        <v>862</v>
      </c>
      <c r="F6" s="241"/>
      <c r="G6" s="241"/>
      <c r="H6" s="241"/>
      <c r="I6" s="241"/>
      <c r="J6" s="241"/>
      <c r="K6" s="242"/>
      <c r="L6" s="240" t="s">
        <v>863</v>
      </c>
      <c r="M6" s="241"/>
      <c r="N6" s="241"/>
      <c r="O6" s="241"/>
      <c r="P6" s="241"/>
      <c r="Q6" s="241"/>
      <c r="R6" s="242"/>
      <c r="S6" s="240" t="s">
        <v>864</v>
      </c>
      <c r="T6" s="241"/>
      <c r="U6" s="241"/>
      <c r="V6" s="241"/>
      <c r="W6" s="241"/>
      <c r="X6" s="241"/>
      <c r="Y6" s="242"/>
      <c r="Z6" s="240" t="s">
        <v>865</v>
      </c>
      <c r="AA6" s="241"/>
      <c r="AB6" s="241"/>
      <c r="AC6" s="241"/>
      <c r="AD6" s="241"/>
      <c r="AE6" s="241"/>
      <c r="AF6" s="242"/>
      <c r="AG6" s="240" t="s">
        <v>866</v>
      </c>
      <c r="AH6" s="241"/>
      <c r="AI6" s="241"/>
      <c r="AJ6" s="241"/>
      <c r="AK6" s="241"/>
      <c r="AL6" s="241"/>
      <c r="AM6" s="242"/>
    </row>
    <row r="7" spans="1:40" ht="17.25" thickBot="1" x14ac:dyDescent="0.3">
      <c r="A7" s="221"/>
      <c r="B7" s="221"/>
      <c r="C7" s="221"/>
      <c r="D7" s="221"/>
      <c r="E7" s="21" t="s">
        <v>867</v>
      </c>
      <c r="F7" s="21" t="s">
        <v>868</v>
      </c>
      <c r="G7" s="12" t="s">
        <v>869</v>
      </c>
      <c r="H7" s="12" t="s">
        <v>870</v>
      </c>
      <c r="I7" s="12" t="s">
        <v>871</v>
      </c>
      <c r="J7" s="12" t="s">
        <v>872</v>
      </c>
      <c r="K7" s="12" t="s">
        <v>873</v>
      </c>
      <c r="L7" s="21" t="s">
        <v>867</v>
      </c>
      <c r="M7" s="21" t="s">
        <v>867</v>
      </c>
      <c r="N7" s="12" t="s">
        <v>869</v>
      </c>
      <c r="O7" s="12" t="s">
        <v>870</v>
      </c>
      <c r="P7" s="12" t="s">
        <v>871</v>
      </c>
      <c r="Q7" s="12" t="s">
        <v>872</v>
      </c>
      <c r="R7" s="10" t="s">
        <v>874</v>
      </c>
      <c r="S7" s="21" t="s">
        <v>867</v>
      </c>
      <c r="T7" s="21" t="s">
        <v>867</v>
      </c>
      <c r="U7" s="12" t="s">
        <v>869</v>
      </c>
      <c r="V7" s="12" t="s">
        <v>870</v>
      </c>
      <c r="W7" s="12" t="s">
        <v>871</v>
      </c>
      <c r="X7" s="12" t="s">
        <v>872</v>
      </c>
      <c r="Y7" s="12" t="s">
        <v>873</v>
      </c>
      <c r="Z7" s="21" t="s">
        <v>867</v>
      </c>
      <c r="AA7" s="21" t="s">
        <v>867</v>
      </c>
      <c r="AB7" s="12" t="s">
        <v>869</v>
      </c>
      <c r="AC7" s="12" t="s">
        <v>870</v>
      </c>
      <c r="AD7" s="12" t="s">
        <v>871</v>
      </c>
      <c r="AE7" s="12" t="s">
        <v>872</v>
      </c>
      <c r="AF7" s="12" t="s">
        <v>873</v>
      </c>
      <c r="AG7" s="21" t="s">
        <v>867</v>
      </c>
      <c r="AH7" s="21" t="s">
        <v>867</v>
      </c>
      <c r="AI7" s="12" t="s">
        <v>869</v>
      </c>
      <c r="AJ7" s="12" t="s">
        <v>870</v>
      </c>
      <c r="AK7" s="12" t="s">
        <v>871</v>
      </c>
      <c r="AL7" s="12" t="s">
        <v>872</v>
      </c>
      <c r="AM7" s="12" t="s">
        <v>873</v>
      </c>
    </row>
    <row r="8" spans="1:40" ht="15.75" thickBot="1" x14ac:dyDescent="0.3">
      <c r="A8" s="8" t="s">
        <v>25</v>
      </c>
      <c r="B8" s="8" t="s">
        <v>26</v>
      </c>
      <c r="C8" s="15" t="s">
        <v>27</v>
      </c>
      <c r="D8" s="15" t="s">
        <v>28</v>
      </c>
      <c r="E8" s="15" t="s">
        <v>875</v>
      </c>
      <c r="F8" s="10" t="s">
        <v>876</v>
      </c>
      <c r="G8" s="10" t="s">
        <v>877</v>
      </c>
      <c r="H8" s="10" t="s">
        <v>878</v>
      </c>
      <c r="I8" s="10" t="s">
        <v>879</v>
      </c>
      <c r="J8" s="10" t="s">
        <v>880</v>
      </c>
      <c r="K8" s="10" t="s">
        <v>881</v>
      </c>
      <c r="L8" s="15" t="s">
        <v>882</v>
      </c>
      <c r="M8" s="10" t="s">
        <v>883</v>
      </c>
      <c r="N8" s="10" t="s">
        <v>884</v>
      </c>
      <c r="O8" s="10" t="s">
        <v>885</v>
      </c>
      <c r="P8" s="10" t="s">
        <v>886</v>
      </c>
      <c r="Q8" s="10" t="s">
        <v>887</v>
      </c>
      <c r="R8" s="10" t="s">
        <v>888</v>
      </c>
      <c r="S8" s="15" t="s">
        <v>889</v>
      </c>
      <c r="T8" s="10" t="s">
        <v>890</v>
      </c>
      <c r="U8" s="10" t="s">
        <v>891</v>
      </c>
      <c r="V8" s="10" t="s">
        <v>892</v>
      </c>
      <c r="W8" s="10" t="s">
        <v>893</v>
      </c>
      <c r="X8" s="10" t="s">
        <v>894</v>
      </c>
      <c r="Y8" s="10" t="s">
        <v>895</v>
      </c>
      <c r="Z8" s="15" t="s">
        <v>896</v>
      </c>
      <c r="AA8" s="10" t="s">
        <v>897</v>
      </c>
      <c r="AB8" s="10" t="s">
        <v>898</v>
      </c>
      <c r="AC8" s="10" t="s">
        <v>899</v>
      </c>
      <c r="AD8" s="10" t="s">
        <v>900</v>
      </c>
      <c r="AE8" s="10" t="s">
        <v>901</v>
      </c>
      <c r="AF8" s="10" t="s">
        <v>902</v>
      </c>
      <c r="AG8" s="15" t="s">
        <v>903</v>
      </c>
      <c r="AH8" s="10" t="s">
        <v>904</v>
      </c>
      <c r="AI8" s="10" t="s">
        <v>905</v>
      </c>
      <c r="AJ8" s="10" t="s">
        <v>906</v>
      </c>
      <c r="AK8" s="10" t="s">
        <v>907</v>
      </c>
      <c r="AL8" s="10" t="s">
        <v>908</v>
      </c>
      <c r="AM8" s="10" t="s">
        <v>909</v>
      </c>
    </row>
    <row r="9" spans="1:40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40" ht="15.75" thickBot="1" x14ac:dyDescent="0.3">
      <c r="A10" s="279" t="s">
        <v>54</v>
      </c>
      <c r="B10" s="280"/>
      <c r="C10" s="28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2" spans="1:40" x14ac:dyDescent="0.25">
      <c r="A12" s="1" t="s">
        <v>910</v>
      </c>
    </row>
    <row r="13" spans="1:40" x14ac:dyDescent="0.25">
      <c r="A13" s="1" t="s">
        <v>820</v>
      </c>
    </row>
    <row r="14" spans="1:40" x14ac:dyDescent="0.25">
      <c r="A14" s="1" t="s">
        <v>839</v>
      </c>
    </row>
    <row r="15" spans="1:40" ht="15.75" thickBot="1" x14ac:dyDescent="0.3"/>
    <row r="16" spans="1:40" ht="15.75" thickBot="1" x14ac:dyDescent="0.3">
      <c r="A16" s="307" t="s">
        <v>911</v>
      </c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8"/>
      <c r="AJ16" s="249" t="s">
        <v>912</v>
      </c>
      <c r="AK16" s="250"/>
      <c r="AL16" s="250"/>
      <c r="AM16" s="229"/>
      <c r="AN16" s="219" t="s">
        <v>144</v>
      </c>
    </row>
    <row r="17" spans="1:40" ht="15.75" thickBot="1" x14ac:dyDescent="0.3">
      <c r="A17" s="240" t="s">
        <v>146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2"/>
      <c r="AJ17" s="309"/>
      <c r="AK17" s="310"/>
      <c r="AL17" s="310"/>
      <c r="AM17" s="311"/>
      <c r="AN17" s="220"/>
    </row>
    <row r="18" spans="1:40" ht="15.75" thickBot="1" x14ac:dyDescent="0.3">
      <c r="A18" s="240" t="s">
        <v>850</v>
      </c>
      <c r="B18" s="241"/>
      <c r="C18" s="241"/>
      <c r="D18" s="241"/>
      <c r="E18" s="241"/>
      <c r="F18" s="241"/>
      <c r="G18" s="242"/>
      <c r="H18" s="240" t="s">
        <v>851</v>
      </c>
      <c r="I18" s="241"/>
      <c r="J18" s="241"/>
      <c r="K18" s="241"/>
      <c r="L18" s="241"/>
      <c r="M18" s="241"/>
      <c r="N18" s="242"/>
      <c r="O18" s="240" t="s">
        <v>852</v>
      </c>
      <c r="P18" s="241"/>
      <c r="Q18" s="241"/>
      <c r="R18" s="241"/>
      <c r="S18" s="241"/>
      <c r="T18" s="241"/>
      <c r="U18" s="242"/>
      <c r="V18" s="240" t="s">
        <v>853</v>
      </c>
      <c r="W18" s="241"/>
      <c r="X18" s="241"/>
      <c r="Y18" s="241"/>
      <c r="Z18" s="241"/>
      <c r="AA18" s="241"/>
      <c r="AB18" s="242"/>
      <c r="AC18" s="240" t="s">
        <v>854</v>
      </c>
      <c r="AD18" s="241"/>
      <c r="AE18" s="241"/>
      <c r="AF18" s="241"/>
      <c r="AG18" s="241"/>
      <c r="AH18" s="241"/>
      <c r="AI18" s="242"/>
      <c r="AJ18" s="230"/>
      <c r="AK18" s="251"/>
      <c r="AL18" s="251"/>
      <c r="AM18" s="231"/>
      <c r="AN18" s="220"/>
    </row>
    <row r="19" spans="1:40" ht="21.75" thickBot="1" x14ac:dyDescent="0.3">
      <c r="A19" s="4" t="s">
        <v>913</v>
      </c>
      <c r="B19" s="240" t="s">
        <v>914</v>
      </c>
      <c r="C19" s="241"/>
      <c r="D19" s="241"/>
      <c r="E19" s="241"/>
      <c r="F19" s="241"/>
      <c r="G19" s="242"/>
      <c r="H19" s="4" t="s">
        <v>913</v>
      </c>
      <c r="I19" s="240" t="s">
        <v>914</v>
      </c>
      <c r="J19" s="241"/>
      <c r="K19" s="241"/>
      <c r="L19" s="241"/>
      <c r="M19" s="241"/>
      <c r="N19" s="242"/>
      <c r="O19" s="4" t="s">
        <v>913</v>
      </c>
      <c r="P19" s="240" t="s">
        <v>914</v>
      </c>
      <c r="Q19" s="241"/>
      <c r="R19" s="241"/>
      <c r="S19" s="241"/>
      <c r="T19" s="241"/>
      <c r="U19" s="242"/>
      <c r="V19" s="4" t="s">
        <v>913</v>
      </c>
      <c r="W19" s="240" t="s">
        <v>914</v>
      </c>
      <c r="X19" s="241"/>
      <c r="Y19" s="241"/>
      <c r="Z19" s="241"/>
      <c r="AA19" s="241"/>
      <c r="AB19" s="242"/>
      <c r="AC19" s="4" t="s">
        <v>913</v>
      </c>
      <c r="AD19" s="240" t="s">
        <v>914</v>
      </c>
      <c r="AE19" s="241"/>
      <c r="AF19" s="241"/>
      <c r="AG19" s="241"/>
      <c r="AH19" s="241"/>
      <c r="AI19" s="242"/>
      <c r="AJ19" s="224" t="s">
        <v>915</v>
      </c>
      <c r="AK19" s="225"/>
      <c r="AL19" s="224" t="s">
        <v>914</v>
      </c>
      <c r="AM19" s="225"/>
      <c r="AN19" s="220"/>
    </row>
    <row r="20" spans="1:40" ht="22.5" thickBot="1" x14ac:dyDescent="0.3">
      <c r="A20" s="21" t="s">
        <v>916</v>
      </c>
      <c r="B20" s="21" t="s">
        <v>916</v>
      </c>
      <c r="C20" s="15" t="s">
        <v>147</v>
      </c>
      <c r="D20" s="15" t="s">
        <v>148</v>
      </c>
      <c r="E20" s="12" t="s">
        <v>917</v>
      </c>
      <c r="F20" s="15" t="s">
        <v>152</v>
      </c>
      <c r="G20" s="15" t="s">
        <v>153</v>
      </c>
      <c r="H20" s="21" t="s">
        <v>916</v>
      </c>
      <c r="I20" s="18" t="s">
        <v>916</v>
      </c>
      <c r="J20" s="8" t="s">
        <v>147</v>
      </c>
      <c r="K20" s="8" t="s">
        <v>148</v>
      </c>
      <c r="L20" s="17" t="s">
        <v>917</v>
      </c>
      <c r="M20" s="8" t="s">
        <v>152</v>
      </c>
      <c r="N20" s="17" t="s">
        <v>153</v>
      </c>
      <c r="O20" s="39" t="s">
        <v>916</v>
      </c>
      <c r="P20" s="39" t="s">
        <v>855</v>
      </c>
      <c r="Q20" s="8" t="s">
        <v>147</v>
      </c>
      <c r="R20" s="8" t="s">
        <v>148</v>
      </c>
      <c r="S20" s="17" t="s">
        <v>918</v>
      </c>
      <c r="T20" s="8" t="s">
        <v>152</v>
      </c>
      <c r="U20" s="8" t="s">
        <v>153</v>
      </c>
      <c r="V20" s="39" t="s">
        <v>916</v>
      </c>
      <c r="W20" s="39" t="s">
        <v>916</v>
      </c>
      <c r="X20" s="17" t="s">
        <v>919</v>
      </c>
      <c r="Y20" s="17" t="s">
        <v>148</v>
      </c>
      <c r="Z20" s="17" t="s">
        <v>917</v>
      </c>
      <c r="AA20" s="8" t="s">
        <v>152</v>
      </c>
      <c r="AB20" s="8" t="s">
        <v>153</v>
      </c>
      <c r="AC20" s="39" t="s">
        <v>916</v>
      </c>
      <c r="AD20" s="39" t="s">
        <v>855</v>
      </c>
      <c r="AE20" s="17" t="s">
        <v>147</v>
      </c>
      <c r="AF20" s="8" t="s">
        <v>148</v>
      </c>
      <c r="AG20" s="17" t="s">
        <v>917</v>
      </c>
      <c r="AH20" s="8" t="s">
        <v>152</v>
      </c>
      <c r="AI20" s="8" t="s">
        <v>153</v>
      </c>
      <c r="AJ20" s="6" t="s">
        <v>916</v>
      </c>
      <c r="AK20" s="5" t="s">
        <v>78</v>
      </c>
      <c r="AL20" s="6" t="s">
        <v>916</v>
      </c>
      <c r="AM20" s="5" t="s">
        <v>835</v>
      </c>
      <c r="AN20" s="221"/>
    </row>
    <row r="21" spans="1:40" ht="15.75" thickBot="1" x14ac:dyDescent="0.3">
      <c r="A21" s="15" t="s">
        <v>920</v>
      </c>
      <c r="B21" s="9" t="s">
        <v>921</v>
      </c>
      <c r="C21" s="10" t="s">
        <v>922</v>
      </c>
      <c r="D21" s="10" t="s">
        <v>923</v>
      </c>
      <c r="E21" s="10" t="s">
        <v>924</v>
      </c>
      <c r="F21" s="9" t="s">
        <v>925</v>
      </c>
      <c r="G21" s="10" t="s">
        <v>926</v>
      </c>
      <c r="H21" s="8" t="s">
        <v>927</v>
      </c>
      <c r="I21" s="9" t="s">
        <v>928</v>
      </c>
      <c r="J21" s="10" t="s">
        <v>929</v>
      </c>
      <c r="K21" s="10" t="s">
        <v>930</v>
      </c>
      <c r="L21" s="10" t="s">
        <v>931</v>
      </c>
      <c r="M21" s="9" t="s">
        <v>932</v>
      </c>
      <c r="N21" s="10" t="s">
        <v>933</v>
      </c>
      <c r="O21" s="8" t="s">
        <v>934</v>
      </c>
      <c r="P21" s="9" t="s">
        <v>935</v>
      </c>
      <c r="Q21" s="10" t="s">
        <v>936</v>
      </c>
      <c r="R21" s="10" t="s">
        <v>937</v>
      </c>
      <c r="S21" s="10" t="s">
        <v>938</v>
      </c>
      <c r="T21" s="9" t="s">
        <v>939</v>
      </c>
      <c r="U21" s="10" t="s">
        <v>940</v>
      </c>
      <c r="V21" s="15" t="s">
        <v>941</v>
      </c>
      <c r="W21" s="10" t="s">
        <v>942</v>
      </c>
      <c r="X21" s="10" t="s">
        <v>943</v>
      </c>
      <c r="Y21" s="10" t="s">
        <v>944</v>
      </c>
      <c r="Z21" s="10" t="s">
        <v>945</v>
      </c>
      <c r="AA21" s="10" t="s">
        <v>946</v>
      </c>
      <c r="AB21" s="10" t="s">
        <v>947</v>
      </c>
      <c r="AC21" s="15" t="s">
        <v>948</v>
      </c>
      <c r="AD21" s="10" t="s">
        <v>949</v>
      </c>
      <c r="AE21" s="10" t="s">
        <v>950</v>
      </c>
      <c r="AF21" s="10" t="s">
        <v>951</v>
      </c>
      <c r="AG21" s="10" t="s">
        <v>952</v>
      </c>
      <c r="AH21" s="10" t="s">
        <v>953</v>
      </c>
      <c r="AI21" s="10" t="s">
        <v>954</v>
      </c>
      <c r="AJ21" s="15" t="s">
        <v>161</v>
      </c>
      <c r="AK21" s="9" t="s">
        <v>162</v>
      </c>
      <c r="AL21" s="15" t="s">
        <v>163</v>
      </c>
      <c r="AM21" s="9" t="s">
        <v>164</v>
      </c>
      <c r="AN21" s="15" t="s">
        <v>955</v>
      </c>
    </row>
    <row r="22" spans="1:40" ht="15.75" thickBot="1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</row>
    <row r="23" spans="1:40" ht="15.75" thickBot="1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</row>
  </sheetData>
  <mergeCells count="27">
    <mergeCell ref="AN16:AN20"/>
    <mergeCell ref="A17:AI17"/>
    <mergeCell ref="A18:G18"/>
    <mergeCell ref="H18:N18"/>
    <mergeCell ref="O18:U18"/>
    <mergeCell ref="V18:AB18"/>
    <mergeCell ref="AC18:AI18"/>
    <mergeCell ref="AL19:AM19"/>
    <mergeCell ref="B19:G19"/>
    <mergeCell ref="I19:N19"/>
    <mergeCell ref="P19:U19"/>
    <mergeCell ref="W19:AB19"/>
    <mergeCell ref="AD19:AI19"/>
    <mergeCell ref="AJ19:AK19"/>
    <mergeCell ref="A10:C10"/>
    <mergeCell ref="A16:AI16"/>
    <mergeCell ref="AJ16:AM18"/>
    <mergeCell ref="A5:A7"/>
    <mergeCell ref="B5:B7"/>
    <mergeCell ref="C5:C7"/>
    <mergeCell ref="D5:D7"/>
    <mergeCell ref="E5:AM5"/>
    <mergeCell ref="E6:K6"/>
    <mergeCell ref="L6:R6"/>
    <mergeCell ref="S6:Y6"/>
    <mergeCell ref="Z6:AF6"/>
    <mergeCell ref="AG6:AM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A1:AH22"/>
  <sheetViews>
    <sheetView workbookViewId="0">
      <selection activeCell="H37" sqref="H37"/>
    </sheetView>
  </sheetViews>
  <sheetFormatPr defaultRowHeight="15" x14ac:dyDescent="0.25"/>
  <sheetData>
    <row r="1" spans="1:34" x14ac:dyDescent="0.25">
      <c r="A1" s="1" t="s">
        <v>956</v>
      </c>
    </row>
    <row r="2" spans="1:34" x14ac:dyDescent="0.25">
      <c r="A2" s="1" t="s">
        <v>957</v>
      </c>
    </row>
    <row r="3" spans="1:34" x14ac:dyDescent="0.25">
      <c r="A3" s="1" t="s">
        <v>805</v>
      </c>
    </row>
    <row r="4" spans="1:34" x14ac:dyDescent="0.25">
      <c r="A4" s="1" t="s">
        <v>958</v>
      </c>
    </row>
    <row r="5" spans="1:34" x14ac:dyDescent="0.25">
      <c r="A5" s="1" t="s">
        <v>59</v>
      </c>
    </row>
    <row r="6" spans="1:34" x14ac:dyDescent="0.25">
      <c r="A6" s="1" t="s">
        <v>60</v>
      </c>
    </row>
    <row r="7" spans="1:34" x14ac:dyDescent="0.25">
      <c r="A7" s="1" t="s">
        <v>63</v>
      </c>
    </row>
    <row r="8" spans="1:34" x14ac:dyDescent="0.25">
      <c r="A8" s="1" t="s">
        <v>64</v>
      </c>
    </row>
    <row r="9" spans="1:34" x14ac:dyDescent="0.25">
      <c r="A9" s="1" t="s">
        <v>125</v>
      </c>
    </row>
    <row r="10" spans="1:34" x14ac:dyDescent="0.25">
      <c r="A10" s="1" t="s">
        <v>66</v>
      </c>
    </row>
    <row r="11" spans="1:34" x14ac:dyDescent="0.25">
      <c r="A11" s="1" t="s">
        <v>67</v>
      </c>
    </row>
    <row r="12" spans="1:34" ht="15.75" thickBot="1" x14ac:dyDescent="0.3"/>
    <row r="13" spans="1:34" ht="15.75" thickBot="1" x14ac:dyDescent="0.3">
      <c r="A13" s="234" t="s">
        <v>959</v>
      </c>
      <c r="B13" s="219" t="s">
        <v>69</v>
      </c>
      <c r="C13" s="219" t="s">
        <v>105</v>
      </c>
      <c r="D13" s="219" t="s">
        <v>126</v>
      </c>
      <c r="E13" s="240" t="s">
        <v>127</v>
      </c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2"/>
    </row>
    <row r="14" spans="1:34" ht="15.75" thickBot="1" x14ac:dyDescent="0.3">
      <c r="A14" s="235"/>
      <c r="B14" s="220"/>
      <c r="C14" s="220"/>
      <c r="D14" s="220"/>
      <c r="E14" s="240" t="s">
        <v>75</v>
      </c>
      <c r="F14" s="241"/>
      <c r="G14" s="241"/>
      <c r="H14" s="241"/>
      <c r="I14" s="242"/>
      <c r="J14" s="240" t="s">
        <v>76</v>
      </c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2"/>
    </row>
    <row r="15" spans="1:34" ht="15.75" thickBot="1" x14ac:dyDescent="0.3">
      <c r="A15" s="235"/>
      <c r="B15" s="220"/>
      <c r="C15" s="220"/>
      <c r="D15" s="220"/>
      <c r="E15" s="240" t="s">
        <v>813</v>
      </c>
      <c r="F15" s="241"/>
      <c r="G15" s="241"/>
      <c r="H15" s="241"/>
      <c r="I15" s="242"/>
      <c r="J15" s="240" t="s">
        <v>813</v>
      </c>
      <c r="K15" s="241"/>
      <c r="L15" s="241"/>
      <c r="M15" s="241"/>
      <c r="N15" s="242"/>
      <c r="O15" s="240" t="s">
        <v>814</v>
      </c>
      <c r="P15" s="241"/>
      <c r="Q15" s="241"/>
      <c r="R15" s="241"/>
      <c r="S15" s="242"/>
      <c r="T15" s="240" t="s">
        <v>815</v>
      </c>
      <c r="U15" s="241"/>
      <c r="V15" s="241"/>
      <c r="W15" s="241"/>
      <c r="X15" s="242"/>
      <c r="Y15" s="240" t="s">
        <v>816</v>
      </c>
      <c r="Z15" s="241"/>
      <c r="AA15" s="241"/>
      <c r="AB15" s="241"/>
      <c r="AC15" s="242"/>
      <c r="AD15" s="240" t="s">
        <v>817</v>
      </c>
      <c r="AE15" s="241"/>
      <c r="AF15" s="241"/>
      <c r="AG15" s="241"/>
      <c r="AH15" s="242"/>
    </row>
    <row r="16" spans="1:34" ht="15.75" thickBot="1" x14ac:dyDescent="0.3">
      <c r="A16" s="236"/>
      <c r="B16" s="221"/>
      <c r="C16" s="221"/>
      <c r="D16" s="221"/>
      <c r="E16" s="15" t="s">
        <v>111</v>
      </c>
      <c r="F16" s="15" t="s">
        <v>112</v>
      </c>
      <c r="G16" s="12" t="s">
        <v>113</v>
      </c>
      <c r="H16" s="15" t="s">
        <v>114</v>
      </c>
      <c r="I16" s="15" t="s">
        <v>115</v>
      </c>
      <c r="J16" s="15" t="s">
        <v>111</v>
      </c>
      <c r="K16" s="15" t="s">
        <v>112</v>
      </c>
      <c r="L16" s="12" t="s">
        <v>113</v>
      </c>
      <c r="M16" s="15" t="s">
        <v>114</v>
      </c>
      <c r="N16" s="15" t="s">
        <v>115</v>
      </c>
      <c r="O16" s="15" t="s">
        <v>111</v>
      </c>
      <c r="P16" s="15" t="s">
        <v>112</v>
      </c>
      <c r="Q16" s="12" t="s">
        <v>113</v>
      </c>
      <c r="R16" s="15" t="s">
        <v>114</v>
      </c>
      <c r="S16" s="15" t="s">
        <v>115</v>
      </c>
      <c r="T16" s="15" t="s">
        <v>111</v>
      </c>
      <c r="U16" s="15" t="s">
        <v>112</v>
      </c>
      <c r="V16" s="12" t="s">
        <v>113</v>
      </c>
      <c r="W16" s="15" t="s">
        <v>114</v>
      </c>
      <c r="X16" s="15" t="s">
        <v>115</v>
      </c>
      <c r="Y16" s="15" t="s">
        <v>111</v>
      </c>
      <c r="Z16" s="15" t="s">
        <v>112</v>
      </c>
      <c r="AA16" s="24" t="s">
        <v>960</v>
      </c>
      <c r="AB16" s="15" t="s">
        <v>114</v>
      </c>
      <c r="AC16" s="15" t="s">
        <v>115</v>
      </c>
      <c r="AD16" s="12" t="s">
        <v>961</v>
      </c>
      <c r="AE16" s="15" t="s">
        <v>112</v>
      </c>
      <c r="AF16" s="12" t="s">
        <v>113</v>
      </c>
      <c r="AG16" s="15" t="s">
        <v>114</v>
      </c>
      <c r="AH16" s="15" t="s">
        <v>115</v>
      </c>
    </row>
    <row r="17" spans="1:34" ht="15.75" thickBot="1" x14ac:dyDescent="0.3">
      <c r="A17" s="8" t="s">
        <v>83</v>
      </c>
      <c r="B17" s="8" t="s">
        <v>84</v>
      </c>
      <c r="C17" s="15" t="s">
        <v>85</v>
      </c>
      <c r="D17" s="15" t="s">
        <v>86</v>
      </c>
      <c r="E17" s="10" t="s">
        <v>962</v>
      </c>
      <c r="F17" s="10" t="s">
        <v>963</v>
      </c>
      <c r="G17" s="10" t="s">
        <v>964</v>
      </c>
      <c r="H17" s="10" t="s">
        <v>965</v>
      </c>
      <c r="I17" s="10" t="s">
        <v>966</v>
      </c>
      <c r="J17" s="9" t="s">
        <v>967</v>
      </c>
      <c r="K17" s="9" t="s">
        <v>968</v>
      </c>
      <c r="L17" s="10" t="s">
        <v>969</v>
      </c>
      <c r="M17" s="10" t="s">
        <v>970</v>
      </c>
      <c r="N17" s="10" t="s">
        <v>971</v>
      </c>
      <c r="O17" s="10" t="s">
        <v>972</v>
      </c>
      <c r="P17" s="10" t="s">
        <v>973</v>
      </c>
      <c r="Q17" s="10" t="s">
        <v>974</v>
      </c>
      <c r="R17" s="10" t="s">
        <v>975</v>
      </c>
      <c r="S17" s="10" t="s">
        <v>976</v>
      </c>
      <c r="T17" s="9" t="s">
        <v>977</v>
      </c>
      <c r="U17" s="9" t="s">
        <v>978</v>
      </c>
      <c r="V17" s="10" t="s">
        <v>979</v>
      </c>
      <c r="W17" s="10" t="s">
        <v>980</v>
      </c>
      <c r="X17" s="10" t="s">
        <v>981</v>
      </c>
      <c r="Y17" s="10" t="s">
        <v>982</v>
      </c>
      <c r="Z17" s="10" t="s">
        <v>983</v>
      </c>
      <c r="AA17" s="10" t="s">
        <v>984</v>
      </c>
      <c r="AB17" s="10" t="s">
        <v>985</v>
      </c>
      <c r="AC17" s="10" t="s">
        <v>986</v>
      </c>
      <c r="AD17" s="9" t="s">
        <v>987</v>
      </c>
      <c r="AE17" s="9" t="s">
        <v>988</v>
      </c>
      <c r="AF17" s="10" t="s">
        <v>989</v>
      </c>
      <c r="AG17" s="10" t="s">
        <v>990</v>
      </c>
      <c r="AH17" s="10" t="s">
        <v>991</v>
      </c>
    </row>
    <row r="18" spans="1:34" ht="15.75" thickBot="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5.75" thickBot="1" x14ac:dyDescent="0.3">
      <c r="A19" s="279" t="s">
        <v>102</v>
      </c>
      <c r="B19" s="280"/>
      <c r="C19" s="28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1" spans="1:34" x14ac:dyDescent="0.25">
      <c r="A21" s="1" t="s">
        <v>992</v>
      </c>
    </row>
    <row r="22" spans="1:34" x14ac:dyDescent="0.25">
      <c r="A22" s="1" t="s">
        <v>993</v>
      </c>
    </row>
  </sheetData>
  <mergeCells count="14">
    <mergeCell ref="T15:X15"/>
    <mergeCell ref="Y15:AC15"/>
    <mergeCell ref="AD15:AH15"/>
    <mergeCell ref="A19:C19"/>
    <mergeCell ref="A13:A16"/>
    <mergeCell ref="B13:B16"/>
    <mergeCell ref="C13:C16"/>
    <mergeCell ref="D13:D16"/>
    <mergeCell ref="E13:AH13"/>
    <mergeCell ref="E14:I14"/>
    <mergeCell ref="J14:AH14"/>
    <mergeCell ref="E15:I15"/>
    <mergeCell ref="J15:N15"/>
    <mergeCell ref="O15:S1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00000"/>
  </sheetPr>
  <dimension ref="A1:AS31"/>
  <sheetViews>
    <sheetView workbookViewId="0">
      <selection sqref="A1:XFD1048576"/>
    </sheetView>
  </sheetViews>
  <sheetFormatPr defaultRowHeight="15" x14ac:dyDescent="0.25"/>
  <sheetData>
    <row r="1" spans="1:37" x14ac:dyDescent="0.25">
      <c r="A1" s="1" t="s">
        <v>994</v>
      </c>
    </row>
    <row r="2" spans="1:37" x14ac:dyDescent="0.25">
      <c r="A2" s="1" t="s">
        <v>823</v>
      </c>
    </row>
    <row r="3" spans="1:37" x14ac:dyDescent="0.25">
      <c r="A3" s="1" t="s">
        <v>995</v>
      </c>
    </row>
    <row r="4" spans="1:37" x14ac:dyDescent="0.25">
      <c r="A4" s="1" t="s">
        <v>136</v>
      </c>
    </row>
    <row r="5" spans="1:37" x14ac:dyDescent="0.25">
      <c r="A5" s="1" t="s">
        <v>137</v>
      </c>
    </row>
    <row r="6" spans="1:37" x14ac:dyDescent="0.25">
      <c r="A6" s="1" t="s">
        <v>996</v>
      </c>
    </row>
    <row r="7" spans="1:37" x14ac:dyDescent="0.25">
      <c r="A7" s="1" t="s">
        <v>139</v>
      </c>
    </row>
    <row r="8" spans="1:37" ht="15.75" thickBot="1" x14ac:dyDescent="0.3"/>
    <row r="9" spans="1:37" x14ac:dyDescent="0.25">
      <c r="A9" s="40"/>
      <c r="B9" s="40"/>
      <c r="C9" s="40"/>
      <c r="D9" s="40"/>
      <c r="E9" s="2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314" t="s">
        <v>997</v>
      </c>
      <c r="AH9" s="314"/>
      <c r="AI9" s="314"/>
      <c r="AJ9" s="314"/>
      <c r="AK9" s="314"/>
    </row>
    <row r="10" spans="1:37" ht="15.75" thickBot="1" x14ac:dyDescent="0.3">
      <c r="A10" s="42"/>
      <c r="B10" s="42"/>
      <c r="C10" s="42"/>
      <c r="D10" s="43" t="s">
        <v>998</v>
      </c>
      <c r="E10" s="3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</row>
    <row r="11" spans="1:37" ht="15.75" thickBot="1" x14ac:dyDescent="0.3">
      <c r="A11" s="235" t="s">
        <v>999</v>
      </c>
      <c r="B11" s="42"/>
      <c r="C11" s="315" t="s">
        <v>142</v>
      </c>
      <c r="D11" s="315" t="s">
        <v>1000</v>
      </c>
      <c r="E11" s="316" t="s">
        <v>145</v>
      </c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</row>
    <row r="12" spans="1:37" ht="15.75" thickBot="1" x14ac:dyDescent="0.3">
      <c r="A12" s="235"/>
      <c r="B12" s="315" t="s">
        <v>1001</v>
      </c>
      <c r="C12" s="315"/>
      <c r="D12" s="315"/>
      <c r="E12" s="240" t="s">
        <v>850</v>
      </c>
      <c r="F12" s="241"/>
      <c r="G12" s="241"/>
      <c r="H12" s="241"/>
      <c r="I12" s="241"/>
      <c r="J12" s="241"/>
      <c r="K12" s="242"/>
      <c r="L12" s="240" t="s">
        <v>851</v>
      </c>
      <c r="M12" s="241"/>
      <c r="N12" s="241"/>
      <c r="O12" s="241"/>
      <c r="P12" s="241"/>
      <c r="Q12" s="241"/>
      <c r="R12" s="242"/>
      <c r="S12" s="240" t="s">
        <v>852</v>
      </c>
      <c r="T12" s="241"/>
      <c r="U12" s="241"/>
      <c r="V12" s="241"/>
      <c r="W12" s="241"/>
      <c r="X12" s="241"/>
      <c r="Y12" s="242"/>
      <c r="Z12" s="240" t="s">
        <v>1002</v>
      </c>
      <c r="AA12" s="241"/>
      <c r="AB12" s="241"/>
      <c r="AC12" s="241"/>
      <c r="AD12" s="241"/>
      <c r="AE12" s="241"/>
      <c r="AF12" s="242"/>
      <c r="AG12" s="318" t="s">
        <v>854</v>
      </c>
      <c r="AH12" s="319"/>
      <c r="AI12" s="319"/>
      <c r="AJ12" s="319"/>
      <c r="AK12" s="319"/>
    </row>
    <row r="13" spans="1:37" ht="22.5" thickBot="1" x14ac:dyDescent="0.3">
      <c r="A13" s="45" t="s">
        <v>1003</v>
      </c>
      <c r="B13" s="306"/>
      <c r="C13" s="306"/>
      <c r="D13" s="306"/>
      <c r="E13" s="46" t="s">
        <v>1004</v>
      </c>
      <c r="F13" s="22" t="s">
        <v>1005</v>
      </c>
      <c r="G13" s="12" t="s">
        <v>1006</v>
      </c>
      <c r="H13" s="12" t="s">
        <v>150</v>
      </c>
      <c r="I13" s="15" t="s">
        <v>151</v>
      </c>
      <c r="J13" s="15" t="s">
        <v>152</v>
      </c>
      <c r="K13" s="15" t="s">
        <v>153</v>
      </c>
      <c r="L13" s="22" t="s">
        <v>1007</v>
      </c>
      <c r="M13" s="15" t="s">
        <v>148</v>
      </c>
      <c r="N13" s="12" t="s">
        <v>149</v>
      </c>
      <c r="O13" s="12" t="s">
        <v>150</v>
      </c>
      <c r="P13" s="15" t="s">
        <v>151</v>
      </c>
      <c r="Q13" s="15" t="s">
        <v>152</v>
      </c>
      <c r="R13" s="15" t="s">
        <v>153</v>
      </c>
      <c r="S13" s="15" t="s">
        <v>147</v>
      </c>
      <c r="T13" s="15" t="s">
        <v>148</v>
      </c>
      <c r="U13" s="12" t="s">
        <v>149</v>
      </c>
      <c r="V13" s="12" t="s">
        <v>150</v>
      </c>
      <c r="W13" s="15" t="s">
        <v>151</v>
      </c>
      <c r="X13" s="15" t="s">
        <v>152</v>
      </c>
      <c r="Y13" s="15" t="s">
        <v>153</v>
      </c>
      <c r="Z13" s="15" t="s">
        <v>147</v>
      </c>
      <c r="AA13" s="15" t="s">
        <v>148</v>
      </c>
      <c r="AB13" s="12" t="s">
        <v>149</v>
      </c>
      <c r="AC13" s="12" t="s">
        <v>150</v>
      </c>
      <c r="AD13" s="15" t="s">
        <v>151</v>
      </c>
      <c r="AE13" s="15" t="s">
        <v>152</v>
      </c>
      <c r="AF13" s="15" t="s">
        <v>153</v>
      </c>
      <c r="AG13" s="15" t="s">
        <v>147</v>
      </c>
      <c r="AH13" s="15" t="s">
        <v>148</v>
      </c>
      <c r="AI13" s="47" t="s">
        <v>1008</v>
      </c>
      <c r="AJ13" s="12" t="s">
        <v>150</v>
      </c>
      <c r="AK13" s="15" t="s">
        <v>151</v>
      </c>
    </row>
    <row r="14" spans="1:37" ht="15.75" thickBot="1" x14ac:dyDescent="0.3">
      <c r="A14" s="8" t="s">
        <v>155</v>
      </c>
      <c r="B14" s="8" t="s">
        <v>156</v>
      </c>
      <c r="C14" s="15" t="s">
        <v>157</v>
      </c>
      <c r="D14" s="15" t="s">
        <v>158</v>
      </c>
      <c r="E14" s="10" t="s">
        <v>1009</v>
      </c>
      <c r="F14" s="10" t="s">
        <v>1010</v>
      </c>
      <c r="G14" s="10" t="s">
        <v>1011</v>
      </c>
      <c r="H14" s="10" t="s">
        <v>1012</v>
      </c>
      <c r="I14" s="10" t="s">
        <v>1013</v>
      </c>
      <c r="J14" s="10" t="s">
        <v>1014</v>
      </c>
      <c r="K14" s="10" t="s">
        <v>1015</v>
      </c>
      <c r="L14" s="10" t="s">
        <v>1016</v>
      </c>
      <c r="M14" s="10" t="s">
        <v>1017</v>
      </c>
      <c r="N14" s="10" t="s">
        <v>1018</v>
      </c>
      <c r="O14" s="10" t="s">
        <v>1019</v>
      </c>
      <c r="P14" s="10" t="s">
        <v>1020</v>
      </c>
      <c r="Q14" s="10" t="s">
        <v>1021</v>
      </c>
      <c r="R14" s="10" t="s">
        <v>1022</v>
      </c>
      <c r="S14" s="10" t="s">
        <v>1023</v>
      </c>
      <c r="T14" s="10" t="s">
        <v>1024</v>
      </c>
      <c r="U14" s="10" t="s">
        <v>1025</v>
      </c>
      <c r="V14" s="10" t="s">
        <v>1026</v>
      </c>
      <c r="W14" s="10" t="s">
        <v>1027</v>
      </c>
      <c r="X14" s="10" t="s">
        <v>1028</v>
      </c>
      <c r="Y14" s="10" t="s">
        <v>1029</v>
      </c>
      <c r="Z14" s="10" t="s">
        <v>1030</v>
      </c>
      <c r="AA14" s="10" t="s">
        <v>1031</v>
      </c>
      <c r="AB14" s="10" t="s">
        <v>1032</v>
      </c>
      <c r="AC14" s="10" t="s">
        <v>1033</v>
      </c>
      <c r="AD14" s="10" t="s">
        <v>1034</v>
      </c>
      <c r="AE14" s="10" t="s">
        <v>1035</v>
      </c>
      <c r="AF14" s="10" t="s">
        <v>1036</v>
      </c>
      <c r="AG14" s="10" t="s">
        <v>1037</v>
      </c>
      <c r="AH14" s="10" t="s">
        <v>1038</v>
      </c>
      <c r="AI14" s="10" t="s">
        <v>1039</v>
      </c>
      <c r="AJ14" s="10" t="s">
        <v>1040</v>
      </c>
      <c r="AK14" s="10" t="s">
        <v>1041</v>
      </c>
    </row>
    <row r="15" spans="1:37" ht="15.75" thickBot="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ht="15.75" thickBot="1" x14ac:dyDescent="0.3">
      <c r="A16" s="279" t="s">
        <v>182</v>
      </c>
      <c r="B16" s="280"/>
      <c r="C16" s="28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8" spans="1:45" x14ac:dyDescent="0.25">
      <c r="A18" s="1" t="s">
        <v>1042</v>
      </c>
    </row>
    <row r="19" spans="1:45" x14ac:dyDescent="0.25">
      <c r="A19" s="1" t="s">
        <v>1043</v>
      </c>
    </row>
    <row r="21" spans="1:45" x14ac:dyDescent="0.25">
      <c r="A21" s="1" t="s">
        <v>1044</v>
      </c>
    </row>
    <row r="22" spans="1:45" x14ac:dyDescent="0.25">
      <c r="A22" s="1" t="s">
        <v>820</v>
      </c>
    </row>
    <row r="23" spans="1:45" x14ac:dyDescent="0.25">
      <c r="A23" s="1" t="s">
        <v>839</v>
      </c>
    </row>
    <row r="24" spans="1:45" x14ac:dyDescent="0.25">
      <c r="A24" s="1" t="s">
        <v>1045</v>
      </c>
    </row>
    <row r="25" spans="1:45" ht="15.75" thickBot="1" x14ac:dyDescent="0.3"/>
    <row r="26" spans="1:45" ht="15.75" thickBot="1" x14ac:dyDescent="0.3">
      <c r="A26" s="320"/>
      <c r="B26" s="321"/>
      <c r="C26" s="240" t="s">
        <v>146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2"/>
      <c r="AL26" s="322" t="s">
        <v>1046</v>
      </c>
      <c r="AM26" s="323"/>
      <c r="AN26" s="323"/>
      <c r="AO26" s="323"/>
      <c r="AP26" s="323"/>
      <c r="AQ26" s="323"/>
      <c r="AR26" s="324"/>
      <c r="AS26" s="315" t="s">
        <v>144</v>
      </c>
    </row>
    <row r="27" spans="1:45" ht="15.75" thickBot="1" x14ac:dyDescent="0.3">
      <c r="A27" s="320"/>
      <c r="B27" s="321"/>
      <c r="C27" s="240" t="s">
        <v>850</v>
      </c>
      <c r="D27" s="241"/>
      <c r="E27" s="241"/>
      <c r="F27" s="241"/>
      <c r="G27" s="241"/>
      <c r="H27" s="241"/>
      <c r="I27" s="242"/>
      <c r="J27" s="240" t="s">
        <v>851</v>
      </c>
      <c r="K27" s="241"/>
      <c r="L27" s="241"/>
      <c r="M27" s="241"/>
      <c r="N27" s="241"/>
      <c r="O27" s="241"/>
      <c r="P27" s="242"/>
      <c r="Q27" s="240" t="s">
        <v>1047</v>
      </c>
      <c r="R27" s="241"/>
      <c r="S27" s="241"/>
      <c r="T27" s="241"/>
      <c r="U27" s="241"/>
      <c r="V27" s="241"/>
      <c r="W27" s="242"/>
      <c r="X27" s="240" t="s">
        <v>853</v>
      </c>
      <c r="Y27" s="241"/>
      <c r="Z27" s="241"/>
      <c r="AA27" s="241"/>
      <c r="AB27" s="241"/>
      <c r="AC27" s="241"/>
      <c r="AD27" s="242"/>
      <c r="AE27" s="240" t="s">
        <v>854</v>
      </c>
      <c r="AF27" s="241"/>
      <c r="AG27" s="241"/>
      <c r="AH27" s="241"/>
      <c r="AI27" s="241"/>
      <c r="AJ27" s="241"/>
      <c r="AK27" s="242"/>
      <c r="AL27" s="325"/>
      <c r="AM27" s="326"/>
      <c r="AN27" s="326"/>
      <c r="AO27" s="326"/>
      <c r="AP27" s="326"/>
      <c r="AQ27" s="326"/>
      <c r="AR27" s="327"/>
      <c r="AS27" s="315"/>
    </row>
    <row r="28" spans="1:45" ht="15.75" thickBot="1" x14ac:dyDescent="0.3">
      <c r="A28" s="15" t="s">
        <v>152</v>
      </c>
      <c r="B28" s="15" t="s">
        <v>153</v>
      </c>
      <c r="C28" s="15" t="s">
        <v>147</v>
      </c>
      <c r="D28" s="15" t="s">
        <v>148</v>
      </c>
      <c r="E28" s="12" t="s">
        <v>1048</v>
      </c>
      <c r="F28" s="12" t="s">
        <v>150</v>
      </c>
      <c r="G28" s="15" t="s">
        <v>151</v>
      </c>
      <c r="H28" s="15" t="s">
        <v>152</v>
      </c>
      <c r="I28" s="15" t="s">
        <v>153</v>
      </c>
      <c r="J28" s="22" t="s">
        <v>1049</v>
      </c>
      <c r="K28" s="15" t="s">
        <v>148</v>
      </c>
      <c r="L28" s="12" t="s">
        <v>149</v>
      </c>
      <c r="M28" s="12" t="s">
        <v>150</v>
      </c>
      <c r="N28" s="15" t="s">
        <v>151</v>
      </c>
      <c r="O28" s="15" t="s">
        <v>152</v>
      </c>
      <c r="P28" s="15" t="s">
        <v>153</v>
      </c>
      <c r="Q28" s="15" t="s">
        <v>147</v>
      </c>
      <c r="R28" s="15" t="s">
        <v>148</v>
      </c>
      <c r="S28" s="12" t="s">
        <v>149</v>
      </c>
      <c r="T28" s="12" t="s">
        <v>150</v>
      </c>
      <c r="U28" s="15" t="s">
        <v>151</v>
      </c>
      <c r="V28" s="15" t="s">
        <v>152</v>
      </c>
      <c r="W28" s="15" t="s">
        <v>153</v>
      </c>
      <c r="X28" s="15" t="s">
        <v>147</v>
      </c>
      <c r="Y28" s="15" t="s">
        <v>148</v>
      </c>
      <c r="Z28" s="12" t="s">
        <v>149</v>
      </c>
      <c r="AA28" s="12" t="s">
        <v>150</v>
      </c>
      <c r="AB28" s="15" t="s">
        <v>151</v>
      </c>
      <c r="AC28" s="15" t="s">
        <v>152</v>
      </c>
      <c r="AD28" s="15" t="s">
        <v>153</v>
      </c>
      <c r="AE28" s="15" t="s">
        <v>147</v>
      </c>
      <c r="AF28" s="15" t="s">
        <v>148</v>
      </c>
      <c r="AG28" s="12" t="s">
        <v>1048</v>
      </c>
      <c r="AH28" s="12" t="s">
        <v>150</v>
      </c>
      <c r="AI28" s="15" t="s">
        <v>151</v>
      </c>
      <c r="AJ28" s="15" t="s">
        <v>152</v>
      </c>
      <c r="AK28" s="15" t="s">
        <v>153</v>
      </c>
      <c r="AL28" s="22" t="s">
        <v>1050</v>
      </c>
      <c r="AM28" s="15" t="s">
        <v>148</v>
      </c>
      <c r="AN28" s="12" t="s">
        <v>1048</v>
      </c>
      <c r="AO28" s="12" t="s">
        <v>150</v>
      </c>
      <c r="AP28" s="15" t="s">
        <v>151</v>
      </c>
      <c r="AQ28" s="15" t="s">
        <v>152</v>
      </c>
      <c r="AR28" s="15" t="s">
        <v>153</v>
      </c>
      <c r="AS28" s="306"/>
    </row>
    <row r="29" spans="1:45" ht="15.75" thickBot="1" x14ac:dyDescent="0.3">
      <c r="A29" s="10" t="s">
        <v>1051</v>
      </c>
      <c r="B29" s="10" t="s">
        <v>1052</v>
      </c>
      <c r="C29" s="9" t="s">
        <v>1053</v>
      </c>
      <c r="D29" s="9" t="s">
        <v>921</v>
      </c>
      <c r="E29" s="10" t="s">
        <v>922</v>
      </c>
      <c r="F29" s="10" t="s">
        <v>923</v>
      </c>
      <c r="G29" s="10" t="s">
        <v>924</v>
      </c>
      <c r="H29" s="9" t="s">
        <v>925</v>
      </c>
      <c r="I29" s="10" t="s">
        <v>926</v>
      </c>
      <c r="J29" s="10" t="s">
        <v>1054</v>
      </c>
      <c r="K29" s="9" t="s">
        <v>928</v>
      </c>
      <c r="L29" s="10" t="s">
        <v>929</v>
      </c>
      <c r="M29" s="10" t="s">
        <v>930</v>
      </c>
      <c r="N29" s="10" t="s">
        <v>1055</v>
      </c>
      <c r="O29" s="9" t="s">
        <v>932</v>
      </c>
      <c r="P29" s="10" t="s">
        <v>933</v>
      </c>
      <c r="Q29" s="9" t="s">
        <v>934</v>
      </c>
      <c r="R29" s="9" t="s">
        <v>935</v>
      </c>
      <c r="S29" s="10" t="s">
        <v>936</v>
      </c>
      <c r="T29" s="10" t="s">
        <v>937</v>
      </c>
      <c r="U29" s="10" t="s">
        <v>938</v>
      </c>
      <c r="V29" s="9" t="s">
        <v>939</v>
      </c>
      <c r="W29" s="10" t="s">
        <v>940</v>
      </c>
      <c r="X29" s="10" t="s">
        <v>941</v>
      </c>
      <c r="Y29" s="10" t="s">
        <v>942</v>
      </c>
      <c r="Z29" s="10" t="s">
        <v>943</v>
      </c>
      <c r="AA29" s="10" t="s">
        <v>944</v>
      </c>
      <c r="AB29" s="10" t="s">
        <v>945</v>
      </c>
      <c r="AC29" s="10" t="s">
        <v>946</v>
      </c>
      <c r="AD29" s="10" t="s">
        <v>947</v>
      </c>
      <c r="AE29" s="10" t="s">
        <v>948</v>
      </c>
      <c r="AF29" s="10" t="s">
        <v>949</v>
      </c>
      <c r="AG29" s="10" t="s">
        <v>950</v>
      </c>
      <c r="AH29" s="10" t="s">
        <v>951</v>
      </c>
      <c r="AI29" s="10" t="s">
        <v>952</v>
      </c>
      <c r="AJ29" s="10" t="s">
        <v>953</v>
      </c>
      <c r="AK29" s="10" t="s">
        <v>954</v>
      </c>
      <c r="AL29" s="10" t="s">
        <v>1056</v>
      </c>
      <c r="AM29" s="10" t="s">
        <v>1057</v>
      </c>
      <c r="AN29" s="10" t="s">
        <v>1058</v>
      </c>
      <c r="AO29" s="10" t="s">
        <v>1059</v>
      </c>
      <c r="AP29" s="10" t="s">
        <v>1060</v>
      </c>
      <c r="AQ29" s="10" t="s">
        <v>1061</v>
      </c>
      <c r="AR29" s="10" t="s">
        <v>1062</v>
      </c>
      <c r="AS29" s="8" t="s">
        <v>162</v>
      </c>
    </row>
    <row r="30" spans="1:45" ht="15.75" thickBot="1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2"/>
    </row>
    <row r="31" spans="1:45" ht="15.75" thickBot="1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2"/>
    </row>
  </sheetData>
  <mergeCells count="22">
    <mergeCell ref="A16:C16"/>
    <mergeCell ref="A26:B26"/>
    <mergeCell ref="C26:AK26"/>
    <mergeCell ref="AL26:AR27"/>
    <mergeCell ref="AS26:AS28"/>
    <mergeCell ref="A27:B27"/>
    <mergeCell ref="C27:I27"/>
    <mergeCell ref="J27:P27"/>
    <mergeCell ref="Q27:W27"/>
    <mergeCell ref="X27:AD27"/>
    <mergeCell ref="AE27:AK27"/>
    <mergeCell ref="AG9:AK9"/>
    <mergeCell ref="A11:A12"/>
    <mergeCell ref="C11:C13"/>
    <mergeCell ref="D11:D13"/>
    <mergeCell ref="E11:AK11"/>
    <mergeCell ref="B12:B13"/>
    <mergeCell ref="E12:K12"/>
    <mergeCell ref="L12:R12"/>
    <mergeCell ref="S12:Y12"/>
    <mergeCell ref="Z12:AF12"/>
    <mergeCell ref="AG12:AK1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</sheetPr>
  <dimension ref="A1:BH18"/>
  <sheetViews>
    <sheetView workbookViewId="0">
      <selection activeCell="E28" sqref="E28"/>
    </sheetView>
  </sheetViews>
  <sheetFormatPr defaultRowHeight="15" x14ac:dyDescent="0.25"/>
  <sheetData>
    <row r="1" spans="1:60" x14ac:dyDescent="0.25">
      <c r="A1" s="1" t="s">
        <v>1063</v>
      </c>
    </row>
    <row r="2" spans="1:60" x14ac:dyDescent="0.25">
      <c r="A2" s="1" t="s">
        <v>1</v>
      </c>
    </row>
    <row r="3" spans="1:60" x14ac:dyDescent="0.25">
      <c r="A3" s="1" t="s">
        <v>2</v>
      </c>
    </row>
    <row r="4" spans="1:60" x14ac:dyDescent="0.25">
      <c r="A4" s="1" t="s">
        <v>1064</v>
      </c>
    </row>
    <row r="5" spans="1:60" x14ac:dyDescent="0.25">
      <c r="A5" s="1" t="s">
        <v>1065</v>
      </c>
    </row>
    <row r="6" spans="1:60" x14ac:dyDescent="0.25">
      <c r="A6" s="1" t="s">
        <v>1066</v>
      </c>
    </row>
    <row r="7" spans="1:60" x14ac:dyDescent="0.25">
      <c r="A7" s="1" t="s">
        <v>4</v>
      </c>
    </row>
    <row r="8" spans="1:60" x14ac:dyDescent="0.25">
      <c r="A8" s="1" t="s">
        <v>5</v>
      </c>
    </row>
    <row r="9" spans="1:60" x14ac:dyDescent="0.25">
      <c r="A9" s="1" t="s">
        <v>186</v>
      </c>
    </row>
    <row r="10" spans="1:60" x14ac:dyDescent="0.25">
      <c r="A10" s="1" t="s">
        <v>6</v>
      </c>
    </row>
    <row r="11" spans="1:60" ht="15.75" thickBot="1" x14ac:dyDescent="0.3"/>
    <row r="12" spans="1:60" ht="15.75" thickBot="1" x14ac:dyDescent="0.3">
      <c r="A12" s="234" t="s">
        <v>1067</v>
      </c>
      <c r="B12" s="219" t="s">
        <v>8</v>
      </c>
      <c r="C12" s="219" t="s">
        <v>9</v>
      </c>
      <c r="D12" s="219" t="s">
        <v>1068</v>
      </c>
      <c r="E12" s="240" t="s">
        <v>1069</v>
      </c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2"/>
      <c r="BC12" s="249" t="s">
        <v>1070</v>
      </c>
      <c r="BD12" s="250"/>
      <c r="BE12" s="250"/>
      <c r="BF12" s="250"/>
      <c r="BG12" s="229"/>
      <c r="BH12" s="219" t="s">
        <v>13</v>
      </c>
    </row>
    <row r="13" spans="1:60" ht="15.75" thickBot="1" x14ac:dyDescent="0.3">
      <c r="A13" s="235"/>
      <c r="B13" s="220"/>
      <c r="C13" s="220"/>
      <c r="D13" s="220"/>
      <c r="E13" s="240" t="s">
        <v>14</v>
      </c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2"/>
      <c r="AD13" s="240" t="s">
        <v>15</v>
      </c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2"/>
      <c r="BC13" s="309"/>
      <c r="BD13" s="310"/>
      <c r="BE13" s="310"/>
      <c r="BF13" s="310"/>
      <c r="BG13" s="311"/>
      <c r="BH13" s="220"/>
    </row>
    <row r="14" spans="1:60" ht="15.75" thickBot="1" x14ac:dyDescent="0.3">
      <c r="A14" s="235"/>
      <c r="B14" s="220"/>
      <c r="C14" s="220"/>
      <c r="D14" s="220"/>
      <c r="E14" s="240" t="s">
        <v>862</v>
      </c>
      <c r="F14" s="241"/>
      <c r="G14" s="241"/>
      <c r="H14" s="241"/>
      <c r="I14" s="242"/>
      <c r="J14" s="240" t="s">
        <v>863</v>
      </c>
      <c r="K14" s="241"/>
      <c r="L14" s="241"/>
      <c r="M14" s="241"/>
      <c r="N14" s="242"/>
      <c r="O14" s="240" t="s">
        <v>1071</v>
      </c>
      <c r="P14" s="241"/>
      <c r="Q14" s="241"/>
      <c r="R14" s="241"/>
      <c r="S14" s="242"/>
      <c r="T14" s="240" t="s">
        <v>1072</v>
      </c>
      <c r="U14" s="241"/>
      <c r="V14" s="241"/>
      <c r="W14" s="241"/>
      <c r="X14" s="242"/>
      <c r="Y14" s="240" t="s">
        <v>866</v>
      </c>
      <c r="Z14" s="241"/>
      <c r="AA14" s="241"/>
      <c r="AB14" s="241"/>
      <c r="AC14" s="242"/>
      <c r="AD14" s="240" t="s">
        <v>862</v>
      </c>
      <c r="AE14" s="241"/>
      <c r="AF14" s="241"/>
      <c r="AG14" s="241"/>
      <c r="AH14" s="242"/>
      <c r="AI14" s="240" t="s">
        <v>863</v>
      </c>
      <c r="AJ14" s="241"/>
      <c r="AK14" s="241"/>
      <c r="AL14" s="241"/>
      <c r="AM14" s="242"/>
      <c r="AN14" s="240" t="s">
        <v>1071</v>
      </c>
      <c r="AO14" s="241"/>
      <c r="AP14" s="241"/>
      <c r="AQ14" s="241"/>
      <c r="AR14" s="242"/>
      <c r="AS14" s="240" t="s">
        <v>865</v>
      </c>
      <c r="AT14" s="241"/>
      <c r="AU14" s="241"/>
      <c r="AV14" s="241"/>
      <c r="AW14" s="242"/>
      <c r="AX14" s="240" t="s">
        <v>866</v>
      </c>
      <c r="AY14" s="241"/>
      <c r="AZ14" s="241"/>
      <c r="BA14" s="241"/>
      <c r="BB14" s="242"/>
      <c r="BC14" s="230"/>
      <c r="BD14" s="251"/>
      <c r="BE14" s="251"/>
      <c r="BF14" s="251"/>
      <c r="BG14" s="231"/>
      <c r="BH14" s="220"/>
    </row>
    <row r="15" spans="1:60" ht="15.75" thickBot="1" x14ac:dyDescent="0.3">
      <c r="A15" s="236"/>
      <c r="B15" s="221"/>
      <c r="C15" s="221"/>
      <c r="D15" s="221"/>
      <c r="E15" s="39" t="s">
        <v>1073</v>
      </c>
      <c r="F15" s="6" t="s">
        <v>1074</v>
      </c>
      <c r="G15" s="23" t="s">
        <v>871</v>
      </c>
      <c r="H15" s="8" t="s">
        <v>872</v>
      </c>
      <c r="I15" s="23" t="s">
        <v>873</v>
      </c>
      <c r="J15" s="23" t="s">
        <v>869</v>
      </c>
      <c r="K15" s="6" t="s">
        <v>1074</v>
      </c>
      <c r="L15" s="23" t="s">
        <v>871</v>
      </c>
      <c r="M15" s="8" t="s">
        <v>872</v>
      </c>
      <c r="N15" s="23" t="s">
        <v>873</v>
      </c>
      <c r="O15" s="23" t="s">
        <v>869</v>
      </c>
      <c r="P15" s="6" t="s">
        <v>1075</v>
      </c>
      <c r="Q15" s="23" t="s">
        <v>871</v>
      </c>
      <c r="R15" s="8" t="s">
        <v>872</v>
      </c>
      <c r="S15" s="23" t="s">
        <v>873</v>
      </c>
      <c r="T15" s="23" t="s">
        <v>869</v>
      </c>
      <c r="U15" s="6" t="s">
        <v>1075</v>
      </c>
      <c r="V15" s="23" t="s">
        <v>871</v>
      </c>
      <c r="W15" s="8" t="s">
        <v>872</v>
      </c>
      <c r="X15" s="23" t="s">
        <v>873</v>
      </c>
      <c r="Y15" s="23" t="s">
        <v>869</v>
      </c>
      <c r="Z15" s="8" t="s">
        <v>870</v>
      </c>
      <c r="AA15" s="6" t="s">
        <v>1076</v>
      </c>
      <c r="AB15" s="8" t="s">
        <v>872</v>
      </c>
      <c r="AC15" s="23" t="s">
        <v>873</v>
      </c>
      <c r="AD15" s="25" t="s">
        <v>1077</v>
      </c>
      <c r="AE15" s="6" t="s">
        <v>1078</v>
      </c>
      <c r="AF15" s="25" t="s">
        <v>1079</v>
      </c>
      <c r="AG15" s="25" t="s">
        <v>1080</v>
      </c>
      <c r="AH15" s="25" t="s">
        <v>874</v>
      </c>
      <c r="AI15" s="23" t="s">
        <v>869</v>
      </c>
      <c r="AJ15" s="6" t="s">
        <v>1081</v>
      </c>
      <c r="AK15" s="23" t="s">
        <v>871</v>
      </c>
      <c r="AL15" s="8" t="s">
        <v>872</v>
      </c>
      <c r="AM15" s="23" t="s">
        <v>873</v>
      </c>
      <c r="AN15" s="23" t="s">
        <v>869</v>
      </c>
      <c r="AO15" s="8" t="s">
        <v>870</v>
      </c>
      <c r="AP15" s="23" t="s">
        <v>871</v>
      </c>
      <c r="AQ15" s="8" t="s">
        <v>872</v>
      </c>
      <c r="AR15" s="23" t="s">
        <v>873</v>
      </c>
      <c r="AS15" s="23" t="s">
        <v>869</v>
      </c>
      <c r="AT15" s="6" t="s">
        <v>1074</v>
      </c>
      <c r="AU15" s="23" t="s">
        <v>871</v>
      </c>
      <c r="AV15" s="28" t="s">
        <v>1082</v>
      </c>
      <c r="AW15" s="23" t="s">
        <v>873</v>
      </c>
      <c r="AX15" s="23" t="s">
        <v>869</v>
      </c>
      <c r="AY15" s="5" t="s">
        <v>1083</v>
      </c>
      <c r="AZ15" s="23" t="s">
        <v>871</v>
      </c>
      <c r="BA15" s="16" t="s">
        <v>1084</v>
      </c>
      <c r="BB15" s="23" t="s">
        <v>873</v>
      </c>
      <c r="BC15" s="23" t="s">
        <v>869</v>
      </c>
      <c r="BD15" s="8" t="s">
        <v>870</v>
      </c>
      <c r="BE15" s="23" t="s">
        <v>871</v>
      </c>
      <c r="BF15" s="8" t="s">
        <v>872</v>
      </c>
      <c r="BG15" s="6" t="s">
        <v>1085</v>
      </c>
      <c r="BH15" s="221"/>
    </row>
    <row r="16" spans="1:60" ht="15.75" thickBot="1" x14ac:dyDescent="0.3">
      <c r="A16" s="8" t="s">
        <v>25</v>
      </c>
      <c r="B16" s="8" t="s">
        <v>26</v>
      </c>
      <c r="C16" s="15" t="s">
        <v>27</v>
      </c>
      <c r="D16" s="15" t="s">
        <v>28</v>
      </c>
      <c r="E16" s="10" t="s">
        <v>875</v>
      </c>
      <c r="F16" s="10" t="s">
        <v>876</v>
      </c>
      <c r="G16" s="10" t="s">
        <v>877</v>
      </c>
      <c r="H16" s="10" t="s">
        <v>878</v>
      </c>
      <c r="I16" s="10" t="s">
        <v>879</v>
      </c>
      <c r="J16" s="10" t="s">
        <v>882</v>
      </c>
      <c r="K16" s="10" t="s">
        <v>883</v>
      </c>
      <c r="L16" s="10" t="s">
        <v>884</v>
      </c>
      <c r="M16" s="10" t="s">
        <v>885</v>
      </c>
      <c r="N16" s="10" t="s">
        <v>886</v>
      </c>
      <c r="O16" s="10" t="s">
        <v>889</v>
      </c>
      <c r="P16" s="10" t="s">
        <v>890</v>
      </c>
      <c r="Q16" s="10" t="s">
        <v>891</v>
      </c>
      <c r="R16" s="10" t="s">
        <v>892</v>
      </c>
      <c r="S16" s="10" t="s">
        <v>893</v>
      </c>
      <c r="T16" s="10" t="s">
        <v>896</v>
      </c>
      <c r="U16" s="10" t="s">
        <v>897</v>
      </c>
      <c r="V16" s="10" t="s">
        <v>898</v>
      </c>
      <c r="W16" s="10" t="s">
        <v>899</v>
      </c>
      <c r="X16" s="10" t="s">
        <v>900</v>
      </c>
      <c r="Y16" s="10" t="s">
        <v>903</v>
      </c>
      <c r="Z16" s="10" t="s">
        <v>904</v>
      </c>
      <c r="AA16" s="10" t="s">
        <v>905</v>
      </c>
      <c r="AB16" s="10" t="s">
        <v>906</v>
      </c>
      <c r="AC16" s="10" t="s">
        <v>907</v>
      </c>
      <c r="AD16" s="9" t="s">
        <v>1086</v>
      </c>
      <c r="AE16" s="9" t="s">
        <v>1087</v>
      </c>
      <c r="AF16" s="10" t="s">
        <v>1088</v>
      </c>
      <c r="AG16" s="10" t="s">
        <v>1089</v>
      </c>
      <c r="AH16" s="10" t="s">
        <v>1090</v>
      </c>
      <c r="AI16" s="9" t="s">
        <v>1091</v>
      </c>
      <c r="AJ16" s="9" t="s">
        <v>1092</v>
      </c>
      <c r="AK16" s="10" t="s">
        <v>1093</v>
      </c>
      <c r="AL16" s="10" t="s">
        <v>1094</v>
      </c>
      <c r="AM16" s="10" t="s">
        <v>1095</v>
      </c>
      <c r="AN16" s="9" t="s">
        <v>1096</v>
      </c>
      <c r="AO16" s="9" t="s">
        <v>1097</v>
      </c>
      <c r="AP16" s="10" t="s">
        <v>1098</v>
      </c>
      <c r="AQ16" s="10" t="s">
        <v>1099</v>
      </c>
      <c r="AR16" s="10" t="s">
        <v>1100</v>
      </c>
      <c r="AS16" s="10" t="s">
        <v>1101</v>
      </c>
      <c r="AT16" s="10" t="s">
        <v>1102</v>
      </c>
      <c r="AU16" s="10" t="s">
        <v>1103</v>
      </c>
      <c r="AV16" s="10" t="s">
        <v>1104</v>
      </c>
      <c r="AW16" s="10" t="s">
        <v>1105</v>
      </c>
      <c r="AX16" s="10" t="s">
        <v>1106</v>
      </c>
      <c r="AY16" s="10" t="s">
        <v>1107</v>
      </c>
      <c r="AZ16" s="10" t="s">
        <v>1108</v>
      </c>
      <c r="BA16" s="10" t="s">
        <v>1109</v>
      </c>
      <c r="BB16" s="10" t="s">
        <v>1110</v>
      </c>
      <c r="BC16" s="10" t="s">
        <v>1111</v>
      </c>
      <c r="BD16" s="10" t="s">
        <v>1112</v>
      </c>
      <c r="BE16" s="10" t="s">
        <v>1113</v>
      </c>
      <c r="BF16" s="10" t="s">
        <v>1114</v>
      </c>
      <c r="BG16" s="10" t="s">
        <v>1115</v>
      </c>
      <c r="BH16" s="8" t="s">
        <v>32</v>
      </c>
    </row>
    <row r="17" spans="1:60" ht="15.75" thickBot="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2"/>
    </row>
    <row r="18" spans="1:60" ht="15.75" thickBot="1" x14ac:dyDescent="0.3">
      <c r="A18" s="279" t="s">
        <v>54</v>
      </c>
      <c r="B18" s="280"/>
      <c r="C18" s="28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2"/>
    </row>
  </sheetData>
  <mergeCells count="20">
    <mergeCell ref="BH12:BH15"/>
    <mergeCell ref="E13:AC13"/>
    <mergeCell ref="AD13:BB13"/>
    <mergeCell ref="E14:I14"/>
    <mergeCell ref="J14:N14"/>
    <mergeCell ref="O14:S14"/>
    <mergeCell ref="T14:X14"/>
    <mergeCell ref="Y14:AC14"/>
    <mergeCell ref="AD14:AH14"/>
    <mergeCell ref="AI14:AM14"/>
    <mergeCell ref="E12:BB12"/>
    <mergeCell ref="BC12:BG14"/>
    <mergeCell ref="AN14:AR14"/>
    <mergeCell ref="AS14:AW14"/>
    <mergeCell ref="AX14:BB14"/>
    <mergeCell ref="A18:C18"/>
    <mergeCell ref="A12:A15"/>
    <mergeCell ref="B12:B15"/>
    <mergeCell ref="C12:C15"/>
    <mergeCell ref="D12:D1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C00000"/>
  </sheetPr>
  <dimension ref="A1:BC19"/>
  <sheetViews>
    <sheetView workbookViewId="0">
      <selection sqref="A1:XFD19"/>
    </sheetView>
  </sheetViews>
  <sheetFormatPr defaultRowHeight="15" x14ac:dyDescent="0.25"/>
  <sheetData>
    <row r="1" spans="1:55" s="76" customFormat="1" x14ac:dyDescent="0.25">
      <c r="A1" s="96" t="s">
        <v>1750</v>
      </c>
    </row>
    <row r="2" spans="1:55" s="76" customFormat="1" x14ac:dyDescent="0.25">
      <c r="A2" s="96" t="s">
        <v>1667</v>
      </c>
    </row>
    <row r="3" spans="1:55" s="76" customFormat="1" x14ac:dyDescent="0.25">
      <c r="A3" s="96" t="s">
        <v>1668</v>
      </c>
    </row>
    <row r="4" spans="1:55" s="76" customFormat="1" x14ac:dyDescent="0.25">
      <c r="A4" s="96" t="s">
        <v>1751</v>
      </c>
    </row>
    <row r="5" spans="1:55" s="76" customFormat="1" x14ac:dyDescent="0.25">
      <c r="A5" s="96" t="s">
        <v>1752</v>
      </c>
    </row>
    <row r="6" spans="1:55" s="76" customFormat="1" x14ac:dyDescent="0.25">
      <c r="A6" s="96" t="s">
        <v>1753</v>
      </c>
    </row>
    <row r="7" spans="1:55" s="76" customFormat="1" x14ac:dyDescent="0.25">
      <c r="A7" s="96" t="s">
        <v>1672</v>
      </c>
    </row>
    <row r="8" spans="1:55" s="76" customFormat="1" x14ac:dyDescent="0.25">
      <c r="A8" s="96" t="s">
        <v>1673</v>
      </c>
    </row>
    <row r="9" spans="1:55" s="76" customFormat="1" x14ac:dyDescent="0.25"/>
    <row r="10" spans="1:55" s="76" customFormat="1" x14ac:dyDescent="0.25">
      <c r="A10" s="96" t="s">
        <v>1754</v>
      </c>
    </row>
    <row r="11" spans="1:55" s="76" customFormat="1" x14ac:dyDescent="0.25">
      <c r="A11" s="96" t="s">
        <v>1755</v>
      </c>
    </row>
    <row r="12" spans="1:55" s="76" customFormat="1" ht="15.75" thickBot="1" x14ac:dyDescent="0.3"/>
    <row r="13" spans="1:55" s="76" customFormat="1" ht="15.75" thickBot="1" x14ac:dyDescent="0.3">
      <c r="A13" s="109"/>
      <c r="B13" s="109"/>
      <c r="C13" s="109"/>
      <c r="D13" s="110"/>
      <c r="E13" s="328" t="s">
        <v>1756</v>
      </c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9"/>
      <c r="AD13" s="330" t="s">
        <v>1757</v>
      </c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331"/>
      <c r="AX13" s="331"/>
      <c r="AY13" s="331"/>
      <c r="AZ13" s="331"/>
      <c r="BA13" s="331"/>
      <c r="BB13" s="331"/>
      <c r="BC13" s="332"/>
    </row>
    <row r="14" spans="1:55" s="76" customFormat="1" ht="15.75" thickBot="1" x14ac:dyDescent="0.3">
      <c r="A14" s="111"/>
      <c r="B14" s="111"/>
      <c r="C14" s="111"/>
      <c r="D14" s="98" t="s">
        <v>1709</v>
      </c>
      <c r="E14" s="333"/>
      <c r="F14" s="334"/>
      <c r="G14" s="334"/>
      <c r="H14" s="334"/>
      <c r="I14" s="334"/>
      <c r="J14" s="328" t="s">
        <v>1710</v>
      </c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9"/>
      <c r="AD14" s="98" t="s">
        <v>1709</v>
      </c>
      <c r="AE14" s="330" t="s">
        <v>1710</v>
      </c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1"/>
      <c r="AZ14" s="331"/>
      <c r="BA14" s="331"/>
      <c r="BB14" s="331"/>
      <c r="BC14" s="332"/>
    </row>
    <row r="15" spans="1:55" s="76" customFormat="1" ht="15.75" thickBot="1" x14ac:dyDescent="0.3">
      <c r="A15" s="341" t="s">
        <v>1758</v>
      </c>
      <c r="B15" s="111"/>
      <c r="C15" s="111"/>
      <c r="D15" s="109"/>
      <c r="E15" s="110"/>
      <c r="F15" s="112"/>
      <c r="G15" s="113" t="s">
        <v>1759</v>
      </c>
      <c r="H15" s="112"/>
      <c r="I15" s="114"/>
      <c r="J15" s="110"/>
      <c r="K15" s="112"/>
      <c r="L15" s="113" t="s">
        <v>1760</v>
      </c>
      <c r="M15" s="112"/>
      <c r="N15" s="114"/>
      <c r="O15" s="110"/>
      <c r="P15" s="343" t="s">
        <v>1761</v>
      </c>
      <c r="Q15" s="336"/>
      <c r="R15" s="336"/>
      <c r="S15" s="337"/>
      <c r="T15" s="335" t="s">
        <v>1762</v>
      </c>
      <c r="U15" s="336"/>
      <c r="V15" s="336"/>
      <c r="W15" s="336"/>
      <c r="X15" s="337"/>
      <c r="Y15" s="335" t="s">
        <v>1763</v>
      </c>
      <c r="Z15" s="336"/>
      <c r="AA15" s="336"/>
      <c r="AB15" s="336"/>
      <c r="AC15" s="337"/>
      <c r="AD15" s="109"/>
      <c r="AE15" s="335" t="s">
        <v>1759</v>
      </c>
      <c r="AF15" s="336"/>
      <c r="AG15" s="336"/>
      <c r="AH15" s="336"/>
      <c r="AI15" s="337"/>
      <c r="AJ15" s="335" t="s">
        <v>1760</v>
      </c>
      <c r="AK15" s="336"/>
      <c r="AL15" s="336"/>
      <c r="AM15" s="336"/>
      <c r="AN15" s="337"/>
      <c r="AO15" s="335" t="s">
        <v>1764</v>
      </c>
      <c r="AP15" s="336"/>
      <c r="AQ15" s="336"/>
      <c r="AR15" s="336"/>
      <c r="AS15" s="337"/>
      <c r="AT15" s="335" t="s">
        <v>1765</v>
      </c>
      <c r="AU15" s="336"/>
      <c r="AV15" s="336"/>
      <c r="AW15" s="336"/>
      <c r="AX15" s="337"/>
      <c r="AY15" s="335" t="s">
        <v>1766</v>
      </c>
      <c r="AZ15" s="336"/>
      <c r="BA15" s="336"/>
      <c r="BB15" s="336"/>
      <c r="BC15" s="337"/>
    </row>
    <row r="16" spans="1:55" s="76" customFormat="1" ht="150.75" thickBot="1" x14ac:dyDescent="0.3">
      <c r="A16" s="342"/>
      <c r="B16" s="115" t="s">
        <v>1767</v>
      </c>
      <c r="C16" s="115" t="s">
        <v>1691</v>
      </c>
      <c r="D16" s="116" t="s">
        <v>1759</v>
      </c>
      <c r="E16" s="82" t="s">
        <v>1768</v>
      </c>
      <c r="F16" s="78" t="s">
        <v>1769</v>
      </c>
      <c r="G16" s="78" t="s">
        <v>1770</v>
      </c>
      <c r="H16" s="82" t="s">
        <v>1771</v>
      </c>
      <c r="I16" s="82" t="s">
        <v>1772</v>
      </c>
      <c r="J16" s="82" t="s">
        <v>1768</v>
      </c>
      <c r="K16" s="117" t="s">
        <v>1116</v>
      </c>
      <c r="L16" s="78" t="s">
        <v>1770</v>
      </c>
      <c r="M16" s="82" t="s">
        <v>1771</v>
      </c>
      <c r="N16" s="82" t="s">
        <v>1772</v>
      </c>
      <c r="O16" s="82" t="s">
        <v>1768</v>
      </c>
      <c r="P16" s="117" t="s">
        <v>1116</v>
      </c>
      <c r="Q16" s="78" t="s">
        <v>1770</v>
      </c>
      <c r="R16" s="82" t="s">
        <v>1771</v>
      </c>
      <c r="S16" s="82" t="s">
        <v>1772</v>
      </c>
      <c r="T16" s="82" t="s">
        <v>1768</v>
      </c>
      <c r="U16" s="82" t="s">
        <v>1773</v>
      </c>
      <c r="V16" s="78" t="s">
        <v>1774</v>
      </c>
      <c r="W16" s="82" t="s">
        <v>1771</v>
      </c>
      <c r="X16" s="82" t="s">
        <v>1772</v>
      </c>
      <c r="Y16" s="82" t="s">
        <v>1768</v>
      </c>
      <c r="Z16" s="82" t="s">
        <v>1775</v>
      </c>
      <c r="AA16" s="78" t="s">
        <v>1770</v>
      </c>
      <c r="AB16" s="82" t="s">
        <v>1776</v>
      </c>
      <c r="AC16" s="82" t="s">
        <v>1772</v>
      </c>
      <c r="AD16" s="116" t="s">
        <v>1759</v>
      </c>
      <c r="AE16" s="82" t="s">
        <v>1768</v>
      </c>
      <c r="AF16" s="78" t="s">
        <v>1777</v>
      </c>
      <c r="AG16" s="78" t="s">
        <v>1770</v>
      </c>
      <c r="AH16" s="82" t="s">
        <v>1771</v>
      </c>
      <c r="AI16" s="82" t="s">
        <v>1772</v>
      </c>
      <c r="AJ16" s="82" t="s">
        <v>1768</v>
      </c>
      <c r="AK16" s="78" t="s">
        <v>1778</v>
      </c>
      <c r="AL16" s="78" t="s">
        <v>1779</v>
      </c>
      <c r="AM16" s="82" t="s">
        <v>1771</v>
      </c>
      <c r="AN16" s="82" t="s">
        <v>1772</v>
      </c>
      <c r="AO16" s="82" t="s">
        <v>1768</v>
      </c>
      <c r="AP16" s="82" t="s">
        <v>1775</v>
      </c>
      <c r="AQ16" s="78" t="s">
        <v>1770</v>
      </c>
      <c r="AR16" s="82" t="s">
        <v>1771</v>
      </c>
      <c r="AS16" s="82" t="s">
        <v>1772</v>
      </c>
      <c r="AT16" s="82" t="s">
        <v>1768</v>
      </c>
      <c r="AU16" s="78" t="s">
        <v>1780</v>
      </c>
      <c r="AV16" s="78" t="s">
        <v>1781</v>
      </c>
      <c r="AW16" s="78" t="s">
        <v>1782</v>
      </c>
      <c r="AX16" s="82" t="s">
        <v>1772</v>
      </c>
      <c r="AY16" s="82" t="s">
        <v>1768</v>
      </c>
      <c r="AZ16" s="78" t="s">
        <v>1783</v>
      </c>
      <c r="BA16" s="78" t="s">
        <v>1784</v>
      </c>
      <c r="BB16" s="82" t="s">
        <v>1785</v>
      </c>
      <c r="BC16" s="82" t="s">
        <v>1772</v>
      </c>
    </row>
    <row r="17" spans="1:55" s="76" customFormat="1" ht="15.75" thickBot="1" x14ac:dyDescent="0.3">
      <c r="A17" s="80" t="s">
        <v>1697</v>
      </c>
      <c r="B17" s="80" t="s">
        <v>1713</v>
      </c>
      <c r="C17" s="80" t="s">
        <v>1714</v>
      </c>
      <c r="D17" s="80" t="s">
        <v>1786</v>
      </c>
      <c r="E17" s="81" t="s">
        <v>1787</v>
      </c>
      <c r="F17" s="81" t="s">
        <v>1788</v>
      </c>
      <c r="G17" s="81" t="s">
        <v>1789</v>
      </c>
      <c r="H17" s="81" t="s">
        <v>1790</v>
      </c>
      <c r="I17" s="81" t="s">
        <v>1791</v>
      </c>
      <c r="J17" s="81" t="s">
        <v>1792</v>
      </c>
      <c r="K17" s="81" t="s">
        <v>1793</v>
      </c>
      <c r="L17" s="81" t="s">
        <v>1794</v>
      </c>
      <c r="M17" s="81" t="s">
        <v>1795</v>
      </c>
      <c r="N17" s="81" t="s">
        <v>1796</v>
      </c>
      <c r="O17" s="81" t="s">
        <v>1797</v>
      </c>
      <c r="P17" s="81" t="s">
        <v>1798</v>
      </c>
      <c r="Q17" s="81" t="s">
        <v>1799</v>
      </c>
      <c r="R17" s="81" t="s">
        <v>1800</v>
      </c>
      <c r="S17" s="81" t="s">
        <v>1801</v>
      </c>
      <c r="T17" s="81" t="s">
        <v>1802</v>
      </c>
      <c r="U17" s="81" t="s">
        <v>1803</v>
      </c>
      <c r="V17" s="81" t="s">
        <v>1804</v>
      </c>
      <c r="W17" s="81" t="s">
        <v>1805</v>
      </c>
      <c r="X17" s="81" t="s">
        <v>1806</v>
      </c>
      <c r="Y17" s="81" t="s">
        <v>1807</v>
      </c>
      <c r="Z17" s="81" t="s">
        <v>1808</v>
      </c>
      <c r="AA17" s="81" t="s">
        <v>1809</v>
      </c>
      <c r="AB17" s="81" t="s">
        <v>1810</v>
      </c>
      <c r="AC17" s="81" t="s">
        <v>1811</v>
      </c>
      <c r="AD17" s="80" t="s">
        <v>1812</v>
      </c>
      <c r="AE17" s="81" t="s">
        <v>1813</v>
      </c>
      <c r="AF17" s="81" t="s">
        <v>1814</v>
      </c>
      <c r="AG17" s="81" t="s">
        <v>1815</v>
      </c>
      <c r="AH17" s="81" t="s">
        <v>1816</v>
      </c>
      <c r="AI17" s="81" t="s">
        <v>1817</v>
      </c>
      <c r="AJ17" s="81" t="s">
        <v>1818</v>
      </c>
      <c r="AK17" s="81" t="s">
        <v>1819</v>
      </c>
      <c r="AL17" s="81" t="s">
        <v>1820</v>
      </c>
      <c r="AM17" s="81" t="s">
        <v>1821</v>
      </c>
      <c r="AN17" s="81" t="s">
        <v>1822</v>
      </c>
      <c r="AO17" s="81" t="s">
        <v>1823</v>
      </c>
      <c r="AP17" s="81" t="s">
        <v>1824</v>
      </c>
      <c r="AQ17" s="81" t="s">
        <v>1825</v>
      </c>
      <c r="AR17" s="81" t="s">
        <v>1826</v>
      </c>
      <c r="AS17" s="81" t="s">
        <v>1827</v>
      </c>
      <c r="AT17" s="81" t="s">
        <v>1828</v>
      </c>
      <c r="AU17" s="81" t="s">
        <v>1829</v>
      </c>
      <c r="AV17" s="81" t="s">
        <v>1830</v>
      </c>
      <c r="AW17" s="81" t="s">
        <v>1831</v>
      </c>
      <c r="AX17" s="81" t="s">
        <v>1832</v>
      </c>
      <c r="AY17" s="81" t="s">
        <v>1833</v>
      </c>
      <c r="AZ17" s="81" t="s">
        <v>1834</v>
      </c>
      <c r="BA17" s="81" t="s">
        <v>1835</v>
      </c>
      <c r="BB17" s="81" t="s">
        <v>1836</v>
      </c>
      <c r="BC17" s="81" t="s">
        <v>1837</v>
      </c>
    </row>
    <row r="18" spans="1:55" s="76" customFormat="1" ht="15.75" thickBot="1" x14ac:dyDescent="0.3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</row>
    <row r="19" spans="1:55" s="76" customFormat="1" ht="15.75" thickBot="1" x14ac:dyDescent="0.3">
      <c r="A19" s="338" t="s">
        <v>1838</v>
      </c>
      <c r="B19" s="339"/>
      <c r="C19" s="340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</row>
  </sheetData>
  <mergeCells count="15">
    <mergeCell ref="AJ15:AN15"/>
    <mergeCell ref="AO15:AS15"/>
    <mergeCell ref="AT15:AX15"/>
    <mergeCell ref="AY15:BC15"/>
    <mergeCell ref="A19:C19"/>
    <mergeCell ref="A15:A16"/>
    <mergeCell ref="P15:S15"/>
    <mergeCell ref="T15:X15"/>
    <mergeCell ref="Y15:AC15"/>
    <mergeCell ref="AE15:AI15"/>
    <mergeCell ref="E13:AC13"/>
    <mergeCell ref="AD13:BC13"/>
    <mergeCell ref="E14:I14"/>
    <mergeCell ref="J14:AC14"/>
    <mergeCell ref="AE14:BC1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C00000"/>
  </sheetPr>
  <dimension ref="A1:AS18"/>
  <sheetViews>
    <sheetView workbookViewId="0">
      <selection activeCell="F26" sqref="F26"/>
    </sheetView>
  </sheetViews>
  <sheetFormatPr defaultRowHeight="15" x14ac:dyDescent="0.25"/>
  <sheetData>
    <row r="1" spans="1:45" s="76" customFormat="1" x14ac:dyDescent="0.25">
      <c r="A1" s="96" t="s">
        <v>1701</v>
      </c>
    </row>
    <row r="2" spans="1:45" s="76" customFormat="1" x14ac:dyDescent="0.25">
      <c r="A2" s="96" t="s">
        <v>1667</v>
      </c>
    </row>
    <row r="3" spans="1:45" s="76" customFormat="1" x14ac:dyDescent="0.25">
      <c r="A3" s="96" t="s">
        <v>1668</v>
      </c>
    </row>
    <row r="4" spans="1:45" s="76" customFormat="1" x14ac:dyDescent="0.25">
      <c r="A4" s="96" t="s">
        <v>1702</v>
      </c>
    </row>
    <row r="5" spans="1:45" s="76" customFormat="1" x14ac:dyDescent="0.25">
      <c r="A5" s="96" t="s">
        <v>1670</v>
      </c>
    </row>
    <row r="6" spans="1:45" s="76" customFormat="1" x14ac:dyDescent="0.25">
      <c r="A6" s="96" t="s">
        <v>1671</v>
      </c>
    </row>
    <row r="7" spans="1:45" s="76" customFormat="1" x14ac:dyDescent="0.25">
      <c r="A7" s="96" t="s">
        <v>1672</v>
      </c>
    </row>
    <row r="8" spans="1:45" s="76" customFormat="1" x14ac:dyDescent="0.25">
      <c r="A8" s="96" t="s">
        <v>1673</v>
      </c>
    </row>
    <row r="9" spans="1:45" s="76" customFormat="1" x14ac:dyDescent="0.25">
      <c r="A9" s="96" t="s">
        <v>1703</v>
      </c>
    </row>
    <row r="10" spans="1:45" s="76" customFormat="1" x14ac:dyDescent="0.25">
      <c r="A10" s="96" t="s">
        <v>1674</v>
      </c>
    </row>
    <row r="11" spans="1:45" s="76" customFormat="1" ht="15.75" thickBot="1" x14ac:dyDescent="0.3"/>
    <row r="12" spans="1:45" s="76" customFormat="1" ht="15.75" thickBot="1" x14ac:dyDescent="0.3">
      <c r="A12" s="344" t="s">
        <v>1704</v>
      </c>
      <c r="B12" s="347" t="s">
        <v>1690</v>
      </c>
      <c r="C12" s="347" t="s">
        <v>1691</v>
      </c>
      <c r="D12" s="330" t="s">
        <v>1705</v>
      </c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2"/>
    </row>
    <row r="13" spans="1:45" s="76" customFormat="1" ht="15.75" thickBot="1" x14ac:dyDescent="0.3">
      <c r="A13" s="345"/>
      <c r="B13" s="348"/>
      <c r="C13" s="348"/>
      <c r="D13" s="350" t="s">
        <v>1706</v>
      </c>
      <c r="E13" s="351"/>
      <c r="F13" s="351"/>
      <c r="G13" s="351"/>
      <c r="H13" s="351"/>
      <c r="I13" s="352"/>
      <c r="J13" s="350" t="s">
        <v>1707</v>
      </c>
      <c r="K13" s="351"/>
      <c r="L13" s="351"/>
      <c r="M13" s="351"/>
      <c r="N13" s="351"/>
      <c r="O13" s="352"/>
      <c r="P13" s="350" t="s">
        <v>1692</v>
      </c>
      <c r="Q13" s="351"/>
      <c r="R13" s="351"/>
      <c r="S13" s="351"/>
      <c r="T13" s="351"/>
      <c r="U13" s="352"/>
      <c r="V13" s="350" t="s">
        <v>1693</v>
      </c>
      <c r="W13" s="351"/>
      <c r="X13" s="351"/>
      <c r="Y13" s="351"/>
      <c r="Z13" s="351"/>
      <c r="AA13" s="352"/>
      <c r="AB13" s="350" t="s">
        <v>1694</v>
      </c>
      <c r="AC13" s="351"/>
      <c r="AD13" s="351"/>
      <c r="AE13" s="351"/>
      <c r="AF13" s="351"/>
      <c r="AG13" s="352"/>
      <c r="AH13" s="350" t="s">
        <v>1695</v>
      </c>
      <c r="AI13" s="351"/>
      <c r="AJ13" s="351"/>
      <c r="AK13" s="351"/>
      <c r="AL13" s="351"/>
      <c r="AM13" s="352"/>
      <c r="AN13" s="350" t="s">
        <v>1708</v>
      </c>
      <c r="AO13" s="351"/>
      <c r="AP13" s="351"/>
      <c r="AQ13" s="351"/>
      <c r="AR13" s="351"/>
      <c r="AS13" s="352"/>
    </row>
    <row r="14" spans="1:45" s="76" customFormat="1" ht="15.75" thickBot="1" x14ac:dyDescent="0.3">
      <c r="A14" s="345"/>
      <c r="B14" s="348"/>
      <c r="C14" s="348"/>
      <c r="D14" s="353" t="s">
        <v>1696</v>
      </c>
      <c r="E14" s="354"/>
      <c r="F14" s="353" t="s">
        <v>1696</v>
      </c>
      <c r="G14" s="354"/>
      <c r="H14" s="333"/>
      <c r="I14" s="355"/>
      <c r="J14" s="353" t="s">
        <v>1696</v>
      </c>
      <c r="K14" s="354"/>
      <c r="L14" s="353" t="s">
        <v>1696</v>
      </c>
      <c r="M14" s="354"/>
      <c r="N14" s="333"/>
      <c r="O14" s="355"/>
      <c r="P14" s="353" t="s">
        <v>1696</v>
      </c>
      <c r="Q14" s="354"/>
      <c r="R14" s="353" t="s">
        <v>1696</v>
      </c>
      <c r="S14" s="354"/>
      <c r="T14" s="333"/>
      <c r="U14" s="355"/>
      <c r="V14" s="353" t="s">
        <v>1696</v>
      </c>
      <c r="W14" s="354"/>
      <c r="X14" s="353" t="s">
        <v>1696</v>
      </c>
      <c r="Y14" s="354"/>
      <c r="Z14" s="333"/>
      <c r="AA14" s="355"/>
      <c r="AB14" s="353" t="s">
        <v>1696</v>
      </c>
      <c r="AC14" s="354"/>
      <c r="AD14" s="353" t="s">
        <v>1696</v>
      </c>
      <c r="AE14" s="354"/>
      <c r="AF14" s="333"/>
      <c r="AG14" s="355"/>
      <c r="AH14" s="353" t="s">
        <v>1696</v>
      </c>
      <c r="AI14" s="354"/>
      <c r="AJ14" s="353" t="s">
        <v>1696</v>
      </c>
      <c r="AK14" s="354"/>
      <c r="AL14" s="333"/>
      <c r="AM14" s="355"/>
      <c r="AN14" s="353" t="s">
        <v>1696</v>
      </c>
      <c r="AO14" s="354"/>
      <c r="AP14" s="353" t="s">
        <v>1696</v>
      </c>
      <c r="AQ14" s="354"/>
      <c r="AR14" s="333"/>
      <c r="AS14" s="355"/>
    </row>
    <row r="15" spans="1:45" s="76" customFormat="1" ht="17.25" thickBot="1" x14ac:dyDescent="0.3">
      <c r="A15" s="346"/>
      <c r="B15" s="349"/>
      <c r="C15" s="349"/>
      <c r="D15" s="82" t="s">
        <v>1709</v>
      </c>
      <c r="E15" s="82" t="s">
        <v>1710</v>
      </c>
      <c r="F15" s="82" t="s">
        <v>1698</v>
      </c>
      <c r="G15" s="82" t="s">
        <v>1710</v>
      </c>
      <c r="H15" s="82" t="s">
        <v>1709</v>
      </c>
      <c r="I15" s="82" t="s">
        <v>1710</v>
      </c>
      <c r="J15" s="82" t="s">
        <v>1709</v>
      </c>
      <c r="K15" s="82" t="s">
        <v>1710</v>
      </c>
      <c r="L15" s="82" t="s">
        <v>1709</v>
      </c>
      <c r="M15" s="82" t="s">
        <v>1710</v>
      </c>
      <c r="N15" s="82" t="s">
        <v>1709</v>
      </c>
      <c r="O15" s="82" t="s">
        <v>1697</v>
      </c>
      <c r="P15" s="82" t="s">
        <v>1709</v>
      </c>
      <c r="Q15" s="82" t="s">
        <v>1710</v>
      </c>
      <c r="R15" s="82" t="s">
        <v>1709</v>
      </c>
      <c r="S15" s="82" t="s">
        <v>1710</v>
      </c>
      <c r="T15" s="82" t="s">
        <v>1709</v>
      </c>
      <c r="U15" s="82" t="s">
        <v>1710</v>
      </c>
      <c r="V15" s="82" t="s">
        <v>1709</v>
      </c>
      <c r="W15" s="82" t="s">
        <v>1710</v>
      </c>
      <c r="X15" s="82" t="s">
        <v>1709</v>
      </c>
      <c r="Y15" s="82" t="s">
        <v>1710</v>
      </c>
      <c r="Z15" s="82" t="s">
        <v>1709</v>
      </c>
      <c r="AA15" s="82" t="s">
        <v>1710</v>
      </c>
      <c r="AB15" s="82" t="s">
        <v>1709</v>
      </c>
      <c r="AC15" s="82" t="s">
        <v>1710</v>
      </c>
      <c r="AD15" s="82" t="s">
        <v>1709</v>
      </c>
      <c r="AE15" s="82" t="s">
        <v>1710</v>
      </c>
      <c r="AF15" s="79" t="s">
        <v>1711</v>
      </c>
      <c r="AG15" s="79" t="s">
        <v>1712</v>
      </c>
      <c r="AH15" s="82" t="s">
        <v>1709</v>
      </c>
      <c r="AI15" s="82" t="s">
        <v>1710</v>
      </c>
      <c r="AJ15" s="82" t="s">
        <v>1709</v>
      </c>
      <c r="AK15" s="82" t="s">
        <v>1697</v>
      </c>
      <c r="AL15" s="82" t="s">
        <v>1709</v>
      </c>
      <c r="AM15" s="82" t="s">
        <v>1710</v>
      </c>
      <c r="AN15" s="82" t="s">
        <v>1709</v>
      </c>
      <c r="AO15" s="82" t="s">
        <v>1710</v>
      </c>
      <c r="AP15" s="82" t="s">
        <v>1709</v>
      </c>
      <c r="AQ15" s="82" t="s">
        <v>1710</v>
      </c>
      <c r="AR15" s="82" t="s">
        <v>1709</v>
      </c>
      <c r="AS15" s="82" t="s">
        <v>1710</v>
      </c>
    </row>
    <row r="16" spans="1:45" s="76" customFormat="1" ht="15.75" thickBot="1" x14ac:dyDescent="0.3">
      <c r="A16" s="80" t="s">
        <v>1697</v>
      </c>
      <c r="B16" s="80" t="s">
        <v>1713</v>
      </c>
      <c r="C16" s="77" t="s">
        <v>1714</v>
      </c>
      <c r="D16" s="82" t="s">
        <v>1715</v>
      </c>
      <c r="E16" s="82" t="s">
        <v>1716</v>
      </c>
      <c r="F16" s="82" t="s">
        <v>1717</v>
      </c>
      <c r="G16" s="82" t="s">
        <v>1718</v>
      </c>
      <c r="H16" s="82" t="s">
        <v>1719</v>
      </c>
      <c r="I16" s="82" t="s">
        <v>1719</v>
      </c>
      <c r="J16" s="82" t="s">
        <v>1720</v>
      </c>
      <c r="K16" s="82" t="s">
        <v>1721</v>
      </c>
      <c r="L16" s="82" t="s">
        <v>1722</v>
      </c>
      <c r="M16" s="82" t="s">
        <v>1723</v>
      </c>
      <c r="N16" s="82" t="s">
        <v>1724</v>
      </c>
      <c r="O16" s="82" t="s">
        <v>1724</v>
      </c>
      <c r="P16" s="81" t="s">
        <v>1725</v>
      </c>
      <c r="Q16" s="81" t="s">
        <v>1726</v>
      </c>
      <c r="R16" s="82" t="s">
        <v>1727</v>
      </c>
      <c r="S16" s="82" t="s">
        <v>1728</v>
      </c>
      <c r="T16" s="81" t="s">
        <v>1729</v>
      </c>
      <c r="U16" s="81" t="s">
        <v>1729</v>
      </c>
      <c r="V16" s="82" t="s">
        <v>1730</v>
      </c>
      <c r="W16" s="82" t="s">
        <v>1731</v>
      </c>
      <c r="X16" s="82" t="s">
        <v>1732</v>
      </c>
      <c r="Y16" s="82" t="s">
        <v>1733</v>
      </c>
      <c r="Z16" s="82" t="s">
        <v>1734</v>
      </c>
      <c r="AA16" s="82" t="s">
        <v>1734</v>
      </c>
      <c r="AB16" s="81" t="s">
        <v>1735</v>
      </c>
      <c r="AC16" s="81" t="s">
        <v>1736</v>
      </c>
      <c r="AD16" s="82" t="s">
        <v>1737</v>
      </c>
      <c r="AE16" s="82" t="s">
        <v>1738</v>
      </c>
      <c r="AF16" s="81" t="s">
        <v>1739</v>
      </c>
      <c r="AG16" s="81" t="s">
        <v>1739</v>
      </c>
      <c r="AH16" s="82" t="s">
        <v>1740</v>
      </c>
      <c r="AI16" s="82" t="s">
        <v>1741</v>
      </c>
      <c r="AJ16" s="82" t="s">
        <v>1742</v>
      </c>
      <c r="AK16" s="82" t="s">
        <v>1743</v>
      </c>
      <c r="AL16" s="82" t="s">
        <v>1744</v>
      </c>
      <c r="AM16" s="82" t="s">
        <v>1744</v>
      </c>
      <c r="AN16" s="81" t="s">
        <v>1745</v>
      </c>
      <c r="AO16" s="81" t="s">
        <v>1746</v>
      </c>
      <c r="AP16" s="82" t="s">
        <v>1747</v>
      </c>
      <c r="AQ16" s="82" t="s">
        <v>1748</v>
      </c>
      <c r="AR16" s="81" t="s">
        <v>1749</v>
      </c>
      <c r="AS16" s="81" t="s">
        <v>1749</v>
      </c>
    </row>
    <row r="17" spans="1:45" s="76" customFormat="1" ht="15.75" thickBot="1" x14ac:dyDescent="0.3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</row>
    <row r="18" spans="1:45" s="76" customFormat="1" ht="15.75" thickBot="1" x14ac:dyDescent="0.3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</row>
  </sheetData>
  <mergeCells count="32">
    <mergeCell ref="N14:O14"/>
    <mergeCell ref="P14:Q14"/>
    <mergeCell ref="R14:S14"/>
    <mergeCell ref="T14:U14"/>
    <mergeCell ref="AR14:AS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12:A15"/>
    <mergeCell ref="B12:B15"/>
    <mergeCell ref="C12:C15"/>
    <mergeCell ref="D12:AS12"/>
    <mergeCell ref="D13:I13"/>
    <mergeCell ref="J13:O13"/>
    <mergeCell ref="P13:U13"/>
    <mergeCell ref="V13:AA13"/>
    <mergeCell ref="AB13:AG13"/>
    <mergeCell ref="AH13:AM13"/>
    <mergeCell ref="AN13:AS13"/>
    <mergeCell ref="D14:E14"/>
    <mergeCell ref="F14:G14"/>
    <mergeCell ref="H14:I14"/>
    <mergeCell ref="J14:K14"/>
    <mergeCell ref="L14:M1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C00000"/>
  </sheetPr>
  <dimension ref="A1:M21"/>
  <sheetViews>
    <sheetView workbookViewId="0">
      <selection activeCell="G27" sqref="G27"/>
    </sheetView>
  </sheetViews>
  <sheetFormatPr defaultRowHeight="15" x14ac:dyDescent="0.25"/>
  <sheetData>
    <row r="1" spans="1:13" x14ac:dyDescent="0.25">
      <c r="A1" s="1" t="s">
        <v>1117</v>
      </c>
    </row>
    <row r="2" spans="1:13" x14ac:dyDescent="0.25">
      <c r="A2" s="1" t="s">
        <v>59</v>
      </c>
    </row>
    <row r="3" spans="1:13" x14ac:dyDescent="0.25">
      <c r="A3" s="1" t="s">
        <v>60</v>
      </c>
    </row>
    <row r="4" spans="1:13" x14ac:dyDescent="0.25">
      <c r="A4" s="1" t="s">
        <v>1118</v>
      </c>
    </row>
    <row r="5" spans="1:13" x14ac:dyDescent="0.25">
      <c r="A5" s="1" t="s">
        <v>1119</v>
      </c>
    </row>
    <row r="6" spans="1:13" x14ac:dyDescent="0.25">
      <c r="A6" s="1" t="s">
        <v>62</v>
      </c>
    </row>
    <row r="7" spans="1:13" x14ac:dyDescent="0.25">
      <c r="A7" s="1" t="s">
        <v>63</v>
      </c>
    </row>
    <row r="8" spans="1:13" x14ac:dyDescent="0.25">
      <c r="A8" s="1" t="s">
        <v>64</v>
      </c>
    </row>
    <row r="9" spans="1:13" x14ac:dyDescent="0.25">
      <c r="A9" s="1" t="s">
        <v>65</v>
      </c>
    </row>
    <row r="10" spans="1:13" x14ac:dyDescent="0.25">
      <c r="A10" s="1" t="s">
        <v>66</v>
      </c>
    </row>
    <row r="11" spans="1:13" x14ac:dyDescent="0.25">
      <c r="A11" s="1" t="s">
        <v>67</v>
      </c>
    </row>
    <row r="12" spans="1:13" ht="15.75" thickBot="1" x14ac:dyDescent="0.3"/>
    <row r="13" spans="1:13" ht="15.75" thickBot="1" x14ac:dyDescent="0.3">
      <c r="A13" s="234" t="s">
        <v>68</v>
      </c>
      <c r="B13" s="219" t="s">
        <v>69</v>
      </c>
      <c r="C13" s="219" t="s">
        <v>105</v>
      </c>
      <c r="D13" s="219" t="s">
        <v>227</v>
      </c>
      <c r="E13" s="219" t="s">
        <v>228</v>
      </c>
      <c r="F13" s="224" t="s">
        <v>229</v>
      </c>
      <c r="G13" s="225"/>
      <c r="H13" s="277" t="s">
        <v>230</v>
      </c>
      <c r="I13" s="278"/>
      <c r="J13" s="224" t="s">
        <v>231</v>
      </c>
      <c r="K13" s="225"/>
      <c r="L13" s="356" t="s">
        <v>232</v>
      </c>
      <c r="M13" s="308"/>
    </row>
    <row r="14" spans="1:13" ht="45.75" thickBot="1" x14ac:dyDescent="0.3">
      <c r="A14" s="236"/>
      <c r="B14" s="221"/>
      <c r="C14" s="221"/>
      <c r="D14" s="221"/>
      <c r="E14" s="221"/>
      <c r="F14" s="4" t="s">
        <v>1120</v>
      </c>
      <c r="G14" s="4" t="s">
        <v>1121</v>
      </c>
      <c r="H14" s="4" t="s">
        <v>237</v>
      </c>
      <c r="I14" s="4" t="s">
        <v>1121</v>
      </c>
      <c r="J14" s="4" t="s">
        <v>237</v>
      </c>
      <c r="K14" s="4" t="s">
        <v>1121</v>
      </c>
      <c r="L14" s="4" t="s">
        <v>237</v>
      </c>
      <c r="M14" s="4" t="s">
        <v>1121</v>
      </c>
    </row>
    <row r="15" spans="1:13" ht="15.75" thickBot="1" x14ac:dyDescent="0.3">
      <c r="A15" s="8" t="s">
        <v>83</v>
      </c>
      <c r="B15" s="8" t="s">
        <v>84</v>
      </c>
      <c r="C15" s="7" t="s">
        <v>85</v>
      </c>
      <c r="D15" s="7" t="s">
        <v>86</v>
      </c>
      <c r="E15" s="7" t="s">
        <v>87</v>
      </c>
      <c r="F15" s="8" t="s">
        <v>30</v>
      </c>
      <c r="G15" s="7" t="s">
        <v>88</v>
      </c>
      <c r="H15" s="8" t="s">
        <v>89</v>
      </c>
      <c r="I15" s="7" t="s">
        <v>90</v>
      </c>
      <c r="J15" s="8" t="s">
        <v>91</v>
      </c>
      <c r="K15" s="7" t="s">
        <v>92</v>
      </c>
      <c r="L15" s="8" t="s">
        <v>93</v>
      </c>
      <c r="M15" s="7" t="s">
        <v>94</v>
      </c>
    </row>
    <row r="16" spans="1:13" ht="15.75" thickBot="1" x14ac:dyDescent="0.3">
      <c r="A16" s="10"/>
      <c r="B16" s="12"/>
      <c r="C16" s="10"/>
      <c r="D16" s="10"/>
      <c r="E16" s="10"/>
      <c r="F16" s="12"/>
      <c r="G16" s="10"/>
      <c r="H16" s="10"/>
      <c r="I16" s="10"/>
      <c r="J16" s="10"/>
      <c r="K16" s="10"/>
      <c r="L16" s="10"/>
      <c r="M16" s="12"/>
    </row>
    <row r="17" spans="1:13" ht="15.75" thickBot="1" x14ac:dyDescent="0.3">
      <c r="A17" s="10"/>
      <c r="B17" s="12"/>
      <c r="C17" s="10"/>
      <c r="D17" s="10"/>
      <c r="E17" s="10"/>
      <c r="F17" s="12"/>
      <c r="G17" s="10"/>
      <c r="H17" s="10"/>
      <c r="I17" s="10"/>
      <c r="J17" s="10"/>
      <c r="K17" s="10"/>
      <c r="L17" s="10"/>
      <c r="M17" s="12"/>
    </row>
    <row r="18" spans="1:13" ht="15.75" thickBot="1" x14ac:dyDescent="0.3">
      <c r="A18" s="10"/>
      <c r="B18" s="12"/>
      <c r="C18" s="10"/>
      <c r="D18" s="10"/>
      <c r="E18" s="10"/>
      <c r="F18" s="12"/>
      <c r="G18" s="10"/>
      <c r="H18" s="10"/>
      <c r="I18" s="10"/>
      <c r="J18" s="10"/>
      <c r="K18" s="10"/>
      <c r="L18" s="10"/>
      <c r="M18" s="12"/>
    </row>
    <row r="20" spans="1:13" x14ac:dyDescent="0.25">
      <c r="A20" s="1" t="s">
        <v>241</v>
      </c>
    </row>
    <row r="21" spans="1:13" x14ac:dyDescent="0.25">
      <c r="A21" s="1" t="s">
        <v>242</v>
      </c>
    </row>
  </sheetData>
  <mergeCells count="9">
    <mergeCell ref="H13:I13"/>
    <mergeCell ref="J13:K13"/>
    <mergeCell ref="L13:M13"/>
    <mergeCell ref="A13:A14"/>
    <mergeCell ref="B13:B14"/>
    <mergeCell ref="C13:C14"/>
    <mergeCell ref="D13:D14"/>
    <mergeCell ref="E13:E14"/>
    <mergeCell ref="F13:G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4"/>
  <sheetViews>
    <sheetView workbookViewId="0">
      <selection activeCell="L46" sqref="L46"/>
    </sheetView>
  </sheetViews>
  <sheetFormatPr defaultRowHeight="15" x14ac:dyDescent="0.25"/>
  <cols>
    <col min="2" max="2" width="36.28515625" customWidth="1"/>
    <col min="3" max="3" width="14.5703125" customWidth="1"/>
    <col min="4" max="4" width="13.7109375" customWidth="1"/>
    <col min="5" max="5" width="11.42578125" customWidth="1"/>
    <col min="10" max="12" width="9.140625" style="143"/>
  </cols>
  <sheetData>
    <row r="1" spans="1:21" x14ac:dyDescent="0.25">
      <c r="A1" s="1" t="s">
        <v>58</v>
      </c>
    </row>
    <row r="2" spans="1:21" x14ac:dyDescent="0.25">
      <c r="A2" s="1" t="s">
        <v>59</v>
      </c>
    </row>
    <row r="3" spans="1:21" x14ac:dyDescent="0.25">
      <c r="A3" s="1" t="s">
        <v>60</v>
      </c>
    </row>
    <row r="4" spans="1:21" x14ac:dyDescent="0.25">
      <c r="A4" s="1" t="s">
        <v>61</v>
      </c>
    </row>
    <row r="5" spans="1:21" x14ac:dyDescent="0.25">
      <c r="A5" s="50" t="s">
        <v>1858</v>
      </c>
    </row>
    <row r="6" spans="1:21" x14ac:dyDescent="0.25">
      <c r="A6" s="50" t="s">
        <v>1470</v>
      </c>
    </row>
    <row r="7" spans="1:21" x14ac:dyDescent="0.25">
      <c r="A7" s="50" t="s">
        <v>1471</v>
      </c>
    </row>
    <row r="8" spans="1:21" x14ac:dyDescent="0.25">
      <c r="A8" s="50" t="s">
        <v>1857</v>
      </c>
    </row>
    <row r="9" spans="1:21" x14ac:dyDescent="0.25">
      <c r="A9" s="50" t="s">
        <v>1472</v>
      </c>
    </row>
    <row r="10" spans="1:21" x14ac:dyDescent="0.25">
      <c r="A10" s="50" t="s">
        <v>1473</v>
      </c>
    </row>
    <row r="11" spans="1:21" ht="15.75" thickBot="1" x14ac:dyDescent="0.3"/>
    <row r="12" spans="1:21" ht="26.25" customHeight="1" thickBot="1" x14ac:dyDescent="0.3">
      <c r="A12" s="234" t="s">
        <v>68</v>
      </c>
      <c r="B12" s="219" t="s">
        <v>69</v>
      </c>
      <c r="C12" s="237" t="s">
        <v>70</v>
      </c>
      <c r="D12" s="219" t="s">
        <v>71</v>
      </c>
      <c r="E12" s="219" t="s">
        <v>72</v>
      </c>
      <c r="F12" s="228" t="s">
        <v>1845</v>
      </c>
      <c r="G12" s="229"/>
      <c r="H12" s="228" t="s">
        <v>1846</v>
      </c>
      <c r="I12" s="229"/>
      <c r="J12" s="232" t="s">
        <v>1868</v>
      </c>
      <c r="K12" s="233"/>
      <c r="L12" s="233"/>
      <c r="M12" s="225"/>
      <c r="N12" s="228" t="s">
        <v>1869</v>
      </c>
      <c r="O12" s="229"/>
      <c r="P12" s="224" t="s">
        <v>73</v>
      </c>
      <c r="Q12" s="233"/>
      <c r="R12" s="233"/>
      <c r="S12" s="225"/>
      <c r="T12" s="219" t="s">
        <v>74</v>
      </c>
      <c r="U12" s="51"/>
    </row>
    <row r="13" spans="1:21" ht="33.75" customHeight="1" thickBot="1" x14ac:dyDescent="0.3">
      <c r="A13" s="235"/>
      <c r="B13" s="220"/>
      <c r="C13" s="238"/>
      <c r="D13" s="220"/>
      <c r="E13" s="220"/>
      <c r="F13" s="230"/>
      <c r="G13" s="231"/>
      <c r="H13" s="230"/>
      <c r="I13" s="231"/>
      <c r="J13" s="222" t="s">
        <v>75</v>
      </c>
      <c r="K13" s="223"/>
      <c r="L13" s="224" t="s">
        <v>76</v>
      </c>
      <c r="M13" s="225"/>
      <c r="N13" s="230"/>
      <c r="O13" s="231"/>
      <c r="P13" s="226" t="s">
        <v>77</v>
      </c>
      <c r="Q13" s="227"/>
      <c r="R13" s="224" t="s">
        <v>78</v>
      </c>
      <c r="S13" s="225"/>
      <c r="T13" s="220"/>
      <c r="U13" s="51"/>
    </row>
    <row r="14" spans="1:21" ht="78" customHeight="1" thickBot="1" x14ac:dyDescent="0.3">
      <c r="A14" s="236"/>
      <c r="B14" s="221"/>
      <c r="C14" s="239"/>
      <c r="D14" s="221"/>
      <c r="E14" s="221"/>
      <c r="F14" s="24" t="s">
        <v>79</v>
      </c>
      <c r="G14" s="14" t="s">
        <v>80</v>
      </c>
      <c r="H14" s="24" t="s">
        <v>79</v>
      </c>
      <c r="I14" s="14" t="s">
        <v>80</v>
      </c>
      <c r="J14" s="165" t="s">
        <v>79</v>
      </c>
      <c r="K14" s="165" t="s">
        <v>81</v>
      </c>
      <c r="L14" s="165" t="s">
        <v>79</v>
      </c>
      <c r="M14" s="14" t="s">
        <v>82</v>
      </c>
      <c r="N14" s="24" t="s">
        <v>79</v>
      </c>
      <c r="O14" s="14" t="s">
        <v>80</v>
      </c>
      <c r="P14" s="24" t="s">
        <v>79</v>
      </c>
      <c r="Q14" s="24" t="s">
        <v>81</v>
      </c>
      <c r="R14" s="24" t="s">
        <v>79</v>
      </c>
      <c r="S14" s="24" t="s">
        <v>81</v>
      </c>
      <c r="T14" s="221"/>
      <c r="U14" s="51"/>
    </row>
    <row r="15" spans="1:21" x14ac:dyDescent="0.25">
      <c r="A15" s="52" t="s">
        <v>83</v>
      </c>
      <c r="B15" s="52" t="s">
        <v>84</v>
      </c>
      <c r="C15" s="20" t="s">
        <v>85</v>
      </c>
      <c r="D15" s="20" t="s">
        <v>86</v>
      </c>
      <c r="E15" s="20" t="s">
        <v>87</v>
      </c>
      <c r="F15" s="52" t="s">
        <v>30</v>
      </c>
      <c r="G15" s="20" t="s">
        <v>88</v>
      </c>
      <c r="H15" s="52" t="s">
        <v>89</v>
      </c>
      <c r="I15" s="20" t="s">
        <v>90</v>
      </c>
      <c r="J15" s="166" t="s">
        <v>91</v>
      </c>
      <c r="K15" s="167" t="s">
        <v>92</v>
      </c>
      <c r="L15" s="166" t="s">
        <v>93</v>
      </c>
      <c r="M15" s="20" t="s">
        <v>94</v>
      </c>
      <c r="N15" s="20" t="s">
        <v>95</v>
      </c>
      <c r="O15" s="20" t="s">
        <v>96</v>
      </c>
      <c r="P15" s="52" t="s">
        <v>97</v>
      </c>
      <c r="Q15" s="20" t="s">
        <v>98</v>
      </c>
      <c r="R15" s="52" t="s">
        <v>99</v>
      </c>
      <c r="S15" s="53" t="s">
        <v>100</v>
      </c>
      <c r="T15" s="52" t="s">
        <v>101</v>
      </c>
    </row>
    <row r="16" spans="1:21" ht="30" x14ac:dyDescent="0.25">
      <c r="A16" s="54">
        <f>'1'!A17</f>
        <v>0</v>
      </c>
      <c r="B16" s="55" t="str">
        <f>'1'!B17</f>
        <v>ВСЕГО по инвестиционной программе, в том числе:</v>
      </c>
      <c r="C16" s="54" t="str">
        <f>'1'!C17</f>
        <v>нд</v>
      </c>
      <c r="D16" s="56">
        <f>'1'!E17/1.2</f>
        <v>108.00633035663843</v>
      </c>
      <c r="E16" s="168">
        <f>'1'!D17/1.2</f>
        <v>111.59339973135604</v>
      </c>
      <c r="F16" s="56">
        <f>'1'!F17/1.2</f>
        <v>40.526762309999995</v>
      </c>
      <c r="G16" s="56">
        <v>0</v>
      </c>
      <c r="H16" s="56">
        <f>D16-F16</f>
        <v>67.479568046638434</v>
      </c>
      <c r="I16" s="56">
        <v>0</v>
      </c>
      <c r="J16" s="168">
        <f>'1'!H17/1.2</f>
        <v>20.432590000000005</v>
      </c>
      <c r="K16" s="168" t="s">
        <v>1532</v>
      </c>
      <c r="L16" s="168">
        <f>'1'!M17/1.2</f>
        <v>22.445421159999999</v>
      </c>
      <c r="M16" s="56" t="s">
        <v>1532</v>
      </c>
      <c r="N16" s="56">
        <f>H16-L16</f>
        <v>45.034146886638439</v>
      </c>
      <c r="O16" s="56" t="s">
        <v>1532</v>
      </c>
      <c r="P16" s="56">
        <f>L16-J16</f>
        <v>2.012831159999994</v>
      </c>
      <c r="Q16" s="56" t="s">
        <v>1532</v>
      </c>
      <c r="R16" s="56">
        <f>L16/J16*100</f>
        <v>109.85108182565202</v>
      </c>
      <c r="S16" s="54" t="s">
        <v>1532</v>
      </c>
      <c r="T16" s="54"/>
    </row>
    <row r="17" spans="1:20" ht="30" x14ac:dyDescent="0.25">
      <c r="A17" s="54" t="str">
        <f>'1'!A18</f>
        <v>0.2</v>
      </c>
      <c r="B17" s="55" t="str">
        <f>'1'!B18</f>
        <v>Реконструкция, модернизация, техническое перевооружение, всего</v>
      </c>
      <c r="C17" s="54" t="str">
        <f>'1'!C18</f>
        <v>нд</v>
      </c>
      <c r="D17" s="56">
        <f>'1'!E18/1.2</f>
        <v>72.518436000000008</v>
      </c>
      <c r="E17" s="56">
        <f>'1'!D18/1.2</f>
        <v>74.993945352824966</v>
      </c>
      <c r="F17" s="56">
        <f>'1'!F18/1.2</f>
        <v>22.348777739999999</v>
      </c>
      <c r="G17" s="56">
        <v>0</v>
      </c>
      <c r="H17" s="56">
        <f t="shared" ref="H17:H50" si="0">D17-F17</f>
        <v>50.169658260000006</v>
      </c>
      <c r="I17" s="56">
        <v>0</v>
      </c>
      <c r="J17" s="168">
        <f>'1'!H18/1.2</f>
        <v>12.223256666666668</v>
      </c>
      <c r="K17" s="168" t="s">
        <v>1532</v>
      </c>
      <c r="L17" s="168">
        <f>'1'!M18/1.2</f>
        <v>13.03982489</v>
      </c>
      <c r="M17" s="56" t="s">
        <v>1532</v>
      </c>
      <c r="N17" s="56">
        <f t="shared" ref="N17:N74" si="1">H17-L17</f>
        <v>37.129833370000007</v>
      </c>
      <c r="O17" s="56" t="s">
        <v>1532</v>
      </c>
      <c r="P17" s="56">
        <f t="shared" ref="P17:P50" si="2">L17-J17</f>
        <v>0.81656822333333245</v>
      </c>
      <c r="Q17" s="56" t="s">
        <v>1532</v>
      </c>
      <c r="R17" s="56">
        <f t="shared" ref="R17:R46" si="3">L17/J17*100</f>
        <v>106.68044732759436</v>
      </c>
      <c r="S17" s="54" t="s">
        <v>1532</v>
      </c>
      <c r="T17" s="54"/>
    </row>
    <row r="18" spans="1:20" ht="45" x14ac:dyDescent="0.25">
      <c r="A18" s="54" t="str">
        <f>'1'!A19</f>
        <v>0.4</v>
      </c>
      <c r="B18" s="55" t="str">
        <f>'1'!B19</f>
        <v>Прочее новое строительство объектов электросетевого хозяйства, всего</v>
      </c>
      <c r="C18" s="54" t="str">
        <f>'1'!C19</f>
        <v>нд</v>
      </c>
      <c r="D18" s="56">
        <f>'1'!E19/1.2</f>
        <v>8.0208448333333333</v>
      </c>
      <c r="E18" s="56">
        <f>'1'!D19/1.2</f>
        <v>9.0008475000000008</v>
      </c>
      <c r="F18" s="56">
        <f>'1'!F19/1.2</f>
        <v>4.6085749099999997</v>
      </c>
      <c r="G18" s="56">
        <v>0</v>
      </c>
      <c r="H18" s="56">
        <f t="shared" si="0"/>
        <v>3.4122699233333336</v>
      </c>
      <c r="I18" s="56">
        <v>0</v>
      </c>
      <c r="J18" s="168">
        <f>'1'!H19/1.2</f>
        <v>1.18841</v>
      </c>
      <c r="K18" s="168" t="s">
        <v>1532</v>
      </c>
      <c r="L18" s="168">
        <f>'1'!M19/1.2</f>
        <v>2.4055962699999998</v>
      </c>
      <c r="M18" s="56" t="s">
        <v>1532</v>
      </c>
      <c r="N18" s="56">
        <f t="shared" si="1"/>
        <v>1.0066736533333338</v>
      </c>
      <c r="O18" s="56" t="s">
        <v>1532</v>
      </c>
      <c r="P18" s="56">
        <f t="shared" si="2"/>
        <v>1.2171862699999998</v>
      </c>
      <c r="Q18" s="56" t="s">
        <v>1532</v>
      </c>
      <c r="R18" s="56">
        <v>0</v>
      </c>
      <c r="S18" s="54" t="s">
        <v>1532</v>
      </c>
      <c r="T18" s="54"/>
    </row>
    <row r="19" spans="1:20" ht="30" x14ac:dyDescent="0.25">
      <c r="A19" s="54" t="str">
        <f>'1'!A20</f>
        <v>0.6</v>
      </c>
      <c r="B19" s="55" t="str">
        <f>'1'!B20</f>
        <v>Прочие инвестиционные проекты, всего</v>
      </c>
      <c r="C19" s="54" t="str">
        <f>'1'!C20</f>
        <v>нд</v>
      </c>
      <c r="D19" s="56">
        <f>'1'!E20/1.2</f>
        <v>27.467049523305086</v>
      </c>
      <c r="E19" s="56">
        <f>'1'!D20/1.2</f>
        <v>27.598606878531083</v>
      </c>
      <c r="F19" s="56">
        <f>'1'!F20/1.2</f>
        <v>13.569409660000002</v>
      </c>
      <c r="G19" s="56">
        <v>0</v>
      </c>
      <c r="H19" s="56">
        <f t="shared" si="0"/>
        <v>13.897639863305084</v>
      </c>
      <c r="I19" s="56">
        <v>0</v>
      </c>
      <c r="J19" s="168">
        <f>'1'!H20/1.2</f>
        <v>7.0209233333333332</v>
      </c>
      <c r="K19" s="168" t="s">
        <v>1532</v>
      </c>
      <c r="L19" s="168">
        <f>'1'!M20/1.2</f>
        <v>7.0000000000000009</v>
      </c>
      <c r="M19" s="56" t="s">
        <v>1532</v>
      </c>
      <c r="N19" s="56">
        <f t="shared" si="1"/>
        <v>6.8976398633050833</v>
      </c>
      <c r="O19" s="56" t="s">
        <v>1532</v>
      </c>
      <c r="P19" s="56">
        <f t="shared" si="2"/>
        <v>-2.0923333333332295E-2</v>
      </c>
      <c r="Q19" s="56" t="s">
        <v>1532</v>
      </c>
      <c r="R19" s="56">
        <f t="shared" si="3"/>
        <v>99.701986016084319</v>
      </c>
      <c r="S19" s="54" t="s">
        <v>1532</v>
      </c>
      <c r="T19" s="54"/>
    </row>
    <row r="20" spans="1:20" x14ac:dyDescent="0.25">
      <c r="A20" s="54">
        <f>'1'!A21</f>
        <v>1</v>
      </c>
      <c r="B20" s="55" t="str">
        <f>'1'!B21</f>
        <v>Приморский край</v>
      </c>
      <c r="C20" s="54" t="str">
        <f>'1'!C21</f>
        <v>нд</v>
      </c>
      <c r="D20" s="56">
        <f>'1'!E21/1.2</f>
        <v>108.00633035663843</v>
      </c>
      <c r="E20" s="56">
        <f>'1'!D21/1.2</f>
        <v>111.59339973135604</v>
      </c>
      <c r="F20" s="56">
        <f>'1'!F21/1.2</f>
        <v>40.526762309999995</v>
      </c>
      <c r="G20" s="56">
        <v>0</v>
      </c>
      <c r="H20" s="56">
        <f t="shared" si="0"/>
        <v>67.479568046638434</v>
      </c>
      <c r="I20" s="56">
        <v>0</v>
      </c>
      <c r="J20" s="168">
        <f>'1'!H21/1.2</f>
        <v>20.432590000000005</v>
      </c>
      <c r="K20" s="168" t="s">
        <v>1532</v>
      </c>
      <c r="L20" s="168">
        <f>'1'!M21/1.2</f>
        <v>22.445421159999999</v>
      </c>
      <c r="M20" s="56" t="s">
        <v>1532</v>
      </c>
      <c r="N20" s="56">
        <f t="shared" si="1"/>
        <v>45.034146886638439</v>
      </c>
      <c r="O20" s="56" t="s">
        <v>1532</v>
      </c>
      <c r="P20" s="56">
        <f t="shared" si="2"/>
        <v>2.012831159999994</v>
      </c>
      <c r="Q20" s="56" t="s">
        <v>1532</v>
      </c>
      <c r="R20" s="56">
        <f t="shared" si="3"/>
        <v>109.85108182565202</v>
      </c>
      <c r="S20" s="54" t="s">
        <v>1532</v>
      </c>
      <c r="T20" s="54"/>
    </row>
    <row r="21" spans="1:20" ht="45" x14ac:dyDescent="0.25">
      <c r="A21" s="54" t="str">
        <f>'1'!A22</f>
        <v>1.2</v>
      </c>
      <c r="B21" s="55" t="str">
        <f>'1'!B22</f>
        <v>Реконструкция, модернизация, техническое перевооружение всего, в том числе:</v>
      </c>
      <c r="C21" s="54" t="str">
        <f>'1'!C22</f>
        <v>нд</v>
      </c>
      <c r="D21" s="56">
        <f>'1'!E22/1.2</f>
        <v>72.518436000000008</v>
      </c>
      <c r="E21" s="56">
        <f>'1'!D22/1.2</f>
        <v>74.993945352824966</v>
      </c>
      <c r="F21" s="56">
        <f>'1'!F22/1.2</f>
        <v>22.348777739999999</v>
      </c>
      <c r="G21" s="56">
        <v>0</v>
      </c>
      <c r="H21" s="56">
        <f t="shared" si="0"/>
        <v>50.169658260000006</v>
      </c>
      <c r="I21" s="56">
        <v>0</v>
      </c>
      <c r="J21" s="168">
        <f>'1'!H22/1.2</f>
        <v>12.223256666666668</v>
      </c>
      <c r="K21" s="168" t="s">
        <v>1532</v>
      </c>
      <c r="L21" s="168">
        <f>'1'!M22/1.2</f>
        <v>13.03982489</v>
      </c>
      <c r="M21" s="56" t="s">
        <v>1532</v>
      </c>
      <c r="N21" s="56">
        <f t="shared" si="1"/>
        <v>37.129833370000007</v>
      </c>
      <c r="O21" s="56" t="s">
        <v>1532</v>
      </c>
      <c r="P21" s="56">
        <f t="shared" si="2"/>
        <v>0.81656822333333245</v>
      </c>
      <c r="Q21" s="56" t="s">
        <v>1532</v>
      </c>
      <c r="R21" s="56">
        <f t="shared" si="3"/>
        <v>106.68044732759436</v>
      </c>
      <c r="S21" s="54" t="s">
        <v>1532</v>
      </c>
      <c r="T21" s="54"/>
    </row>
    <row r="22" spans="1:20" ht="75" x14ac:dyDescent="0.25">
      <c r="A22" s="54" t="str">
        <f>'1'!A23</f>
        <v>1.2.1.2</v>
      </c>
      <c r="B22" s="55" t="str">
        <f>'1'!B23</f>
        <v>Модернизация, техническое перевооружение трансформаторных и иных подстанций, распределительных пунктов, всего, в том числе:</v>
      </c>
      <c r="C22" s="54" t="str">
        <f>'1'!C23</f>
        <v>нд</v>
      </c>
      <c r="D22" s="56">
        <f>'1'!E23/1.2</f>
        <v>40.426631000000008</v>
      </c>
      <c r="E22" s="56">
        <f>'1'!D23/1.2</f>
        <v>40.619526798751842</v>
      </c>
      <c r="F22" s="56">
        <f>'1'!F23/1.2</f>
        <v>9.0563277200000005</v>
      </c>
      <c r="G22" s="56">
        <v>0</v>
      </c>
      <c r="H22" s="56">
        <f t="shared" si="0"/>
        <v>31.370303280000009</v>
      </c>
      <c r="I22" s="56">
        <v>0</v>
      </c>
      <c r="J22" s="168">
        <f>'1'!H23/1.2</f>
        <v>2.8128320000000002</v>
      </c>
      <c r="K22" s="168" t="s">
        <v>1532</v>
      </c>
      <c r="L22" s="168">
        <f>'1'!M23/1.2</f>
        <v>2.8507326399999999</v>
      </c>
      <c r="M22" s="56" t="s">
        <v>1532</v>
      </c>
      <c r="N22" s="56">
        <f t="shared" si="1"/>
        <v>28.519570640000008</v>
      </c>
      <c r="O22" s="56" t="s">
        <v>1532</v>
      </c>
      <c r="P22" s="56">
        <f t="shared" si="2"/>
        <v>3.7900639999999708E-2</v>
      </c>
      <c r="Q22" s="56" t="s">
        <v>1532</v>
      </c>
      <c r="R22" s="56">
        <f t="shared" si="3"/>
        <v>101.34741925575361</v>
      </c>
      <c r="S22" s="54" t="s">
        <v>1532</v>
      </c>
      <c r="T22" s="54"/>
    </row>
    <row r="23" spans="1:20" ht="30" x14ac:dyDescent="0.25">
      <c r="A23" s="54" t="str">
        <f>'1'!A24</f>
        <v>1.2.1.2.1</v>
      </c>
      <c r="B23" s="55" t="str">
        <f>'1'!B24</f>
        <v>ТМ-63 кВА ТП-122 ул.Хабаровская; ТП-133 ул. Мельничная АЗС</v>
      </c>
      <c r="C23" s="54" t="str">
        <f>'1'!C24</f>
        <v>J_1.2.1.2.1.M</v>
      </c>
      <c r="D23" s="56">
        <f>'1'!E24/1.2</f>
        <v>0.30642783333333334</v>
      </c>
      <c r="E23" s="56">
        <f>'1'!D24/1.2</f>
        <v>0.30642748057627117</v>
      </c>
      <c r="F23" s="56">
        <f>'1'!F24/1.2</f>
        <v>0.11688606</v>
      </c>
      <c r="G23" s="56">
        <v>0</v>
      </c>
      <c r="H23" s="56">
        <f t="shared" si="0"/>
        <v>0.18954177333333333</v>
      </c>
      <c r="I23" s="56">
        <v>0</v>
      </c>
      <c r="J23" s="168">
        <f>'1'!H24/1.2</f>
        <v>0</v>
      </c>
      <c r="K23" s="168" t="s">
        <v>1532</v>
      </c>
      <c r="L23" s="168">
        <f>'1'!M24/1.2</f>
        <v>0</v>
      </c>
      <c r="M23" s="56" t="s">
        <v>1532</v>
      </c>
      <c r="N23" s="56">
        <f t="shared" si="1"/>
        <v>0.18954177333333333</v>
      </c>
      <c r="O23" s="56" t="s">
        <v>1532</v>
      </c>
      <c r="P23" s="56">
        <f t="shared" si="2"/>
        <v>0</v>
      </c>
      <c r="Q23" s="56" t="s">
        <v>1532</v>
      </c>
      <c r="R23" s="56">
        <v>0</v>
      </c>
      <c r="S23" s="54" t="s">
        <v>1532</v>
      </c>
      <c r="T23" s="54"/>
    </row>
    <row r="24" spans="1:20" ht="30" x14ac:dyDescent="0.25">
      <c r="A24" s="54" t="str">
        <f>'1'!A25</f>
        <v>1.2.1.2.2</v>
      </c>
      <c r="B24" s="55" t="str">
        <f>'1'!B25</f>
        <v>ТМ-100 кВА ТП-22 ул.Приморская  43/7</v>
      </c>
      <c r="C24" s="54" t="str">
        <f>'1'!C25</f>
        <v>J_1.2.1.2.2.K</v>
      </c>
      <c r="D24" s="56">
        <f>'1'!E25/1.2</f>
        <v>0.18178216666666666</v>
      </c>
      <c r="E24" s="56">
        <f>'1'!D25/1.2</f>
        <v>0.16627636030508477</v>
      </c>
      <c r="F24" s="56">
        <f>'1'!F25/1.2</f>
        <v>0.17426990000000001</v>
      </c>
      <c r="G24" s="56">
        <v>0</v>
      </c>
      <c r="H24" s="56">
        <f t="shared" si="0"/>
        <v>7.512266666666656E-3</v>
      </c>
      <c r="I24" s="56">
        <v>0</v>
      </c>
      <c r="J24" s="168">
        <f>'1'!H25/1.2</f>
        <v>0</v>
      </c>
      <c r="K24" s="168" t="s">
        <v>1532</v>
      </c>
      <c r="L24" s="168">
        <f>'1'!M25/1.2</f>
        <v>0</v>
      </c>
      <c r="M24" s="56" t="s">
        <v>1532</v>
      </c>
      <c r="N24" s="56">
        <f t="shared" si="1"/>
        <v>7.512266666666656E-3</v>
      </c>
      <c r="O24" s="56" t="s">
        <v>1532</v>
      </c>
      <c r="P24" s="56">
        <f t="shared" si="2"/>
        <v>0</v>
      </c>
      <c r="Q24" s="56" t="s">
        <v>1532</v>
      </c>
      <c r="R24" s="56">
        <v>0</v>
      </c>
      <c r="S24" s="54" t="s">
        <v>1532</v>
      </c>
      <c r="T24" s="54"/>
    </row>
    <row r="25" spans="1:20" ht="105" x14ac:dyDescent="0.25">
      <c r="A25" s="54" t="str">
        <f>'1'!A26</f>
        <v>1.2.1.2.3</v>
      </c>
      <c r="B25" s="55" t="str">
        <f>'1'!B26</f>
        <v xml:space="preserve">ТМ-160 кВА ТП-34 ул. Горького 31а  (203 склад); ТП-53 пер. Студенческий; ТП-81 ул. Горовая( скважина); ТП-88 ул. Мельничная ( АЗС ); ТП-127 ул.Московская; ТП-159 ул.Мельничная; ТП-179 ул. Подгорная; </v>
      </c>
      <c r="C25" s="54" t="str">
        <f>'1'!C26</f>
        <v>J_1.2.1.2.3.O</v>
      </c>
      <c r="D25" s="56">
        <f>'1'!E26/1.2</f>
        <v>1.4519101666666667</v>
      </c>
      <c r="E25" s="56">
        <f>'1'!D26/1.2</f>
        <v>1.3882948646694913</v>
      </c>
      <c r="F25" s="56">
        <f>'1'!F26/1.2</f>
        <v>1.0065710000000001</v>
      </c>
      <c r="G25" s="56">
        <v>0</v>
      </c>
      <c r="H25" s="56">
        <f t="shared" si="0"/>
        <v>0.44533916666666662</v>
      </c>
      <c r="I25" s="56">
        <v>0</v>
      </c>
      <c r="J25" s="168">
        <f>'1'!H26/1.2</f>
        <v>0</v>
      </c>
      <c r="K25" s="168" t="s">
        <v>1532</v>
      </c>
      <c r="L25" s="168">
        <f>'1'!M26/1.2</f>
        <v>0</v>
      </c>
      <c r="M25" s="56" t="s">
        <v>1532</v>
      </c>
      <c r="N25" s="56">
        <f t="shared" si="1"/>
        <v>0.44533916666666662</v>
      </c>
      <c r="O25" s="56" t="s">
        <v>1532</v>
      </c>
      <c r="P25" s="56">
        <f t="shared" si="2"/>
        <v>0</v>
      </c>
      <c r="Q25" s="56" t="s">
        <v>1532</v>
      </c>
      <c r="R25" s="56" t="e">
        <f t="shared" si="3"/>
        <v>#DIV/0!</v>
      </c>
      <c r="S25" s="54" t="s">
        <v>1532</v>
      </c>
      <c r="T25" s="54"/>
    </row>
    <row r="26" spans="1:20" ht="180" x14ac:dyDescent="0.25">
      <c r="A26" s="54" t="str">
        <f>'1'!A27</f>
        <v>1.2.1.2.4</v>
      </c>
      <c r="B26" s="55" t="str">
        <f>'1'!B27</f>
        <v xml:space="preserve">ТМ-250 кВА ТП-14 ул.Артиллерийская 3;ТП-16 ул.Краснознаменная 2в;ТП-74 Нефтебаза;ТП-77 ул.  Урожайная;ТП-113 ул.Полевая 2а;ТП-117 ул.Красногвардейская 114/4;ТП-120 ул.Хрещатинская-Николаевская.;ТП-121 ул.Парковая  66а;ТП-121 ул.Парковая  66а;ТП-128 ул. Грибоедова; ТП-129 ул.Горького; ТП-140 ОАО " Звезда" ул. Гоголя 21а; ТП-147 ул.Подгорная,Хрещатенская.; ТП-164 пер.4й Западный 8а; </v>
      </c>
      <c r="C26" s="54" t="str">
        <f>'1'!C27</f>
        <v>J_1.2.1.2.4.O</v>
      </c>
      <c r="D26" s="56">
        <f>'1'!E27/1.2</f>
        <v>3.0888274166666672</v>
      </c>
      <c r="E26" s="56">
        <f>'1'!D27/1.2</f>
        <v>3.0555873181642768</v>
      </c>
      <c r="F26" s="56">
        <f>'1'!F27/1.2</f>
        <v>1.1103448400000002</v>
      </c>
      <c r="G26" s="56">
        <v>0</v>
      </c>
      <c r="H26" s="56">
        <f t="shared" si="0"/>
        <v>1.9784825766666669</v>
      </c>
      <c r="I26" s="56">
        <v>0</v>
      </c>
      <c r="J26" s="168">
        <f>'1'!H27/1.2</f>
        <v>0.35249999999999998</v>
      </c>
      <c r="K26" s="168" t="s">
        <v>1532</v>
      </c>
      <c r="L26" s="168">
        <f>'1'!M27/1.2</f>
        <v>0.36513786999999998</v>
      </c>
      <c r="M26" s="56" t="s">
        <v>1532</v>
      </c>
      <c r="N26" s="56">
        <f t="shared" si="1"/>
        <v>1.6133447066666671</v>
      </c>
      <c r="O26" s="56" t="s">
        <v>1532</v>
      </c>
      <c r="P26" s="56">
        <f t="shared" si="2"/>
        <v>1.2637869999999995E-2</v>
      </c>
      <c r="Q26" s="56" t="s">
        <v>1532</v>
      </c>
      <c r="R26" s="56">
        <f t="shared" si="3"/>
        <v>103.58521134751773</v>
      </c>
      <c r="S26" s="54" t="s">
        <v>1532</v>
      </c>
      <c r="T26" s="54"/>
    </row>
    <row r="27" spans="1:20" ht="345" x14ac:dyDescent="0.25">
      <c r="A27" s="54" t="str">
        <f>'1'!A28</f>
        <v>1.2.1.2.5</v>
      </c>
      <c r="B27" s="55" t="str">
        <f>'1'!B28</f>
        <v xml:space="preserve">ТМ-400кВА ТП-1 ул.Ленинская 116 корп.3 (детский дом); ТП-2 ул.Борисова 41 корп.1; ТП-9 ул.Мельничная; ТП-12 ул.Кустовиновская 1а; ТП-29 Лесхоз; ТП-40 ул. Парковая 17а; ТП-50 ул. Ипподромная 1а.; ТП-52 ул. Ханкайская-Хрещатинская;ТП-64 ул.Красногвардейская 102/4;ТП-67 ул.Красногвардейская 107/1;ТП163 ул. Пионерская 19А;ТП-73 ул.Красногвардейская 75/1;ТП-75 ул. Хмельницкого  8а.; ТП-80 ул. Юбилейная  12 а;ТП-83 ул. Советская 116а;ТП-84 ул. Советская  126 а; ТП-85 ул.Юбилейная 28 а; ТП-87 ул. Парковая 41 а.; ТП-118 пер.Студенческий ; ТП-125 ул Парковая 31 а; ТП-138 с.Спасское 8я школа;ТП-160 ул.Коммунаров  2а; ТП-167 ул.Цементная  21б; ТП-174 ул.Линейная  1б; ТП-186 ул.Коммунаров       </v>
      </c>
      <c r="C27" s="54" t="str">
        <f>'1'!C28</f>
        <v>J_1.2.1.2.5.O</v>
      </c>
      <c r="D27" s="56">
        <f>'1'!E28/1.2</f>
        <v>7.5512341666666671</v>
      </c>
      <c r="E27" s="56">
        <f>'1'!D28/1.2</f>
        <v>7.905394741093219</v>
      </c>
      <c r="F27" s="56">
        <f>'1'!F28/1.2</f>
        <v>2.6913574200000001</v>
      </c>
      <c r="G27" s="56">
        <v>0</v>
      </c>
      <c r="H27" s="56">
        <f t="shared" si="0"/>
        <v>4.859876746666667</v>
      </c>
      <c r="I27" s="56">
        <v>0</v>
      </c>
      <c r="J27" s="168">
        <f>'1'!H28/1.2</f>
        <v>1.848573</v>
      </c>
      <c r="K27" s="168" t="s">
        <v>1532</v>
      </c>
      <c r="L27" s="168">
        <f>'1'!M28/1.2</f>
        <v>1.8239071699999998</v>
      </c>
      <c r="M27" s="56" t="s">
        <v>1532</v>
      </c>
      <c r="N27" s="56">
        <f t="shared" si="1"/>
        <v>3.035969576666667</v>
      </c>
      <c r="O27" s="56" t="s">
        <v>1532</v>
      </c>
      <c r="P27" s="56">
        <f t="shared" si="2"/>
        <v>-2.4665830000000222E-2</v>
      </c>
      <c r="Q27" s="56" t="s">
        <v>1532</v>
      </c>
      <c r="R27" s="56">
        <v>0</v>
      </c>
      <c r="S27" s="54" t="s">
        <v>1532</v>
      </c>
      <c r="T27" s="54"/>
    </row>
    <row r="28" spans="1:20" ht="135" x14ac:dyDescent="0.25">
      <c r="A28" s="54" t="str">
        <f>'1'!A29</f>
        <v>1.2.1.2.6</v>
      </c>
      <c r="B28" s="55" t="str">
        <f>'1'!B29</f>
        <v xml:space="preserve">ТМ-630 кВА ТП-100 ул. Советская  70а; ТП-101ул.Красногвардейская 69/3; ТП-113 ул.Полевая 2а.; ТП-125 ул Парковая 31 а;ТП-149 ул.Красногвардейская 128 корп.5;  ТП-165 ул.Мира  3; ТП-166 ул.Мира 2 а; ТП-169 ул.Коммунаров 33а; ТП-63А ул.Красногвардейская 104/8; ТП-65 ул.Красногвардейская  83/1 </v>
      </c>
      <c r="C28" s="54" t="str">
        <f>'1'!C29</f>
        <v>J_1.2.1.2.6.O</v>
      </c>
      <c r="D28" s="56">
        <f>'1'!E29/1.2</f>
        <v>4.7391117500000002</v>
      </c>
      <c r="E28" s="56">
        <f>'1'!D29/1.2</f>
        <v>4.7146151799434994</v>
      </c>
      <c r="F28" s="56">
        <f>'1'!F29/1.2</f>
        <v>0.34890509000000003</v>
      </c>
      <c r="G28" s="56">
        <v>0</v>
      </c>
      <c r="H28" s="56">
        <f t="shared" si="0"/>
        <v>4.3902066600000005</v>
      </c>
      <c r="I28" s="56">
        <v>0</v>
      </c>
      <c r="J28" s="168">
        <f>'1'!H29/1.2</f>
        <v>0.61175899999999994</v>
      </c>
      <c r="K28" s="168" t="s">
        <v>1532</v>
      </c>
      <c r="L28" s="168">
        <f>'1'!M29/1.2</f>
        <v>0.66168760000000004</v>
      </c>
      <c r="M28" s="56" t="s">
        <v>1532</v>
      </c>
      <c r="N28" s="56">
        <f t="shared" si="1"/>
        <v>3.7285190600000004</v>
      </c>
      <c r="O28" s="56" t="s">
        <v>1532</v>
      </c>
      <c r="P28" s="56">
        <f t="shared" si="2"/>
        <v>4.9928600000000101E-2</v>
      </c>
      <c r="Q28" s="56" t="s">
        <v>1532</v>
      </c>
      <c r="R28" s="56">
        <v>0</v>
      </c>
      <c r="S28" s="54" t="s">
        <v>1532</v>
      </c>
      <c r="T28" s="54"/>
    </row>
    <row r="29" spans="1:20" x14ac:dyDescent="0.25">
      <c r="A29" s="54" t="str">
        <f>'1'!A30</f>
        <v>1.2.1.2.7</v>
      </c>
      <c r="B29" s="55" t="str">
        <f>'1'!B30</f>
        <v xml:space="preserve">ТМ-1000 кВА ТП-11 ул.Покуса    1а. </v>
      </c>
      <c r="C29" s="54" t="str">
        <f>'1'!C30</f>
        <v>J_1.2.1.2.7.K</v>
      </c>
      <c r="D29" s="56">
        <f>'1'!E30/1.2</f>
        <v>1.0055241666666668</v>
      </c>
      <c r="E29" s="56">
        <f>'1'!D30/1.2</f>
        <v>0.98111335400000022</v>
      </c>
      <c r="F29" s="56">
        <f>'1'!F30/1.2</f>
        <v>1.0024218900000001</v>
      </c>
      <c r="G29" s="56">
        <v>0</v>
      </c>
      <c r="H29" s="56">
        <f t="shared" si="0"/>
        <v>3.1022766666666257E-3</v>
      </c>
      <c r="I29" s="56">
        <v>0</v>
      </c>
      <c r="J29" s="168">
        <f>'1'!H30/1.2</f>
        <v>0</v>
      </c>
      <c r="K29" s="168" t="s">
        <v>1532</v>
      </c>
      <c r="L29" s="168">
        <f>'1'!M30/1.2</f>
        <v>0</v>
      </c>
      <c r="M29" s="56" t="s">
        <v>1532</v>
      </c>
      <c r="N29" s="56">
        <f t="shared" si="1"/>
        <v>3.1022766666666257E-3</v>
      </c>
      <c r="O29" s="56" t="s">
        <v>1532</v>
      </c>
      <c r="P29" s="56">
        <f t="shared" si="2"/>
        <v>0</v>
      </c>
      <c r="Q29" s="56" t="s">
        <v>1532</v>
      </c>
      <c r="R29" s="56">
        <v>0</v>
      </c>
      <c r="S29" s="54" t="s">
        <v>1532</v>
      </c>
      <c r="T29" s="54"/>
    </row>
    <row r="30" spans="1:20" x14ac:dyDescent="0.25">
      <c r="A30" s="54" t="str">
        <f>'1'!A31</f>
        <v>1.2.1.2.8</v>
      </c>
      <c r="B30" s="55" t="str">
        <f>'1'!B31</f>
        <v>ТМ- 10000кВА ПС ЗСМ</v>
      </c>
      <c r="C30" s="54" t="str">
        <f>'1'!C31</f>
        <v>J_1.2.1.2.8.O</v>
      </c>
      <c r="D30" s="56">
        <f>'1'!E31/1.2</f>
        <v>15.126133333333334</v>
      </c>
      <c r="E30" s="56">
        <f>'1'!D31/1.2</f>
        <v>15.126132500000001</v>
      </c>
      <c r="F30" s="56">
        <f>'1'!F31/1.2</f>
        <v>0</v>
      </c>
      <c r="G30" s="56">
        <v>0</v>
      </c>
      <c r="H30" s="56">
        <f t="shared" si="0"/>
        <v>15.126133333333334</v>
      </c>
      <c r="I30" s="56">
        <v>0</v>
      </c>
      <c r="J30" s="168">
        <f>'1'!H31/1.2</f>
        <v>0</v>
      </c>
      <c r="K30" s="168" t="s">
        <v>1532</v>
      </c>
      <c r="L30" s="168">
        <f>'1'!M31/1.2</f>
        <v>0</v>
      </c>
      <c r="M30" s="56" t="s">
        <v>1532</v>
      </c>
      <c r="N30" s="56">
        <f t="shared" si="1"/>
        <v>15.126133333333334</v>
      </c>
      <c r="O30" s="56" t="s">
        <v>1532</v>
      </c>
      <c r="P30" s="56">
        <f t="shared" si="2"/>
        <v>0</v>
      </c>
      <c r="Q30" s="56" t="s">
        <v>1532</v>
      </c>
      <c r="R30" s="56">
        <v>0</v>
      </c>
      <c r="S30" s="54" t="s">
        <v>1532</v>
      </c>
      <c r="T30" s="54"/>
    </row>
    <row r="31" spans="1:20" x14ac:dyDescent="0.25">
      <c r="A31" s="54" t="str">
        <f>'1'!A32</f>
        <v>1.2.1.2.9</v>
      </c>
      <c r="B31" s="55" t="str">
        <f>'1'!B32</f>
        <v xml:space="preserve">КТПБ -31 ул. Комсомольская 114   </v>
      </c>
      <c r="C31" s="54" t="str">
        <f>'1'!C32</f>
        <v>J_1.2.1.2.9.N</v>
      </c>
      <c r="D31" s="56">
        <f>'1'!E32/1.2</f>
        <v>2.87155</v>
      </c>
      <c r="E31" s="56">
        <f>'1'!D32/1.2</f>
        <v>2.8715525000000004</v>
      </c>
      <c r="F31" s="56">
        <f>'1'!F32/1.2</f>
        <v>0</v>
      </c>
      <c r="G31" s="56">
        <v>0</v>
      </c>
      <c r="H31" s="56">
        <f t="shared" si="0"/>
        <v>2.87155</v>
      </c>
      <c r="I31" s="56">
        <v>0</v>
      </c>
      <c r="J31" s="168">
        <f>'1'!H32/1.2</f>
        <v>0</v>
      </c>
      <c r="K31" s="168" t="s">
        <v>1532</v>
      </c>
      <c r="L31" s="168">
        <f>'1'!M32/1.2</f>
        <v>0</v>
      </c>
      <c r="M31" s="56" t="s">
        <v>1532</v>
      </c>
      <c r="N31" s="56">
        <f t="shared" si="1"/>
        <v>2.87155</v>
      </c>
      <c r="O31" s="56" t="s">
        <v>1532</v>
      </c>
      <c r="P31" s="56">
        <f t="shared" si="2"/>
        <v>0</v>
      </c>
      <c r="Q31" s="56" t="s">
        <v>1532</v>
      </c>
      <c r="R31" s="56">
        <v>0</v>
      </c>
      <c r="S31" s="54" t="s">
        <v>1532</v>
      </c>
      <c r="T31" s="54"/>
    </row>
    <row r="32" spans="1:20" ht="45" x14ac:dyDescent="0.25">
      <c r="A32" s="54" t="str">
        <f>'1'!A33</f>
        <v>1.2.1.2.10</v>
      </c>
      <c r="B32" s="55" t="str">
        <f>'1'!B33</f>
        <v>РУ 10кВ замена МВ на ВВ:  РП-8 (5 шт.)-Советская 114А; ТП-149 (2 шт.)-Красногвардейская 128/5</v>
      </c>
      <c r="C32" s="54" t="str">
        <f>'1'!C33</f>
        <v>J_1.2.1.2.10.N</v>
      </c>
      <c r="D32" s="56">
        <f>'1'!E33/1.2</f>
        <v>1.5498833333333335</v>
      </c>
      <c r="E32" s="56">
        <f>'1'!D33/1.2</f>
        <v>1.5498858333333334</v>
      </c>
      <c r="F32" s="56">
        <f>'1'!F33/1.2</f>
        <v>0</v>
      </c>
      <c r="G32" s="56">
        <v>0</v>
      </c>
      <c r="H32" s="56">
        <f t="shared" si="0"/>
        <v>1.5498833333333335</v>
      </c>
      <c r="I32" s="56">
        <v>0</v>
      </c>
      <c r="J32" s="168">
        <f>'1'!H33/1.2</f>
        <v>0</v>
      </c>
      <c r="K32" s="168" t="s">
        <v>1532</v>
      </c>
      <c r="L32" s="168">
        <f>'1'!M33/1.2</f>
        <v>0</v>
      </c>
      <c r="M32" s="56" t="s">
        <v>1532</v>
      </c>
      <c r="N32" s="56">
        <f t="shared" si="1"/>
        <v>1.5498833333333335</v>
      </c>
      <c r="O32" s="56" t="s">
        <v>1532</v>
      </c>
      <c r="P32" s="56">
        <f t="shared" si="2"/>
        <v>0</v>
      </c>
      <c r="Q32" s="56" t="s">
        <v>1532</v>
      </c>
      <c r="R32" s="56">
        <v>0</v>
      </c>
      <c r="S32" s="54" t="s">
        <v>1532</v>
      </c>
      <c r="T32" s="54"/>
    </row>
    <row r="33" spans="1:20" ht="30" x14ac:dyDescent="0.25">
      <c r="A33" s="54" t="str">
        <f>'1'!A34</f>
        <v>1.2.1.2.11</v>
      </c>
      <c r="B33" s="55" t="str">
        <f>'1'!B34</f>
        <v xml:space="preserve"> П/С ЗСМ замена МВ на ВВ, ул. Силикатная 5</v>
      </c>
      <c r="C33" s="54" t="str">
        <f>'1'!C34</f>
        <v>J_1.2.1.2.11.L</v>
      </c>
      <c r="D33" s="56">
        <f>'1'!E34/1.2</f>
        <v>2.5542466666666668</v>
      </c>
      <c r="E33" s="56">
        <f>'1'!D34/1.2</f>
        <v>2.5542466666666668</v>
      </c>
      <c r="F33" s="56">
        <f>'1'!F34/1.2</f>
        <v>2.6055715200000003</v>
      </c>
      <c r="G33" s="56">
        <v>0</v>
      </c>
      <c r="H33" s="56">
        <f t="shared" si="0"/>
        <v>-5.1324853333333476E-2</v>
      </c>
      <c r="I33" s="56">
        <v>0</v>
      </c>
      <c r="J33" s="168">
        <f>'1'!H34/1.2</f>
        <v>0</v>
      </c>
      <c r="K33" s="168" t="s">
        <v>1532</v>
      </c>
      <c r="L33" s="168">
        <f>'1'!M34/1.2</f>
        <v>0</v>
      </c>
      <c r="M33" s="56" t="s">
        <v>1532</v>
      </c>
      <c r="N33" s="56">
        <f t="shared" si="1"/>
        <v>-5.1324853333333476E-2</v>
      </c>
      <c r="O33" s="56" t="s">
        <v>1532</v>
      </c>
      <c r="P33" s="56">
        <f t="shared" si="2"/>
        <v>0</v>
      </c>
      <c r="Q33" s="56" t="s">
        <v>1532</v>
      </c>
      <c r="R33" s="56">
        <v>0</v>
      </c>
      <c r="S33" s="54" t="s">
        <v>1532</v>
      </c>
      <c r="T33" s="54"/>
    </row>
    <row r="34" spans="1:20" ht="45" x14ac:dyDescent="0.25">
      <c r="A34" s="54" t="str">
        <f>'1'!A35</f>
        <v>1.2.2.2</v>
      </c>
      <c r="B34" s="55" t="str">
        <f>'1'!B35</f>
        <v>Модернизация, техническое перевооружение линий электропередачи, всего, в том числе:</v>
      </c>
      <c r="C34" s="54" t="str">
        <f>'1'!C35</f>
        <v>нд</v>
      </c>
      <c r="D34" s="56">
        <f>'1'!E35/1.2</f>
        <v>17.4785</v>
      </c>
      <c r="E34" s="56">
        <f>'1'!D35/1.2</f>
        <v>18.914077499999998</v>
      </c>
      <c r="F34" s="56">
        <f>'1'!F35/1.2</f>
        <v>6.5767583199999997</v>
      </c>
      <c r="G34" s="56">
        <v>0</v>
      </c>
      <c r="H34" s="56">
        <f t="shared" si="0"/>
        <v>10.901741680000001</v>
      </c>
      <c r="I34" s="56">
        <v>0</v>
      </c>
      <c r="J34" s="168">
        <f>'1'!H35/1.2</f>
        <v>5.222258000000001</v>
      </c>
      <c r="K34" s="168" t="s">
        <v>1532</v>
      </c>
      <c r="L34" s="168">
        <f>'1'!M35/1.2</f>
        <v>5.940891220000001</v>
      </c>
      <c r="M34" s="56" t="s">
        <v>1532</v>
      </c>
      <c r="N34" s="56">
        <f t="shared" si="1"/>
        <v>4.9608504599999996</v>
      </c>
      <c r="O34" s="56" t="s">
        <v>1532</v>
      </c>
      <c r="P34" s="56">
        <f t="shared" si="2"/>
        <v>0.71863322000000007</v>
      </c>
      <c r="Q34" s="56" t="s">
        <v>1532</v>
      </c>
      <c r="R34" s="56">
        <v>0</v>
      </c>
      <c r="S34" s="54" t="s">
        <v>1532</v>
      </c>
      <c r="T34" s="54"/>
    </row>
    <row r="35" spans="1:20" ht="300" x14ac:dyDescent="0.25">
      <c r="A35" s="54" t="str">
        <f>'1'!A36</f>
        <v>1.2.2.2.1</v>
      </c>
      <c r="B35" s="55" t="str">
        <f>'1'!B36</f>
        <v>Вл-10 кв Ф-3"С" L-8209м (реконструкция участка 4 км), ул. Краснознамённая (№22-№18),ул. Краснознамённая 6а-пер. Пригородный 7, ул. Краснознамённая 2в-ул. Фабричная 3, ул. Складская(2-17), ул. Ключевая(3-11), ул. Калиновская( ул. Лазо 5-ул. Партизанская 50), ул. Партизанская(50-84), ул.Школьная(Партизанская 84-Лазо 35), ул.Лазо(35-55), ул.Хмельницкого(Хмельницкого 40-Береговая 14), ул.Береговая (Береговая14-Подсобная 12,  ул.Подсобная(12-8), ул.9 Октября(1-11); КЛ-10 кв п/ст до ТП-16 Ф-3"С"  L-583м ул. Краснознамённая(Краснознаменная 2б-Краснознаменная 18)</v>
      </c>
      <c r="C35" s="54" t="str">
        <f>'1'!C36</f>
        <v>J_1.2.2.2.1.M</v>
      </c>
      <c r="D35" s="56">
        <f>'1'!E36/1.2</f>
        <v>5.2779750000000005</v>
      </c>
      <c r="E35" s="56">
        <f>'1'!D36/1.2</f>
        <v>5.2779750000000005</v>
      </c>
      <c r="F35" s="56">
        <f>'1'!F36/1.2</f>
        <v>0</v>
      </c>
      <c r="G35" s="56">
        <v>0</v>
      </c>
      <c r="H35" s="56">
        <f t="shared" si="0"/>
        <v>5.2779750000000005</v>
      </c>
      <c r="I35" s="56">
        <v>0</v>
      </c>
      <c r="J35" s="168">
        <f>'1'!H36/1.2</f>
        <v>5.222258000000001</v>
      </c>
      <c r="K35" s="168" t="s">
        <v>1532</v>
      </c>
      <c r="L35" s="168">
        <f>'1'!M36/1.2</f>
        <v>5.940891220000001</v>
      </c>
      <c r="M35" s="56" t="s">
        <v>1532</v>
      </c>
      <c r="N35" s="56">
        <f t="shared" si="1"/>
        <v>-0.6629162200000005</v>
      </c>
      <c r="O35" s="56" t="s">
        <v>1532</v>
      </c>
      <c r="P35" s="56">
        <f t="shared" si="2"/>
        <v>0.71863322000000007</v>
      </c>
      <c r="Q35" s="56" t="s">
        <v>1532</v>
      </c>
      <c r="R35" s="56">
        <v>0</v>
      </c>
      <c r="S35" s="54" t="s">
        <v>1532</v>
      </c>
      <c r="T35" s="54"/>
    </row>
    <row r="36" spans="1:20" ht="105" x14ac:dyDescent="0.25">
      <c r="A36" s="54" t="str">
        <f>'1'!A37</f>
        <v>1.2.2.2.2</v>
      </c>
      <c r="B36" s="55" t="str">
        <f>'1'!B37</f>
        <v>Вл-10 кв Ф-9"С" L-2252м  ул Горького(1-60), тер-я в/части(Горького 1-Суворовская 11а), ТП-152 - ТП-6 (ул. Пограничная 31-ул. Госпитальная 10), ТП-152 - ТП-173(ул. Пограничная 31-Приморская 10/1), КЛ-45м</v>
      </c>
      <c r="C36" s="54" t="str">
        <f>'1'!C37</f>
        <v>J_1.2.2.2.2.L</v>
      </c>
      <c r="D36" s="56">
        <f>'1'!E37/1.2</f>
        <v>0.49050000000000005</v>
      </c>
      <c r="E36" s="56">
        <f>'1'!D37/1.2</f>
        <v>2.8104058333333333</v>
      </c>
      <c r="F36" s="56">
        <f>'1'!F37/1.2</f>
        <v>0.67030730000000005</v>
      </c>
      <c r="G36" s="56">
        <v>0</v>
      </c>
      <c r="H36" s="56">
        <f t="shared" si="0"/>
        <v>-0.1798073</v>
      </c>
      <c r="I36" s="56">
        <v>0</v>
      </c>
      <c r="J36" s="168">
        <f>'1'!H37/1.2</f>
        <v>0</v>
      </c>
      <c r="K36" s="168" t="s">
        <v>1532</v>
      </c>
      <c r="L36" s="168">
        <f>'1'!M37/1.2</f>
        <v>0</v>
      </c>
      <c r="M36" s="56" t="s">
        <v>1532</v>
      </c>
      <c r="N36" s="56">
        <f t="shared" si="1"/>
        <v>-0.1798073</v>
      </c>
      <c r="O36" s="56" t="s">
        <v>1532</v>
      </c>
      <c r="P36" s="56">
        <f t="shared" si="2"/>
        <v>0</v>
      </c>
      <c r="Q36" s="56" t="s">
        <v>1532</v>
      </c>
      <c r="R36" s="56">
        <v>0</v>
      </c>
      <c r="S36" s="54" t="s">
        <v>1532</v>
      </c>
      <c r="T36" s="54"/>
    </row>
    <row r="37" spans="1:20" ht="195" x14ac:dyDescent="0.25">
      <c r="A37" s="54" t="str">
        <f>'1'!A38</f>
        <v>1.2.2.2.3</v>
      </c>
      <c r="B37" s="55" t="str">
        <f>'1'!B38</f>
        <v>Вл-10 кв Ф-20"С" L-4111 м, ул. Набережная(30-ориентир 30 м на восток от ж/д ул. 1-я Загордная 55), ул.Тараса Шевченко(ориентир 30 м на восток от ж/д ул. 1-я Загордная 55-т. Шевч. 210-150), пер. Крестьянский (т. Шевч. 150-Мельничн. 120), ул.Мельничная(120-68), ул. Борисова(Мельничная 88-Борисова 41), ул. Ангарская(Ангарская 10- ориентир 170 метров на ю-в от ж/д Советская 130), ул. Набережная (40-30)</v>
      </c>
      <c r="C37" s="54" t="str">
        <f>'1'!C38</f>
        <v>J_1.2.2.2.3.N</v>
      </c>
      <c r="D37" s="56">
        <f>'1'!E38/1.2</f>
        <v>5.979025</v>
      </c>
      <c r="E37" s="56">
        <f>'1'!D38/1.2</f>
        <v>5.9790283333333329</v>
      </c>
      <c r="F37" s="56">
        <f>'1'!F38/1.2</f>
        <v>0</v>
      </c>
      <c r="G37" s="56">
        <v>0</v>
      </c>
      <c r="H37" s="56">
        <f t="shared" si="0"/>
        <v>5.979025</v>
      </c>
      <c r="I37" s="56">
        <v>0</v>
      </c>
      <c r="J37" s="168">
        <f>'1'!H38/1.2</f>
        <v>0</v>
      </c>
      <c r="K37" s="168" t="s">
        <v>1532</v>
      </c>
      <c r="L37" s="168">
        <f>'1'!M38/1.2</f>
        <v>0</v>
      </c>
      <c r="M37" s="56" t="s">
        <v>1532</v>
      </c>
      <c r="N37" s="56">
        <f t="shared" si="1"/>
        <v>5.979025</v>
      </c>
      <c r="O37" s="56" t="s">
        <v>1532</v>
      </c>
      <c r="P37" s="56">
        <f t="shared" si="2"/>
        <v>0</v>
      </c>
      <c r="Q37" s="56" t="s">
        <v>1532</v>
      </c>
      <c r="R37" s="56">
        <v>0</v>
      </c>
      <c r="S37" s="54" t="s">
        <v>1532</v>
      </c>
      <c r="T37" s="54"/>
    </row>
    <row r="38" spans="1:20" ht="45" x14ac:dyDescent="0.25">
      <c r="A38" s="54" t="str">
        <f>'1'!A39</f>
        <v>1.2.2.2.4</v>
      </c>
      <c r="B38" s="55" t="str">
        <f>'1'!B39</f>
        <v>установка реклоузеров на ВЛ-10кВ фидер-31  №9 п/с "Спасск" в районе ж/д ул. Мельничная-3-я Загородная</v>
      </c>
      <c r="C38" s="54" t="str">
        <f>'1'!C39</f>
        <v>J_1.2.2.2.4.L</v>
      </c>
      <c r="D38" s="56">
        <f>'1'!E39/1.2</f>
        <v>0.95516666666666683</v>
      </c>
      <c r="E38" s="56">
        <f>'1'!D39/1.2</f>
        <v>0.82055666666666671</v>
      </c>
      <c r="F38" s="56">
        <f>'1'!F39/1.2</f>
        <v>0.97087864000000013</v>
      </c>
      <c r="G38" s="56">
        <v>0</v>
      </c>
      <c r="H38" s="56">
        <f t="shared" si="0"/>
        <v>-1.5711973333333296E-2</v>
      </c>
      <c r="I38" s="56">
        <v>0</v>
      </c>
      <c r="J38" s="168">
        <f>'1'!H39/1.2</f>
        <v>0</v>
      </c>
      <c r="K38" s="168" t="s">
        <v>1532</v>
      </c>
      <c r="L38" s="168">
        <f>'1'!M39/1.2</f>
        <v>0</v>
      </c>
      <c r="M38" s="56" t="s">
        <v>1532</v>
      </c>
      <c r="N38" s="56">
        <f t="shared" si="1"/>
        <v>-1.5711973333333296E-2</v>
      </c>
      <c r="O38" s="56" t="s">
        <v>1532</v>
      </c>
      <c r="P38" s="56">
        <f t="shared" si="2"/>
        <v>0</v>
      </c>
      <c r="Q38" s="56" t="s">
        <v>1532</v>
      </c>
      <c r="R38" s="56">
        <v>0</v>
      </c>
      <c r="S38" s="54" t="s">
        <v>1532</v>
      </c>
      <c r="T38" s="54"/>
    </row>
    <row r="39" spans="1:20" ht="45" x14ac:dyDescent="0.25">
      <c r="A39" s="54" t="str">
        <f>'1'!A40</f>
        <v>1.2.2.2.5</v>
      </c>
      <c r="B39" s="55" t="str">
        <f>'1'!B40</f>
        <v>установка реклоузеров на ВЛ-10кВ фидер 3 №10 п/с "Спасск" Пригородный, 2</v>
      </c>
      <c r="C39" s="54" t="str">
        <f>'1'!C40</f>
        <v>J_1.2.2.2.5.L</v>
      </c>
      <c r="D39" s="56">
        <f>'1'!E40/1.2</f>
        <v>0.95516666666666683</v>
      </c>
      <c r="E39" s="56">
        <f>'1'!D40/1.2</f>
        <v>0.82055666666666671</v>
      </c>
      <c r="F39" s="56">
        <f>'1'!F40/1.2</f>
        <v>0.97087862999999996</v>
      </c>
      <c r="G39" s="56">
        <v>0</v>
      </c>
      <c r="H39" s="56">
        <f t="shared" si="0"/>
        <v>-1.5711963333333134E-2</v>
      </c>
      <c r="I39" s="56">
        <v>0</v>
      </c>
      <c r="J39" s="168">
        <f>'1'!H40/1.2</f>
        <v>0</v>
      </c>
      <c r="K39" s="168" t="s">
        <v>1532</v>
      </c>
      <c r="L39" s="168">
        <f>'1'!M40/1.2</f>
        <v>0</v>
      </c>
      <c r="M39" s="56" t="s">
        <v>1532</v>
      </c>
      <c r="N39" s="56">
        <f t="shared" si="1"/>
        <v>-1.5711963333333134E-2</v>
      </c>
      <c r="O39" s="56" t="s">
        <v>1532</v>
      </c>
      <c r="P39" s="56">
        <f t="shared" si="2"/>
        <v>0</v>
      </c>
      <c r="Q39" s="56" t="s">
        <v>1532</v>
      </c>
      <c r="R39" s="56">
        <v>0</v>
      </c>
      <c r="S39" s="54" t="s">
        <v>1532</v>
      </c>
      <c r="T39" s="54"/>
    </row>
    <row r="40" spans="1:20" ht="30" x14ac:dyDescent="0.25">
      <c r="A40" s="54" t="str">
        <f>'1'!A41</f>
        <v>1.2.2.2.6</v>
      </c>
      <c r="B40" s="55" t="str">
        <f>'1'!B41</f>
        <v>установка реклоузеров на ВЛ-10кВ фидер 10 №11 п/с "Спасск" Репина, 2</v>
      </c>
      <c r="C40" s="54" t="str">
        <f>'1'!C41</f>
        <v>J_1.2.2.2.6.L</v>
      </c>
      <c r="D40" s="56">
        <f>'1'!E41/1.2</f>
        <v>0.95516666666666683</v>
      </c>
      <c r="E40" s="56">
        <f>'1'!D41/1.2</f>
        <v>0.82055666666666671</v>
      </c>
      <c r="F40" s="56">
        <f>'1'!F41/1.2</f>
        <v>0.97087864000000013</v>
      </c>
      <c r="G40" s="56">
        <v>0</v>
      </c>
      <c r="H40" s="56">
        <f t="shared" si="0"/>
        <v>-1.5711973333333296E-2</v>
      </c>
      <c r="I40" s="56">
        <v>0</v>
      </c>
      <c r="J40" s="168">
        <f>'1'!H41/1.2</f>
        <v>0</v>
      </c>
      <c r="K40" s="168" t="s">
        <v>1532</v>
      </c>
      <c r="L40" s="168">
        <f>'1'!M41/1.2</f>
        <v>0</v>
      </c>
      <c r="M40" s="56" t="s">
        <v>1532</v>
      </c>
      <c r="N40" s="56">
        <f t="shared" si="1"/>
        <v>-1.5711973333333296E-2</v>
      </c>
      <c r="O40" s="56" t="s">
        <v>1532</v>
      </c>
      <c r="P40" s="56">
        <f t="shared" si="2"/>
        <v>0</v>
      </c>
      <c r="Q40" s="56" t="s">
        <v>1532</v>
      </c>
      <c r="R40" s="56">
        <v>0</v>
      </c>
      <c r="S40" s="54" t="s">
        <v>1532</v>
      </c>
      <c r="T40" s="54"/>
    </row>
    <row r="41" spans="1:20" ht="45" x14ac:dyDescent="0.25">
      <c r="A41" s="54" t="str">
        <f>'1'!A42</f>
        <v>1.2.2.2.7</v>
      </c>
      <c r="B41" s="55" t="str">
        <f>'1'!B42</f>
        <v>установка реклоузеров на ВЛ-10кВ фидер 31  №8 п/с "Спасск" Карьерная, 5</v>
      </c>
      <c r="C41" s="54" t="str">
        <f>'1'!C42</f>
        <v>J_1.2.2.2.7.L</v>
      </c>
      <c r="D41" s="56">
        <f>'1'!E42/1.2</f>
        <v>0.95516666666666683</v>
      </c>
      <c r="E41" s="56">
        <f>'1'!D42/1.2</f>
        <v>0.78222083333333337</v>
      </c>
      <c r="F41" s="56">
        <f>'1'!F42/1.2</f>
        <v>0.98595576000000007</v>
      </c>
      <c r="G41" s="56">
        <v>0</v>
      </c>
      <c r="H41" s="56">
        <f t="shared" si="0"/>
        <v>-3.0789093333333239E-2</v>
      </c>
      <c r="I41" s="56">
        <v>0</v>
      </c>
      <c r="J41" s="168">
        <f>'1'!H42/1.2</f>
        <v>0</v>
      </c>
      <c r="K41" s="168" t="s">
        <v>1532</v>
      </c>
      <c r="L41" s="168">
        <f>'1'!M42/1.2</f>
        <v>0</v>
      </c>
      <c r="M41" s="56" t="s">
        <v>1532</v>
      </c>
      <c r="N41" s="56">
        <f t="shared" si="1"/>
        <v>-3.0789093333333239E-2</v>
      </c>
      <c r="O41" s="56" t="s">
        <v>1532</v>
      </c>
      <c r="P41" s="56">
        <f t="shared" si="2"/>
        <v>0</v>
      </c>
      <c r="Q41" s="56" t="s">
        <v>1532</v>
      </c>
      <c r="R41" s="56">
        <v>0</v>
      </c>
      <c r="S41" s="54" t="s">
        <v>1532</v>
      </c>
      <c r="T41" s="54"/>
    </row>
    <row r="42" spans="1:20" ht="45" x14ac:dyDescent="0.25">
      <c r="A42" s="54" t="str">
        <f>'1'!A43</f>
        <v>1.2.2.2.8</v>
      </c>
      <c r="B42" s="55" t="str">
        <f>'1'!B43</f>
        <v>установка реклоузеров на ВЛ-10кВ фидер №3 п/с "Евгеньевка" в районе ж/д ул. Хрещатинская, 78</v>
      </c>
      <c r="C42" s="54" t="str">
        <f>'1'!C43</f>
        <v>J_1.2.2.2.8.L</v>
      </c>
      <c r="D42" s="56">
        <f>'1'!E43/1.2</f>
        <v>0.95516666666666683</v>
      </c>
      <c r="E42" s="56">
        <f>'1'!D43/1.2</f>
        <v>0.78222083333333337</v>
      </c>
      <c r="F42" s="56">
        <f>'1'!F43/1.2</f>
        <v>0.97025896999999994</v>
      </c>
      <c r="G42" s="56">
        <v>0</v>
      </c>
      <c r="H42" s="56">
        <f t="shared" si="0"/>
        <v>-1.5092303333333112E-2</v>
      </c>
      <c r="I42" s="56">
        <v>0</v>
      </c>
      <c r="J42" s="168">
        <f>'1'!H43/1.2</f>
        <v>0</v>
      </c>
      <c r="K42" s="168" t="s">
        <v>1532</v>
      </c>
      <c r="L42" s="168">
        <f>'1'!M43/1.2</f>
        <v>0</v>
      </c>
      <c r="M42" s="56" t="s">
        <v>1532</v>
      </c>
      <c r="N42" s="56">
        <f t="shared" si="1"/>
        <v>-1.5092303333333112E-2</v>
      </c>
      <c r="O42" s="56" t="s">
        <v>1532</v>
      </c>
      <c r="P42" s="56">
        <f t="shared" si="2"/>
        <v>0</v>
      </c>
      <c r="Q42" s="56" t="s">
        <v>1532</v>
      </c>
      <c r="R42" s="56">
        <v>0</v>
      </c>
      <c r="S42" s="54" t="s">
        <v>1532</v>
      </c>
      <c r="T42" s="54"/>
    </row>
    <row r="43" spans="1:20" ht="45" x14ac:dyDescent="0.25">
      <c r="A43" s="54" t="str">
        <f>'1'!A44</f>
        <v>1.2.2.2.9</v>
      </c>
      <c r="B43" s="55" t="str">
        <f>'1'!B44</f>
        <v>установка реклоузеров на ВЛ-10кВ фидер №13 п/с "ЗСМ" в районе ж/д ул. Ипподромная, 4</v>
      </c>
      <c r="C43" s="54" t="str">
        <f>'1'!C44</f>
        <v>J_1.2.2.2.9.L</v>
      </c>
      <c r="D43" s="56">
        <f>'1'!E44/1.2</f>
        <v>0.95516666666666683</v>
      </c>
      <c r="E43" s="56">
        <f>'1'!D44/1.2</f>
        <v>0.82055666666666671</v>
      </c>
      <c r="F43" s="56">
        <f>'1'!F44/1.2</f>
        <v>1.03760038</v>
      </c>
      <c r="G43" s="56">
        <v>0</v>
      </c>
      <c r="H43" s="56">
        <f t="shared" si="0"/>
        <v>-8.2433713333333158E-2</v>
      </c>
      <c r="I43" s="56">
        <v>0</v>
      </c>
      <c r="J43" s="168">
        <f>'1'!H44/1.2</f>
        <v>0</v>
      </c>
      <c r="K43" s="168" t="s">
        <v>1532</v>
      </c>
      <c r="L43" s="168">
        <f>'1'!M44/1.2</f>
        <v>0</v>
      </c>
      <c r="M43" s="56" t="s">
        <v>1532</v>
      </c>
      <c r="N43" s="56">
        <f t="shared" si="1"/>
        <v>-8.2433713333333158E-2</v>
      </c>
      <c r="O43" s="56" t="s">
        <v>1532</v>
      </c>
      <c r="P43" s="56">
        <f t="shared" si="2"/>
        <v>0</v>
      </c>
      <c r="Q43" s="56" t="s">
        <v>1532</v>
      </c>
      <c r="R43" s="56">
        <v>0</v>
      </c>
      <c r="S43" s="54" t="s">
        <v>1532</v>
      </c>
      <c r="T43" s="54"/>
    </row>
    <row r="44" spans="1:20" ht="45" x14ac:dyDescent="0.25">
      <c r="A44" s="54" t="str">
        <f>'1'!A45</f>
        <v>1.2.3</v>
      </c>
      <c r="B44" s="55" t="str">
        <f>'1'!B45</f>
        <v>Развитие и модернизация учета электрической энергии (мощности), всего, в том числе:</v>
      </c>
      <c r="C44" s="54" t="str">
        <f>'1'!C45</f>
        <v>нд</v>
      </c>
      <c r="D44" s="56">
        <f>'1'!E45/1.2</f>
        <v>14.613305000000002</v>
      </c>
      <c r="E44" s="56">
        <f>'1'!D45/1.2</f>
        <v>15.460341054073117</v>
      </c>
      <c r="F44" s="56">
        <f>'1'!F45/1.2</f>
        <v>6.7156917000000007</v>
      </c>
      <c r="G44" s="56">
        <v>0</v>
      </c>
      <c r="H44" s="56">
        <f t="shared" si="0"/>
        <v>7.8976133000000015</v>
      </c>
      <c r="I44" s="56">
        <v>0</v>
      </c>
      <c r="J44" s="168">
        <f>'1'!H45/1.2</f>
        <v>4.1881666666666675</v>
      </c>
      <c r="K44" s="168" t="s">
        <v>1532</v>
      </c>
      <c r="L44" s="168">
        <f>'1'!M45/1.2</f>
        <v>4.2482010300000006</v>
      </c>
      <c r="M44" s="56" t="s">
        <v>1532</v>
      </c>
      <c r="N44" s="56">
        <f t="shared" si="1"/>
        <v>3.6494122700000009</v>
      </c>
      <c r="O44" s="56" t="s">
        <v>1532</v>
      </c>
      <c r="P44" s="56">
        <f t="shared" si="2"/>
        <v>6.0034363333333118E-2</v>
      </c>
      <c r="Q44" s="56" t="s">
        <v>1532</v>
      </c>
      <c r="R44" s="56">
        <v>0</v>
      </c>
      <c r="S44" s="54" t="s">
        <v>1532</v>
      </c>
      <c r="T44" s="54"/>
    </row>
    <row r="45" spans="1:20" ht="60" x14ac:dyDescent="0.25">
      <c r="A45" s="54" t="str">
        <f>'1'!A46</f>
        <v>1.2.3.5</v>
      </c>
      <c r="B45" s="55" t="str">
        <f>'1'!B46</f>
        <v>"Включение приборов учета в систему сбора и передачи данных, класс напряжения 0,22 (0,4) кВ, всего, в том числе:"</v>
      </c>
      <c r="C45" s="54" t="str">
        <f>'1'!C46</f>
        <v>нд</v>
      </c>
      <c r="D45" s="56">
        <f>'1'!E46/1.2</f>
        <v>14.378021666666667</v>
      </c>
      <c r="E45" s="56">
        <f>'1'!D46/1.2</f>
        <v>15.225055760739783</v>
      </c>
      <c r="F45" s="56">
        <f>'1'!F46/1.2</f>
        <v>6.7156917000000007</v>
      </c>
      <c r="G45" s="56">
        <v>0</v>
      </c>
      <c r="H45" s="56">
        <f>D45-F45</f>
        <v>7.6623299666666664</v>
      </c>
      <c r="I45" s="56">
        <v>0</v>
      </c>
      <c r="J45" s="168">
        <f>'1'!H46/1.2</f>
        <v>4.1881666666666675</v>
      </c>
      <c r="K45" s="168" t="s">
        <v>1532</v>
      </c>
      <c r="L45" s="168">
        <f>'1'!M46/1.2</f>
        <v>4.2482010300000006</v>
      </c>
      <c r="M45" s="56" t="s">
        <v>1532</v>
      </c>
      <c r="N45" s="56">
        <f t="shared" si="1"/>
        <v>3.4141289366666658</v>
      </c>
      <c r="O45" s="56" t="s">
        <v>1532</v>
      </c>
      <c r="P45" s="56">
        <f t="shared" si="2"/>
        <v>6.0034363333333118E-2</v>
      </c>
      <c r="Q45" s="56" t="s">
        <v>1532</v>
      </c>
      <c r="R45" s="56">
        <f t="shared" si="3"/>
        <v>101.43342823033149</v>
      </c>
      <c r="S45" s="54" t="s">
        <v>1532</v>
      </c>
      <c r="T45" s="54"/>
    </row>
    <row r="46" spans="1:20" ht="270" x14ac:dyDescent="0.25">
      <c r="A46" s="54" t="str">
        <f>'1'!A47</f>
        <v>1.2.3.5.1</v>
      </c>
      <c r="B46" s="55" t="str">
        <f>'1'!B47</f>
        <v xml:space="preserve">Установка АСКУЭ в частном секторе, ул.Горького 14-74д, ул.Советская 77-280-248-278 ул. 1я Загородная 15-55, ул. 1я Набережная 2-38,  ул. 2я Набережная 2-8, ул.Перелетная 12-20, ул. Тараса Шевченко 48-80, ул.Комсомольская 45-138, ул.Мельничная 40-108, ул.Транспортная 3-34, ул.Российская 2-12, пер. Колхозный 7-23, ул.Лозовая 2а-35, пер.Николаевский 8а-48, ул.Юбилейная 4-30, ул.Молодежная 1-10,  ул.Дальняя 1-15, ул.Дербенева 23а-29, ул.Пионерская 21-35,  ул.Энергетиков 1-6, ул.Фадеева 8-40, ул. Чернышевского 2-12, ул.Халтурина 2-87 </v>
      </c>
      <c r="C46" s="54" t="str">
        <f>'1'!C47</f>
        <v>J_1.2.3.5.1.N</v>
      </c>
      <c r="D46" s="56">
        <f>'1'!E47/1.2</f>
        <v>9.7638800000000003</v>
      </c>
      <c r="E46" s="56">
        <f>'1'!D47/1.2</f>
        <v>10.424283645184225</v>
      </c>
      <c r="F46" s="56">
        <f>'1'!F47/1.2</f>
        <v>6.5071958700000003</v>
      </c>
      <c r="G46" s="56">
        <v>0</v>
      </c>
      <c r="H46" s="56">
        <f t="shared" si="0"/>
        <v>3.25668413</v>
      </c>
      <c r="I46" s="56">
        <v>0</v>
      </c>
      <c r="J46" s="168">
        <f>'1'!H47/1.2</f>
        <v>4.1881666666666675</v>
      </c>
      <c r="K46" s="168" t="s">
        <v>1532</v>
      </c>
      <c r="L46" s="168">
        <f>'1'!M47/1.2</f>
        <v>4.2482010300000006</v>
      </c>
      <c r="M46" s="56" t="s">
        <v>1532</v>
      </c>
      <c r="N46" s="56">
        <f t="shared" si="1"/>
        <v>-0.99151690000000059</v>
      </c>
      <c r="O46" s="56" t="s">
        <v>1532</v>
      </c>
      <c r="P46" s="56">
        <f>L46-J46</f>
        <v>6.0034363333333118E-2</v>
      </c>
      <c r="Q46" s="56" t="s">
        <v>1532</v>
      </c>
      <c r="R46" s="56">
        <f t="shared" si="3"/>
        <v>101.43342823033149</v>
      </c>
      <c r="S46" s="54" t="s">
        <v>1532</v>
      </c>
      <c r="T46" s="54"/>
    </row>
    <row r="47" spans="1:20" ht="120" x14ac:dyDescent="0.25">
      <c r="A47" s="54" t="str">
        <f>'1'!A48</f>
        <v>1.2.3.5.2</v>
      </c>
      <c r="B47" s="55" t="str">
        <f>'1'!B48</f>
        <v>Установка АСКУЭ физ.лица ул. Цементная 10-19, ул.Советская 2-46, ул. Комсомольская 16-20-30,  ул.Красноармейская 18-25-48, ул. Коммунаров 5-11, ул.Береговая 44-50, ул. Вокзальная 4-18, ул. Советская, ул.Юбилейная, ул.Красногвардейская, ул.Парковая</v>
      </c>
      <c r="C47" s="54" t="str">
        <f>'1'!C48</f>
        <v>J_1.2.3.5.2.O</v>
      </c>
      <c r="D47" s="56">
        <f>'1'!E48/1.2</f>
        <v>4.5234166666666669</v>
      </c>
      <c r="E47" s="56">
        <f>'1'!D48/1.2</f>
        <v>4.7100450655555575</v>
      </c>
      <c r="F47" s="56">
        <f>'1'!F48/1.2</f>
        <v>0.20849583000000002</v>
      </c>
      <c r="G47" s="56">
        <v>0</v>
      </c>
      <c r="H47" s="56">
        <f t="shared" si="0"/>
        <v>4.3149208366666665</v>
      </c>
      <c r="I47" s="56">
        <v>0</v>
      </c>
      <c r="J47" s="168">
        <f>'1'!H48/1.2</f>
        <v>0</v>
      </c>
      <c r="K47" s="168" t="s">
        <v>1532</v>
      </c>
      <c r="L47" s="168">
        <f>'1'!M48/1.2</f>
        <v>0</v>
      </c>
      <c r="M47" s="56" t="s">
        <v>1532</v>
      </c>
      <c r="N47" s="56">
        <f t="shared" si="1"/>
        <v>4.3149208366666665</v>
      </c>
      <c r="O47" s="56" t="s">
        <v>1532</v>
      </c>
      <c r="P47" s="56">
        <f t="shared" si="2"/>
        <v>0</v>
      </c>
      <c r="Q47" s="56" t="s">
        <v>1532</v>
      </c>
      <c r="R47" s="56">
        <v>0</v>
      </c>
      <c r="S47" s="54" t="s">
        <v>1532</v>
      </c>
      <c r="T47" s="54"/>
    </row>
    <row r="48" spans="1:20" ht="45" x14ac:dyDescent="0.25">
      <c r="A48" s="54" t="str">
        <f>'1'!A49</f>
        <v>1.2.3.5.3</v>
      </c>
      <c r="B48" s="55" t="str">
        <f>'1'!B49</f>
        <v>Установка АСКУЭ в в точках перетока в смежные сети ТП-81, ТП-141, ТП-111, ТП-13, ТП-34</v>
      </c>
      <c r="C48" s="54" t="str">
        <f>'1'!C49</f>
        <v>J_1.2.3.5.3.N</v>
      </c>
      <c r="D48" s="56">
        <f>'1'!E49/1.2</f>
        <v>9.0725E-2</v>
      </c>
      <c r="E48" s="56">
        <f>'1'!D49/1.2</f>
        <v>9.072704999999999E-2</v>
      </c>
      <c r="F48" s="56">
        <f>'1'!F49/1.2</f>
        <v>0</v>
      </c>
      <c r="G48" s="56">
        <v>0</v>
      </c>
      <c r="H48" s="56">
        <f t="shared" si="0"/>
        <v>9.0725E-2</v>
      </c>
      <c r="I48" s="56">
        <v>0</v>
      </c>
      <c r="J48" s="168">
        <f>'1'!H49/1.2</f>
        <v>0</v>
      </c>
      <c r="K48" s="168" t="s">
        <v>1532</v>
      </c>
      <c r="L48" s="168">
        <f>'1'!M49/1.2</f>
        <v>0</v>
      </c>
      <c r="M48" s="56" t="s">
        <v>1532</v>
      </c>
      <c r="N48" s="56">
        <f t="shared" si="1"/>
        <v>9.0725E-2</v>
      </c>
      <c r="O48" s="56" t="s">
        <v>1532</v>
      </c>
      <c r="P48" s="56">
        <f t="shared" si="2"/>
        <v>0</v>
      </c>
      <c r="Q48" s="56" t="s">
        <v>1532</v>
      </c>
      <c r="R48" s="56">
        <v>0</v>
      </c>
      <c r="S48" s="54" t="s">
        <v>1532</v>
      </c>
      <c r="T48" s="54"/>
    </row>
    <row r="49" spans="1:20" ht="60" x14ac:dyDescent="0.25">
      <c r="A49" s="54" t="str">
        <f>'1'!A50</f>
        <v>1.2.3.6</v>
      </c>
      <c r="B49" s="55" t="str">
        <f>'1'!B50</f>
        <v>"Включение приборов учета в систему сбора и передачи данных, класс напряжения 6 (10) кВ, всего, в том числе:"</v>
      </c>
      <c r="C49" s="54" t="str">
        <f>'1'!C50</f>
        <v>нд</v>
      </c>
      <c r="D49" s="56">
        <f>'1'!E50/1.2</f>
        <v>0.23528333333333332</v>
      </c>
      <c r="E49" s="56">
        <f>'1'!D50/1.2</f>
        <v>0.23528529333333331</v>
      </c>
      <c r="F49" s="56">
        <f>'1'!F50/1.2</f>
        <v>0</v>
      </c>
      <c r="G49" s="56">
        <v>0</v>
      </c>
      <c r="H49" s="56">
        <f t="shared" si="0"/>
        <v>0.23528333333333332</v>
      </c>
      <c r="I49" s="56">
        <v>0</v>
      </c>
      <c r="J49" s="168">
        <f>'1'!H50/1.2</f>
        <v>0</v>
      </c>
      <c r="K49" s="168" t="s">
        <v>1532</v>
      </c>
      <c r="L49" s="168">
        <f>'1'!M50/1.2</f>
        <v>0</v>
      </c>
      <c r="M49" s="56" t="s">
        <v>1532</v>
      </c>
      <c r="N49" s="56">
        <f t="shared" si="1"/>
        <v>0.23528333333333332</v>
      </c>
      <c r="O49" s="56" t="s">
        <v>1532</v>
      </c>
      <c r="P49" s="56">
        <f t="shared" si="2"/>
        <v>0</v>
      </c>
      <c r="Q49" s="56" t="s">
        <v>1532</v>
      </c>
      <c r="R49" s="56">
        <v>0</v>
      </c>
      <c r="S49" s="54" t="s">
        <v>1532</v>
      </c>
      <c r="T49" s="54"/>
    </row>
    <row r="50" spans="1:20" ht="30" x14ac:dyDescent="0.25">
      <c r="A50" s="54" t="str">
        <f>'1'!A51</f>
        <v>1.2.3.6.1</v>
      </c>
      <c r="B50" s="55" t="str">
        <f>'1'!B51</f>
        <v>Установка АСКУЭ на п/с 35/10кВ ЗСМ ул.Селикатная</v>
      </c>
      <c r="C50" s="54" t="str">
        <f>'1'!C51</f>
        <v>J_1.2.3.6.1.N</v>
      </c>
      <c r="D50" s="56">
        <f>'1'!E51/1.2</f>
        <v>0.23528333333333332</v>
      </c>
      <c r="E50" s="56">
        <f>'1'!D51/1.2</f>
        <v>0.23528529333333331</v>
      </c>
      <c r="F50" s="56">
        <f>'1'!F51/1.2</f>
        <v>0</v>
      </c>
      <c r="G50" s="56">
        <v>0</v>
      </c>
      <c r="H50" s="56">
        <f t="shared" si="0"/>
        <v>0.23528333333333332</v>
      </c>
      <c r="I50" s="56">
        <v>0</v>
      </c>
      <c r="J50" s="168">
        <f>'1'!H51/1.2</f>
        <v>0</v>
      </c>
      <c r="K50" s="168" t="s">
        <v>1532</v>
      </c>
      <c r="L50" s="168">
        <f>'1'!M51/1.2</f>
        <v>0</v>
      </c>
      <c r="M50" s="56" t="s">
        <v>1532</v>
      </c>
      <c r="N50" s="56">
        <f t="shared" si="1"/>
        <v>0.23528333333333332</v>
      </c>
      <c r="O50" s="56" t="s">
        <v>1532</v>
      </c>
      <c r="P50" s="56">
        <f t="shared" si="2"/>
        <v>0</v>
      </c>
      <c r="Q50" s="56" t="s">
        <v>1532</v>
      </c>
      <c r="R50" s="56">
        <v>0</v>
      </c>
      <c r="S50" s="54" t="s">
        <v>1532</v>
      </c>
      <c r="T50" s="54"/>
    </row>
    <row r="51" spans="1:20" ht="45" x14ac:dyDescent="0.25">
      <c r="A51" s="54" t="str">
        <f>'1'!A52</f>
        <v>1.4.</v>
      </c>
      <c r="B51" s="55" t="str">
        <f>'1'!B52</f>
        <v>Прочее новое строительство объектов электросетевого хозяйства, всего, в том числе:</v>
      </c>
      <c r="C51" s="54" t="str">
        <f>'1'!C52</f>
        <v>нд</v>
      </c>
      <c r="D51" s="56">
        <f>'1'!E52/1.2</f>
        <v>8.0208448333333333</v>
      </c>
      <c r="E51" s="56">
        <f>'1'!D52/1.2</f>
        <v>9.0008475000000008</v>
      </c>
      <c r="F51" s="56">
        <f>'1'!F52/1.2</f>
        <v>4.6085749099999997</v>
      </c>
      <c r="G51" s="56">
        <v>0</v>
      </c>
      <c r="H51" s="56">
        <f>D51-F51</f>
        <v>3.4122699233333336</v>
      </c>
      <c r="I51" s="56">
        <v>0</v>
      </c>
      <c r="J51" s="168">
        <f>'1'!H52/1.2</f>
        <v>1.18841</v>
      </c>
      <c r="K51" s="168" t="s">
        <v>1532</v>
      </c>
      <c r="L51" s="168">
        <f>'1'!M52/1.2</f>
        <v>2.4055962699999998</v>
      </c>
      <c r="M51" s="56" t="s">
        <v>1532</v>
      </c>
      <c r="N51" s="56">
        <f t="shared" si="1"/>
        <v>1.0066736533333338</v>
      </c>
      <c r="O51" s="56" t="s">
        <v>1532</v>
      </c>
      <c r="P51" s="56">
        <f>L51-J51</f>
        <v>1.2171862699999998</v>
      </c>
      <c r="Q51" s="56" t="s">
        <v>1532</v>
      </c>
      <c r="R51" s="56">
        <v>0</v>
      </c>
      <c r="S51" s="54" t="s">
        <v>1532</v>
      </c>
      <c r="T51" s="54"/>
    </row>
    <row r="52" spans="1:20" ht="75" x14ac:dyDescent="0.25">
      <c r="A52" s="54" t="str">
        <f>'1'!A53</f>
        <v>1.4.1.</v>
      </c>
      <c r="B52" s="55" t="str">
        <f>'1'!B53</f>
        <v>ВЛЗ-10кВ Ф-31 оп.262 - ТП 164  Техническая дорога АО "Спасскцемент". Пересечение улиц: Павлика Морозова, 25 лет Октября, Пионерской.  ВЛ L-435м, КЛ L-40м</v>
      </c>
      <c r="C52" s="54" t="str">
        <f>'1'!C53</f>
        <v>J_1.4.1.O</v>
      </c>
      <c r="D52" s="56">
        <f>'1'!E53/1.2</f>
        <v>0.56885000000000008</v>
      </c>
      <c r="E52" s="56">
        <f>'1'!D53/1.2</f>
        <v>0.56884916666666663</v>
      </c>
      <c r="F52" s="56">
        <f>'1'!F53/1.2</f>
        <v>0</v>
      </c>
      <c r="G52" s="56">
        <v>0</v>
      </c>
      <c r="H52" s="56">
        <f t="shared" ref="H52:H57" si="4">D52-F52</f>
        <v>0.56885000000000008</v>
      </c>
      <c r="I52" s="56">
        <v>0</v>
      </c>
      <c r="J52" s="168">
        <f>'1'!H53/1.2</f>
        <v>0</v>
      </c>
      <c r="K52" s="168" t="s">
        <v>1532</v>
      </c>
      <c r="L52" s="168">
        <f>'1'!M53/1.2</f>
        <v>0</v>
      </c>
      <c r="M52" s="56" t="s">
        <v>1532</v>
      </c>
      <c r="N52" s="56">
        <f t="shared" si="1"/>
        <v>0.56885000000000008</v>
      </c>
      <c r="O52" s="56" t="s">
        <v>1532</v>
      </c>
      <c r="P52" s="56">
        <f t="shared" ref="P52:P57" si="5">L52-J52</f>
        <v>0</v>
      </c>
      <c r="Q52" s="56" t="s">
        <v>1532</v>
      </c>
      <c r="R52" s="56">
        <v>0</v>
      </c>
      <c r="S52" s="54" t="s">
        <v>1532</v>
      </c>
      <c r="T52" s="54"/>
    </row>
    <row r="53" spans="1:20" ht="45" x14ac:dyDescent="0.25">
      <c r="A53" s="54" t="str">
        <f>'1'!A54</f>
        <v>1.4.2.</v>
      </c>
      <c r="B53" s="55" t="str">
        <f>'1'!B54</f>
        <v xml:space="preserve">ВЛ-10кВ Ф-10"С" L-470м оп.88-94, оп.95-98, КЛ-10кВ Ф-10"С" L-190м оп.94-95   ул. Арсеньева. </v>
      </c>
      <c r="C53" s="54" t="str">
        <f>'1'!C54</f>
        <v>J_1.4.2.K</v>
      </c>
      <c r="D53" s="56">
        <f>'1'!E54/1.2</f>
        <v>0.80183300000000002</v>
      </c>
      <c r="E53" s="56">
        <f>'1'!D54/1.2</f>
        <v>0.88235416666666666</v>
      </c>
      <c r="F53" s="56">
        <f>'1'!F54/1.2</f>
        <v>1.0635273999999999</v>
      </c>
      <c r="G53" s="56">
        <v>0</v>
      </c>
      <c r="H53" s="56">
        <f t="shared" si="4"/>
        <v>-0.26169439999999988</v>
      </c>
      <c r="I53" s="56">
        <v>0</v>
      </c>
      <c r="J53" s="168">
        <f>'1'!H54/1.2</f>
        <v>0</v>
      </c>
      <c r="K53" s="168" t="s">
        <v>1532</v>
      </c>
      <c r="L53" s="168">
        <f>'1'!M54/1.2</f>
        <v>0</v>
      </c>
      <c r="M53" s="56" t="s">
        <v>1532</v>
      </c>
      <c r="N53" s="56">
        <f t="shared" si="1"/>
        <v>-0.26169439999999988</v>
      </c>
      <c r="O53" s="56" t="s">
        <v>1532</v>
      </c>
      <c r="P53" s="56">
        <f t="shared" si="5"/>
        <v>0</v>
      </c>
      <c r="Q53" s="56" t="s">
        <v>1532</v>
      </c>
      <c r="R53" s="56">
        <v>0</v>
      </c>
      <c r="S53" s="54" t="s">
        <v>1532</v>
      </c>
      <c r="T53" s="54"/>
    </row>
    <row r="54" spans="1:20" ht="45" x14ac:dyDescent="0.25">
      <c r="A54" s="54" t="str">
        <f>'1'!A55</f>
        <v>1.4.3.</v>
      </c>
      <c r="B54" s="55" t="str">
        <f>'1'!B55</f>
        <v>КЛ-10кВ Ф-16"М   L-1170м" п/с "межзаводская"- ТП-119, ул. Красногвардейская</v>
      </c>
      <c r="C54" s="54" t="str">
        <f>'1'!C55</f>
        <v>J_1.4.3.M</v>
      </c>
      <c r="D54" s="56">
        <f>'1'!E55/1.2</f>
        <v>1.9404725</v>
      </c>
      <c r="E54" s="56">
        <f>'1'!D55/1.2</f>
        <v>1.9404725</v>
      </c>
      <c r="F54" s="56">
        <f>'1'!F55/1.2</f>
        <v>0</v>
      </c>
      <c r="G54" s="56">
        <v>0</v>
      </c>
      <c r="H54" s="56">
        <f t="shared" si="4"/>
        <v>1.9404725</v>
      </c>
      <c r="I54" s="56">
        <v>0</v>
      </c>
      <c r="J54" s="168">
        <f>'1'!H55/1.2</f>
        <v>1.18841</v>
      </c>
      <c r="K54" s="168" t="s">
        <v>1532</v>
      </c>
      <c r="L54" s="168">
        <f>'1'!M55/1.2</f>
        <v>2.4055962699999998</v>
      </c>
      <c r="M54" s="56" t="s">
        <v>1532</v>
      </c>
      <c r="N54" s="56">
        <f t="shared" si="1"/>
        <v>-0.46512376999999971</v>
      </c>
      <c r="O54" s="56" t="s">
        <v>1532</v>
      </c>
      <c r="P54" s="56">
        <f t="shared" si="5"/>
        <v>1.2171862699999998</v>
      </c>
      <c r="Q54" s="56" t="s">
        <v>1532</v>
      </c>
      <c r="R54" s="56">
        <v>0</v>
      </c>
      <c r="S54" s="54" t="s">
        <v>1532</v>
      </c>
      <c r="T54" s="54"/>
    </row>
    <row r="55" spans="1:20" ht="120" x14ac:dyDescent="0.25">
      <c r="A55" s="54" t="str">
        <f>'1'!A56</f>
        <v>1.4.4.</v>
      </c>
      <c r="B55" s="55" t="str">
        <f>'1'!B56</f>
        <v>КЛ-10кВ Ф-17 "С"  (ТП-163 - ТП-168) ул. Калинина(Калинина 8-Цементная 22а), ул. 1-й Западный(1й Западный 5-Калиниа 8), ул. 25 лет Октября(25 лет октября 20-1й Западный 5), 2-й Западный(ул. Пионерская 19а-ул. 25 лет октября 20) 570м. (новое строительство)</v>
      </c>
      <c r="C55" s="54" t="str">
        <f>'1'!C56</f>
        <v>J_1.4.4.N</v>
      </c>
      <c r="D55" s="56">
        <f>'1'!E56/1.2</f>
        <v>1.5590833333333334</v>
      </c>
      <c r="E55" s="56">
        <f>'1'!D56/1.2</f>
        <v>1.5590850000000001</v>
      </c>
      <c r="F55" s="56">
        <f>'1'!F56/1.2</f>
        <v>0</v>
      </c>
      <c r="G55" s="56">
        <v>0</v>
      </c>
      <c r="H55" s="56">
        <f t="shared" si="4"/>
        <v>1.5590833333333334</v>
      </c>
      <c r="I55" s="56">
        <v>0</v>
      </c>
      <c r="J55" s="168">
        <f>'1'!H56/1.2</f>
        <v>0</v>
      </c>
      <c r="K55" s="168" t="s">
        <v>1532</v>
      </c>
      <c r="L55" s="168">
        <f>'1'!M56/1.2</f>
        <v>0</v>
      </c>
      <c r="M55" s="56" t="s">
        <v>1532</v>
      </c>
      <c r="N55" s="56">
        <f t="shared" si="1"/>
        <v>1.5590833333333334</v>
      </c>
      <c r="O55" s="56" t="s">
        <v>1532</v>
      </c>
      <c r="P55" s="56">
        <f t="shared" si="5"/>
        <v>0</v>
      </c>
      <c r="Q55" s="56" t="s">
        <v>1532</v>
      </c>
      <c r="R55" s="56">
        <v>0</v>
      </c>
      <c r="S55" s="54" t="s">
        <v>1532</v>
      </c>
      <c r="T55" s="54"/>
    </row>
    <row r="56" spans="1:20" ht="30" x14ac:dyDescent="0.25">
      <c r="A56" s="54" t="str">
        <f>'1'!A57</f>
        <v>1.4.5.</v>
      </c>
      <c r="B56" s="55" t="str">
        <f>'1'!B57</f>
        <v xml:space="preserve">Установка  2КТПБ  (2*1000) ул.Краснознаменная 4  </v>
      </c>
      <c r="C56" s="54" t="str">
        <f>'1'!C57</f>
        <v>J_1.4.5.K</v>
      </c>
      <c r="D56" s="56">
        <f>'1'!E57/1.2</f>
        <v>3.1506059999999998</v>
      </c>
      <c r="E56" s="56">
        <f>'1'!D57/1.2</f>
        <v>4.0500866666666671</v>
      </c>
      <c r="F56" s="56">
        <f>'1'!F57/1.2</f>
        <v>3.545047509999999</v>
      </c>
      <c r="G56" s="56">
        <v>0</v>
      </c>
      <c r="H56" s="56">
        <f t="shared" si="4"/>
        <v>-0.39444150999999916</v>
      </c>
      <c r="I56" s="56">
        <v>0</v>
      </c>
      <c r="J56" s="168">
        <f>'1'!H57/1.2</f>
        <v>0</v>
      </c>
      <c r="K56" s="168" t="s">
        <v>1532</v>
      </c>
      <c r="L56" s="168">
        <f>'1'!M57/1.2</f>
        <v>0</v>
      </c>
      <c r="M56" s="56" t="s">
        <v>1532</v>
      </c>
      <c r="N56" s="56">
        <f t="shared" si="1"/>
        <v>-0.39444150999999916</v>
      </c>
      <c r="O56" s="56" t="s">
        <v>1532</v>
      </c>
      <c r="P56" s="56">
        <f t="shared" si="5"/>
        <v>0</v>
      </c>
      <c r="Q56" s="56" t="s">
        <v>1532</v>
      </c>
      <c r="R56" s="56">
        <v>0</v>
      </c>
      <c r="S56" s="54" t="s">
        <v>1532</v>
      </c>
      <c r="T56" s="54"/>
    </row>
    <row r="57" spans="1:20" ht="30" x14ac:dyDescent="0.25">
      <c r="A57" s="54" t="str">
        <f>'1'!A58</f>
        <v>1.6.</v>
      </c>
      <c r="B57" s="55" t="str">
        <f>'1'!B58</f>
        <v>Прочие инвестиционные проекты, всего, в том числе:</v>
      </c>
      <c r="C57" s="54" t="str">
        <f>'1'!C58</f>
        <v>нд</v>
      </c>
      <c r="D57" s="56">
        <f>'1'!E58/1.2</f>
        <v>27.467049523305086</v>
      </c>
      <c r="E57" s="56">
        <f>'1'!D58/1.2</f>
        <v>27.598606878531083</v>
      </c>
      <c r="F57" s="56">
        <f>'1'!F58/1.2</f>
        <v>13.569409660000002</v>
      </c>
      <c r="G57" s="56">
        <v>0</v>
      </c>
      <c r="H57" s="56">
        <f t="shared" si="4"/>
        <v>13.897639863305084</v>
      </c>
      <c r="I57" s="56">
        <v>0</v>
      </c>
      <c r="J57" s="168">
        <f>'1'!H58/1.2</f>
        <v>7.0209233333333332</v>
      </c>
      <c r="K57" s="168" t="s">
        <v>1532</v>
      </c>
      <c r="L57" s="168">
        <f>'1'!M58/1.2</f>
        <v>7.0000000000000009</v>
      </c>
      <c r="M57" s="56" t="s">
        <v>1532</v>
      </c>
      <c r="N57" s="56">
        <f t="shared" si="1"/>
        <v>6.8976398633050833</v>
      </c>
      <c r="O57" s="56" t="s">
        <v>1532</v>
      </c>
      <c r="P57" s="56">
        <f t="shared" si="5"/>
        <v>-2.0923333333332295E-2</v>
      </c>
      <c r="Q57" s="56" t="s">
        <v>1532</v>
      </c>
      <c r="R57" s="56">
        <f t="shared" ref="R57" si="6">L57/J57*100</f>
        <v>99.701986016084319</v>
      </c>
      <c r="S57" s="54" t="s">
        <v>1532</v>
      </c>
      <c r="T57" s="54"/>
    </row>
    <row r="58" spans="1:20" x14ac:dyDescent="0.25">
      <c r="A58" s="54" t="str">
        <f>'1'!A59</f>
        <v>1.6.1.</v>
      </c>
      <c r="B58" s="55" t="str">
        <f>'1'!B59</f>
        <v>АГП на базе -ГАЗ-33086 ВИТО 24-21</v>
      </c>
      <c r="C58" s="54" t="str">
        <f>'1'!C59</f>
        <v>J_1.6.1.K</v>
      </c>
      <c r="D58" s="56">
        <f>'1'!E59/1.2</f>
        <v>3.5232200000000002</v>
      </c>
      <c r="E58" s="56">
        <f>'1'!D59/1.2</f>
        <v>3.5232203389830503</v>
      </c>
      <c r="F58" s="56">
        <f>'1'!F59/1.2</f>
        <v>0</v>
      </c>
      <c r="G58" s="56">
        <v>0</v>
      </c>
      <c r="H58" s="56">
        <f>D58-F58</f>
        <v>3.5232200000000002</v>
      </c>
      <c r="I58" s="56">
        <v>0</v>
      </c>
      <c r="J58" s="168">
        <f>'1'!H59/1.2</f>
        <v>5.8792566666666666</v>
      </c>
      <c r="K58" s="168" t="s">
        <v>1532</v>
      </c>
      <c r="L58" s="168">
        <f>'1'!M59/1.2</f>
        <v>7.0000000000000009</v>
      </c>
      <c r="M58" s="56" t="s">
        <v>1532</v>
      </c>
      <c r="N58" s="56">
        <f t="shared" si="1"/>
        <v>-3.4767800000000006</v>
      </c>
      <c r="O58" s="56" t="s">
        <v>1532</v>
      </c>
      <c r="P58" s="56">
        <f>L58-J58</f>
        <v>1.1207433333333343</v>
      </c>
      <c r="Q58" s="56" t="s">
        <v>1532</v>
      </c>
      <c r="R58" s="56">
        <v>0</v>
      </c>
      <c r="S58" s="54" t="s">
        <v>1532</v>
      </c>
      <c r="T58" s="54"/>
    </row>
    <row r="59" spans="1:20" ht="30" x14ac:dyDescent="0.25">
      <c r="A59" s="54" t="str">
        <f>'1'!A60</f>
        <v>1.6.2.</v>
      </c>
      <c r="B59" s="55" t="str">
        <f>'1'!B60</f>
        <v>грузовик с манипулятором Хёндай НР-120</v>
      </c>
      <c r="C59" s="54" t="str">
        <f>'1'!C60</f>
        <v>J_1.6.2.L</v>
      </c>
      <c r="D59" s="56">
        <f>'1'!E60/1.2</f>
        <v>1.5747500000000001</v>
      </c>
      <c r="E59" s="56">
        <f>'1'!D60/1.2</f>
        <v>1.9398305084745748</v>
      </c>
      <c r="F59" s="56">
        <f>'1'!F60/1.2</f>
        <v>0</v>
      </c>
      <c r="G59" s="56">
        <v>0</v>
      </c>
      <c r="H59" s="56">
        <f t="shared" ref="H59:H74" si="7">D59-F59</f>
        <v>1.5747500000000001</v>
      </c>
      <c r="I59" s="56">
        <v>0</v>
      </c>
      <c r="J59" s="168">
        <f>'1'!H60/1.2</f>
        <v>0</v>
      </c>
      <c r="K59" s="168" t="s">
        <v>1532</v>
      </c>
      <c r="L59" s="168">
        <f>'1'!M60/1.2</f>
        <v>0</v>
      </c>
      <c r="M59" s="56" t="s">
        <v>1532</v>
      </c>
      <c r="N59" s="56">
        <f t="shared" si="1"/>
        <v>1.5747500000000001</v>
      </c>
      <c r="O59" s="56" t="s">
        <v>1532</v>
      </c>
      <c r="P59" s="56">
        <f t="shared" ref="P59:P74" si="8">L59-J59</f>
        <v>0</v>
      </c>
      <c r="Q59" s="56" t="s">
        <v>1532</v>
      </c>
      <c r="R59" s="56">
        <v>0</v>
      </c>
      <c r="S59" s="54" t="s">
        <v>1532</v>
      </c>
      <c r="T59" s="54"/>
    </row>
    <row r="60" spans="1:20" x14ac:dyDescent="0.25">
      <c r="A60" s="54" t="str">
        <f>'1'!A61</f>
        <v>1.6.3.</v>
      </c>
      <c r="B60" s="55" t="str">
        <f>'1'!B61</f>
        <v>экскаватор гусеничный САТ-305 SR</v>
      </c>
      <c r="C60" s="54" t="str">
        <f>'1'!C61</f>
        <v>J_1.6.3.L</v>
      </c>
      <c r="D60" s="56">
        <f>'1'!E61/1.2</f>
        <v>1.25</v>
      </c>
      <c r="E60" s="56">
        <f>'1'!D61/1.2</f>
        <v>1.3855932203389834</v>
      </c>
      <c r="F60" s="56">
        <f>'1'!F61/1.2</f>
        <v>1.6610833300000001</v>
      </c>
      <c r="G60" s="56">
        <v>0</v>
      </c>
      <c r="H60" s="56">
        <f t="shared" si="7"/>
        <v>-0.41108333000000008</v>
      </c>
      <c r="I60" s="56">
        <v>0</v>
      </c>
      <c r="J60" s="168">
        <f>'1'!H61/1.2</f>
        <v>0</v>
      </c>
      <c r="K60" s="168" t="s">
        <v>1532</v>
      </c>
      <c r="L60" s="168">
        <f>'1'!M61/1.2</f>
        <v>0</v>
      </c>
      <c r="M60" s="56" t="s">
        <v>1532</v>
      </c>
      <c r="N60" s="56">
        <f t="shared" si="1"/>
        <v>-0.41108333000000008</v>
      </c>
      <c r="O60" s="56" t="s">
        <v>1532</v>
      </c>
      <c r="P60" s="56">
        <f t="shared" si="8"/>
        <v>0</v>
      </c>
      <c r="Q60" s="56" t="s">
        <v>1532</v>
      </c>
      <c r="R60" s="56">
        <v>0</v>
      </c>
      <c r="S60" s="54" t="s">
        <v>1532</v>
      </c>
      <c r="T60" s="54"/>
    </row>
    <row r="61" spans="1:20" x14ac:dyDescent="0.25">
      <c r="A61" s="54" t="str">
        <f>'1'!A62</f>
        <v>1.6.4.</v>
      </c>
      <c r="B61" s="55" t="str">
        <f>'1'!B62</f>
        <v>БКМ на базе ГАЗ-33086</v>
      </c>
      <c r="C61" s="54" t="str">
        <f>'1'!C62</f>
        <v>J_1.6.4.M</v>
      </c>
      <c r="D61" s="56">
        <f>'1'!E62/1.2</f>
        <v>3.9583333333333335</v>
      </c>
      <c r="E61" s="56">
        <f>'1'!D62/1.2</f>
        <v>5.0979661016949169</v>
      </c>
      <c r="F61" s="56">
        <f>'1'!F62/1.2</f>
        <v>4.5433329999999996</v>
      </c>
      <c r="G61" s="56">
        <v>0</v>
      </c>
      <c r="H61" s="56">
        <f t="shared" si="7"/>
        <v>-0.58499966666666614</v>
      </c>
      <c r="I61" s="56">
        <v>0</v>
      </c>
      <c r="J61" s="168">
        <f>'1'!H62/1.2</f>
        <v>0</v>
      </c>
      <c r="K61" s="168" t="s">
        <v>1532</v>
      </c>
      <c r="L61" s="168">
        <f>'1'!M62/1.2</f>
        <v>0</v>
      </c>
      <c r="M61" s="56" t="s">
        <v>1532</v>
      </c>
      <c r="N61" s="56">
        <f t="shared" si="1"/>
        <v>-0.58499966666666614</v>
      </c>
      <c r="O61" s="56" t="s">
        <v>1532</v>
      </c>
      <c r="P61" s="56">
        <f t="shared" si="8"/>
        <v>0</v>
      </c>
      <c r="Q61" s="56" t="s">
        <v>1532</v>
      </c>
      <c r="R61" s="56">
        <v>0</v>
      </c>
      <c r="S61" s="54" t="s">
        <v>1532</v>
      </c>
      <c r="T61" s="54"/>
    </row>
    <row r="62" spans="1:20" ht="30" x14ac:dyDescent="0.25">
      <c r="A62" s="54" t="str">
        <f>'1'!A63</f>
        <v>1.6.5.</v>
      </c>
      <c r="B62" s="55" t="str">
        <f>'1'!B63</f>
        <v>установка управляемого прокола Р20 "PIT"</v>
      </c>
      <c r="C62" s="54" t="str">
        <f>'1'!C63</f>
        <v>J_1.6.5.L</v>
      </c>
      <c r="D62" s="56">
        <f>'1'!E63/1.2</f>
        <v>0.99333333333333329</v>
      </c>
      <c r="E62" s="56">
        <f>'1'!D63/1.2</f>
        <v>0.92372881355932512</v>
      </c>
      <c r="F62" s="56">
        <f>'1'!F63/1.2</f>
        <v>0</v>
      </c>
      <c r="G62" s="56">
        <v>0</v>
      </c>
      <c r="H62" s="56">
        <f t="shared" si="7"/>
        <v>0.99333333333333329</v>
      </c>
      <c r="I62" s="56">
        <v>0</v>
      </c>
      <c r="J62" s="168">
        <f>'1'!H63/1.2</f>
        <v>0</v>
      </c>
      <c r="K62" s="168" t="s">
        <v>1532</v>
      </c>
      <c r="L62" s="168">
        <f>'1'!M63/1.2</f>
        <v>0</v>
      </c>
      <c r="M62" s="56" t="s">
        <v>1532</v>
      </c>
      <c r="N62" s="56">
        <f t="shared" si="1"/>
        <v>0.99333333333333329</v>
      </c>
      <c r="O62" s="56" t="s">
        <v>1532</v>
      </c>
      <c r="P62" s="56">
        <f t="shared" si="8"/>
        <v>0</v>
      </c>
      <c r="Q62" s="56" t="s">
        <v>1532</v>
      </c>
      <c r="R62" s="56">
        <v>0</v>
      </c>
      <c r="S62" s="54" t="s">
        <v>1532</v>
      </c>
      <c r="T62" s="54"/>
    </row>
    <row r="63" spans="1:20" x14ac:dyDescent="0.25">
      <c r="A63" s="54" t="str">
        <f>'1'!A64</f>
        <v>1.6.6.</v>
      </c>
      <c r="B63" s="55" t="str">
        <f>'1'!B64</f>
        <v>измельчитель веток Skorpion 160R/90</v>
      </c>
      <c r="C63" s="54" t="str">
        <f>'1'!C64</f>
        <v>J_1.6.6.K</v>
      </c>
      <c r="D63" s="56">
        <f>'1'!E64/1.2</f>
        <v>1.5278333333333334</v>
      </c>
      <c r="E63" s="56">
        <f>'1'!D64/1.2</f>
        <v>0.99372881355932496</v>
      </c>
      <c r="F63" s="56">
        <f>'1'!F64/1.2</f>
        <v>1.2608000000000001</v>
      </c>
      <c r="G63" s="56">
        <v>0</v>
      </c>
      <c r="H63" s="56">
        <f t="shared" si="7"/>
        <v>0.26703333333333323</v>
      </c>
      <c r="I63" s="56">
        <v>0</v>
      </c>
      <c r="J63" s="168">
        <f>'1'!H64/1.2</f>
        <v>0</v>
      </c>
      <c r="K63" s="168" t="s">
        <v>1532</v>
      </c>
      <c r="L63" s="168">
        <f>'1'!M64/1.2</f>
        <v>0</v>
      </c>
      <c r="M63" s="56" t="s">
        <v>1532</v>
      </c>
      <c r="N63" s="56">
        <f t="shared" si="1"/>
        <v>0.26703333333333323</v>
      </c>
      <c r="O63" s="56" t="s">
        <v>1532</v>
      </c>
      <c r="P63" s="56">
        <f t="shared" si="8"/>
        <v>0</v>
      </c>
      <c r="Q63" s="56" t="s">
        <v>1532</v>
      </c>
      <c r="R63" s="56">
        <v>0</v>
      </c>
      <c r="S63" s="54" t="s">
        <v>1532</v>
      </c>
      <c r="T63" s="54"/>
    </row>
    <row r="64" spans="1:20" x14ac:dyDescent="0.25">
      <c r="A64" s="54" t="str">
        <f>'1'!A65</f>
        <v>1.6.7.</v>
      </c>
      <c r="B64" s="55" t="str">
        <f>'1'!B65</f>
        <v>УАЗ Патриот</v>
      </c>
      <c r="C64" s="54" t="str">
        <f>'1'!C65</f>
        <v>J_1.6.7.L</v>
      </c>
      <c r="D64" s="56">
        <f>'1'!E65/1.2</f>
        <v>1.0833333333333335</v>
      </c>
      <c r="E64" s="56">
        <f>'1'!D65/1.2</f>
        <v>0.92372881355932512</v>
      </c>
      <c r="F64" s="56">
        <f>'1'!F65/1.2</f>
        <v>1.1023100000000001</v>
      </c>
      <c r="G64" s="56">
        <v>0</v>
      </c>
      <c r="H64" s="56">
        <f t="shared" si="7"/>
        <v>-1.8976666666666642E-2</v>
      </c>
      <c r="I64" s="56">
        <v>0</v>
      </c>
      <c r="J64" s="168">
        <f>'1'!H65/1.2</f>
        <v>0</v>
      </c>
      <c r="K64" s="168" t="s">
        <v>1532</v>
      </c>
      <c r="L64" s="168">
        <f>'1'!M65/1.2</f>
        <v>0</v>
      </c>
      <c r="M64" s="56" t="s">
        <v>1532</v>
      </c>
      <c r="N64" s="56">
        <f t="shared" si="1"/>
        <v>-1.8976666666666642E-2</v>
      </c>
      <c r="O64" s="56" t="s">
        <v>1532</v>
      </c>
      <c r="P64" s="56">
        <f t="shared" si="8"/>
        <v>0</v>
      </c>
      <c r="Q64" s="56" t="s">
        <v>1532</v>
      </c>
      <c r="R64" s="56">
        <v>0</v>
      </c>
      <c r="S64" s="54" t="s">
        <v>1532</v>
      </c>
      <c r="T64" s="54"/>
    </row>
    <row r="65" spans="1:20" ht="30" x14ac:dyDescent="0.25">
      <c r="A65" s="54" t="str">
        <f>'1'!A66</f>
        <v>1.6.8.</v>
      </c>
      <c r="B65" s="55" t="str">
        <f>'1'!B66</f>
        <v>Автогидроподъемник АГП на базе ГАЗ-33086</v>
      </c>
      <c r="C65" s="54" t="str">
        <f>'1'!C66</f>
        <v>J_1.6.8.O</v>
      </c>
      <c r="D65" s="56">
        <f>'1'!E66/1.2</f>
        <v>3.4436416666666667</v>
      </c>
      <c r="E65" s="56">
        <f>'1'!D66/1.2</f>
        <v>3.4436441666666671</v>
      </c>
      <c r="F65" s="56">
        <f>'1'!F66/1.2</f>
        <v>0</v>
      </c>
      <c r="G65" s="56">
        <v>0</v>
      </c>
      <c r="H65" s="56">
        <f t="shared" si="7"/>
        <v>3.4436416666666667</v>
      </c>
      <c r="I65" s="56">
        <v>0</v>
      </c>
      <c r="J65" s="168">
        <f>'1'!H66/1.2</f>
        <v>0</v>
      </c>
      <c r="K65" s="168" t="s">
        <v>1532</v>
      </c>
      <c r="L65" s="168">
        <f>'1'!M66/1.2</f>
        <v>0</v>
      </c>
      <c r="M65" s="56" t="s">
        <v>1532</v>
      </c>
      <c r="N65" s="56">
        <f t="shared" si="1"/>
        <v>3.4436416666666667</v>
      </c>
      <c r="O65" s="56" t="s">
        <v>1532</v>
      </c>
      <c r="P65" s="56">
        <f t="shared" si="8"/>
        <v>0</v>
      </c>
      <c r="Q65" s="56" t="s">
        <v>1532</v>
      </c>
      <c r="R65" s="56">
        <v>0</v>
      </c>
      <c r="S65" s="54" t="s">
        <v>1532</v>
      </c>
      <c r="T65" s="54"/>
    </row>
    <row r="66" spans="1:20" x14ac:dyDescent="0.25">
      <c r="A66" s="54" t="str">
        <f>'1'!A67</f>
        <v>1.6.9.</v>
      </c>
      <c r="B66" s="55" t="str">
        <f>'1'!B67</f>
        <v>ПРМ на базе ГАЗ-33086</v>
      </c>
      <c r="C66" s="54" t="str">
        <f>'1'!C67</f>
        <v>J_1.6.9.K</v>
      </c>
      <c r="D66" s="56">
        <f>'1'!E67/1.2</f>
        <v>2.5833333333333335</v>
      </c>
      <c r="E66" s="56">
        <f>'1'!D67/1.2</f>
        <v>1.6261016949152582</v>
      </c>
      <c r="F66" s="56">
        <f>'1'!F67/1.2</f>
        <v>2.6524999999999999</v>
      </c>
      <c r="G66" s="56">
        <v>0</v>
      </c>
      <c r="H66" s="56">
        <f t="shared" si="7"/>
        <v>-6.9166666666666377E-2</v>
      </c>
      <c r="I66" s="56">
        <v>0</v>
      </c>
      <c r="J66" s="168">
        <f>'1'!H67/1.2</f>
        <v>0</v>
      </c>
      <c r="K66" s="168" t="s">
        <v>1532</v>
      </c>
      <c r="L66" s="168">
        <f>'1'!M67/1.2</f>
        <v>0</v>
      </c>
      <c r="M66" s="56" t="s">
        <v>1532</v>
      </c>
      <c r="N66" s="56">
        <f t="shared" si="1"/>
        <v>-6.9166666666666377E-2</v>
      </c>
      <c r="O66" s="56" t="s">
        <v>1532</v>
      </c>
      <c r="P66" s="56">
        <f t="shared" si="8"/>
        <v>0</v>
      </c>
      <c r="Q66" s="56" t="s">
        <v>1532</v>
      </c>
      <c r="R66" s="56">
        <v>0</v>
      </c>
      <c r="S66" s="54" t="s">
        <v>1532</v>
      </c>
      <c r="T66" s="54"/>
    </row>
    <row r="67" spans="1:20" x14ac:dyDescent="0.25">
      <c r="A67" s="54" t="str">
        <f>'1'!A68</f>
        <v>1.6.10.</v>
      </c>
      <c r="B67" s="55" t="str">
        <f>'1'!B68</f>
        <v>тракторный -тягач на базе МТЗ-82</v>
      </c>
      <c r="C67" s="54" t="str">
        <f>'1'!C68</f>
        <v>J_1.6.10.M</v>
      </c>
      <c r="D67" s="56">
        <f>'1'!E68/1.2</f>
        <v>1.2272881355932168</v>
      </c>
      <c r="E67" s="56">
        <f>'1'!D68/1.2</f>
        <v>1.2272881355932168</v>
      </c>
      <c r="F67" s="56">
        <f>'1'!F68/1.2</f>
        <v>0</v>
      </c>
      <c r="G67" s="56">
        <v>0</v>
      </c>
      <c r="H67" s="56">
        <f t="shared" si="7"/>
        <v>1.2272881355932168</v>
      </c>
      <c r="I67" s="56">
        <v>0</v>
      </c>
      <c r="J67" s="168">
        <f>'1'!H68/1.2</f>
        <v>0</v>
      </c>
      <c r="K67" s="168" t="s">
        <v>1532</v>
      </c>
      <c r="L67" s="168">
        <f>'1'!M68/1.2</f>
        <v>0</v>
      </c>
      <c r="M67" s="56" t="s">
        <v>1532</v>
      </c>
      <c r="N67" s="56">
        <f t="shared" si="1"/>
        <v>1.2272881355932168</v>
      </c>
      <c r="O67" s="56" t="s">
        <v>1532</v>
      </c>
      <c r="P67" s="56">
        <f t="shared" si="8"/>
        <v>0</v>
      </c>
      <c r="Q67" s="56" t="s">
        <v>1532</v>
      </c>
      <c r="R67" s="56">
        <v>0</v>
      </c>
      <c r="S67" s="54" t="s">
        <v>1532</v>
      </c>
      <c r="T67" s="54"/>
    </row>
    <row r="68" spans="1:20" x14ac:dyDescent="0.25">
      <c r="A68" s="54" t="str">
        <f>'1'!A69</f>
        <v>1.6.11.</v>
      </c>
      <c r="B68" s="55" t="str">
        <f>'1'!B69</f>
        <v>самосвал Хёндай HP-65</v>
      </c>
      <c r="C68" s="54" t="str">
        <f>'1'!C69</f>
        <v>J_1.6.11.L</v>
      </c>
      <c r="D68" s="56">
        <f>'1'!E69/1.2</f>
        <v>1.8333333333333335</v>
      </c>
      <c r="E68" s="56">
        <f>'1'!D69/1.2</f>
        <v>2.0322033898305087</v>
      </c>
      <c r="F68" s="56">
        <f>'1'!F69/1.2</f>
        <v>2.0203000000000002</v>
      </c>
      <c r="G68" s="56">
        <v>0</v>
      </c>
      <c r="H68" s="56">
        <f t="shared" si="7"/>
        <v>-0.18696666666666673</v>
      </c>
      <c r="I68" s="56">
        <v>0</v>
      </c>
      <c r="J68" s="168">
        <f>'1'!H69/1.2</f>
        <v>0</v>
      </c>
      <c r="K68" s="168" t="s">
        <v>1532</v>
      </c>
      <c r="L68" s="168">
        <f>'1'!M69/1.2</f>
        <v>0</v>
      </c>
      <c r="M68" s="56" t="s">
        <v>1532</v>
      </c>
      <c r="N68" s="56">
        <f t="shared" si="1"/>
        <v>-0.18696666666666673</v>
      </c>
      <c r="O68" s="56" t="s">
        <v>1532</v>
      </c>
      <c r="P68" s="56">
        <f t="shared" si="8"/>
        <v>0</v>
      </c>
      <c r="Q68" s="56" t="s">
        <v>1532</v>
      </c>
      <c r="R68" s="56">
        <v>0</v>
      </c>
      <c r="S68" s="54" t="s">
        <v>1532</v>
      </c>
      <c r="T68" s="54"/>
    </row>
    <row r="69" spans="1:20" x14ac:dyDescent="0.25">
      <c r="A69" s="54" t="str">
        <f>'1'!A70</f>
        <v>1.6.12.</v>
      </c>
      <c r="B69" s="55" t="str">
        <f>'1'!B70</f>
        <v>УАЗ -390995 (буханка)</v>
      </c>
      <c r="C69" s="54" t="str">
        <f>'1'!C70</f>
        <v>J_1.6.12.M</v>
      </c>
      <c r="D69" s="56">
        <f>'1'!E70/1.2</f>
        <v>0.7552542372881359</v>
      </c>
      <c r="E69" s="56">
        <f>'1'!D70/1.2</f>
        <v>0.7552542372881359</v>
      </c>
      <c r="F69" s="56">
        <f>'1'!F70/1.2</f>
        <v>0</v>
      </c>
      <c r="G69" s="56">
        <v>0</v>
      </c>
      <c r="H69" s="56">
        <f t="shared" si="7"/>
        <v>0.7552542372881359</v>
      </c>
      <c r="I69" s="56">
        <v>0</v>
      </c>
      <c r="J69" s="168">
        <f>'1'!H70/1.2</f>
        <v>1.1416666666666668</v>
      </c>
      <c r="K69" s="168" t="s">
        <v>1532</v>
      </c>
      <c r="L69" s="168">
        <f>'1'!M70/1.2</f>
        <v>0</v>
      </c>
      <c r="M69" s="56" t="s">
        <v>1532</v>
      </c>
      <c r="N69" s="56">
        <f t="shared" si="1"/>
        <v>0.7552542372881359</v>
      </c>
      <c r="O69" s="56" t="s">
        <v>1532</v>
      </c>
      <c r="P69" s="56">
        <f t="shared" si="8"/>
        <v>-1.1416666666666668</v>
      </c>
      <c r="Q69" s="56" t="s">
        <v>1532</v>
      </c>
      <c r="R69" s="56">
        <v>0</v>
      </c>
      <c r="S69" s="54" t="s">
        <v>1532</v>
      </c>
      <c r="T69" s="54"/>
    </row>
    <row r="70" spans="1:20" ht="30" x14ac:dyDescent="0.25">
      <c r="A70" s="54" t="str">
        <f>'1'!A71</f>
        <v>1.6.13.</v>
      </c>
      <c r="B70" s="55" t="str">
        <f>'1'!B71</f>
        <v>БКМ-205Д-01 на базе МТЗ-82 (ямобур)</v>
      </c>
      <c r="C70" s="54" t="str">
        <f>'1'!C71</f>
        <v>J_1.6.13.N</v>
      </c>
      <c r="D70" s="56">
        <f>'1'!E71/1.2</f>
        <v>2.7967833333333334</v>
      </c>
      <c r="E70" s="56">
        <f>'1'!D71/1.2</f>
        <v>2.79677966101695</v>
      </c>
      <c r="F70" s="56">
        <f>'1'!F71/1.2</f>
        <v>0</v>
      </c>
      <c r="G70" s="56">
        <v>0</v>
      </c>
      <c r="H70" s="56">
        <f t="shared" si="7"/>
        <v>2.7967833333333334</v>
      </c>
      <c r="I70" s="56">
        <v>0</v>
      </c>
      <c r="J70" s="168">
        <f>'1'!H71/1.2</f>
        <v>0</v>
      </c>
      <c r="K70" s="168" t="s">
        <v>1532</v>
      </c>
      <c r="L70" s="168">
        <f>'1'!M71/1.2</f>
        <v>0</v>
      </c>
      <c r="M70" s="56" t="s">
        <v>1532</v>
      </c>
      <c r="N70" s="56">
        <f t="shared" si="1"/>
        <v>2.7967833333333334</v>
      </c>
      <c r="O70" s="56" t="s">
        <v>1532</v>
      </c>
      <c r="P70" s="56">
        <f t="shared" si="8"/>
        <v>0</v>
      </c>
      <c r="Q70" s="56" t="s">
        <v>1532</v>
      </c>
      <c r="R70" s="56">
        <v>0</v>
      </c>
      <c r="S70" s="54" t="s">
        <v>1532</v>
      </c>
      <c r="T70" s="54"/>
    </row>
    <row r="71" spans="1:20" ht="30" x14ac:dyDescent="0.25">
      <c r="A71" s="54" t="str">
        <f>'1'!A72</f>
        <v>1.6.14.</v>
      </c>
      <c r="B71" s="55" t="str">
        <f>'1'!B72</f>
        <v xml:space="preserve">измеритель параметров силовых трансформаторов К 540-3 </v>
      </c>
      <c r="C71" s="54" t="str">
        <f>'1'!C72</f>
        <v>J_1.6.14.M</v>
      </c>
      <c r="D71" s="56">
        <f>'1'!E72/1.2</f>
        <v>0.27189152542372885</v>
      </c>
      <c r="E71" s="56">
        <f>'1'!D72/1.2</f>
        <v>0.27189152542372885</v>
      </c>
      <c r="F71" s="56">
        <f>'1'!F72/1.2</f>
        <v>0</v>
      </c>
      <c r="G71" s="56">
        <v>0</v>
      </c>
      <c r="H71" s="56">
        <f t="shared" si="7"/>
        <v>0.27189152542372885</v>
      </c>
      <c r="I71" s="56">
        <v>0</v>
      </c>
      <c r="J71" s="168">
        <f>'1'!H72/1.2</f>
        <v>0</v>
      </c>
      <c r="K71" s="168" t="s">
        <v>1532</v>
      </c>
      <c r="L71" s="168">
        <f>'1'!M72/1.2</f>
        <v>0</v>
      </c>
      <c r="M71" s="56" t="s">
        <v>1532</v>
      </c>
      <c r="N71" s="56">
        <f t="shared" si="1"/>
        <v>0.27189152542372885</v>
      </c>
      <c r="O71" s="56" t="s">
        <v>1532</v>
      </c>
      <c r="P71" s="56">
        <f t="shared" si="8"/>
        <v>0</v>
      </c>
      <c r="Q71" s="56" t="s">
        <v>1532</v>
      </c>
      <c r="R71" s="56">
        <v>0</v>
      </c>
      <c r="S71" s="54" t="s">
        <v>1532</v>
      </c>
      <c r="T71" s="54"/>
    </row>
    <row r="72" spans="1:20" x14ac:dyDescent="0.25">
      <c r="A72" s="54" t="str">
        <f>'1'!A73</f>
        <v>1.6.15.</v>
      </c>
      <c r="B72" s="55" t="str">
        <f>'1'!B73</f>
        <v>СКАТ -70П</v>
      </c>
      <c r="C72" s="54" t="str">
        <f>'1'!C73</f>
        <v>J_1.6.15.K</v>
      </c>
      <c r="D72" s="56">
        <f>'1'!E73/1.2</f>
        <v>0.1542</v>
      </c>
      <c r="E72" s="56">
        <f>'1'!D73/1.2</f>
        <v>0.16712711864406779</v>
      </c>
      <c r="F72" s="56">
        <f>'1'!F73/1.2</f>
        <v>0.125</v>
      </c>
      <c r="G72" s="56">
        <v>0</v>
      </c>
      <c r="H72" s="56">
        <f t="shared" si="7"/>
        <v>2.9200000000000004E-2</v>
      </c>
      <c r="I72" s="56">
        <v>0</v>
      </c>
      <c r="J72" s="168">
        <f>'1'!H73/1.2</f>
        <v>0</v>
      </c>
      <c r="K72" s="168" t="s">
        <v>1532</v>
      </c>
      <c r="L72" s="168">
        <f>'1'!M73/1.2</f>
        <v>0</v>
      </c>
      <c r="M72" s="56" t="s">
        <v>1532</v>
      </c>
      <c r="N72" s="56">
        <f t="shared" si="1"/>
        <v>2.9200000000000004E-2</v>
      </c>
      <c r="O72" s="56" t="s">
        <v>1532</v>
      </c>
      <c r="P72" s="56">
        <f t="shared" si="8"/>
        <v>0</v>
      </c>
      <c r="Q72" s="56" t="s">
        <v>1532</v>
      </c>
      <c r="R72" s="56">
        <v>0</v>
      </c>
      <c r="S72" s="54" t="s">
        <v>1532</v>
      </c>
      <c r="T72" s="54"/>
    </row>
    <row r="73" spans="1:20" x14ac:dyDescent="0.25">
      <c r="A73" s="54" t="str">
        <f>'1'!A74</f>
        <v>1.6.16.</v>
      </c>
      <c r="B73" s="55" t="str">
        <f>'1'!B74</f>
        <v>СКАТ М100В</v>
      </c>
      <c r="C73" s="54" t="str">
        <f>'1'!C74</f>
        <v>J_1.6.16.L</v>
      </c>
      <c r="D73" s="56">
        <f>'1'!E74/1.2</f>
        <v>0.22723729166666665</v>
      </c>
      <c r="E73" s="56">
        <f>'1'!D74/1.2</f>
        <v>0.22723728813559321</v>
      </c>
      <c r="F73" s="56">
        <f>'1'!F74/1.2</f>
        <v>0.20408332999999998</v>
      </c>
      <c r="G73" s="56">
        <v>0</v>
      </c>
      <c r="H73" s="56">
        <f t="shared" si="7"/>
        <v>2.3153961666666667E-2</v>
      </c>
      <c r="I73" s="56">
        <v>0</v>
      </c>
      <c r="J73" s="168">
        <f>'1'!H74/1.2</f>
        <v>0</v>
      </c>
      <c r="K73" s="168" t="s">
        <v>1532</v>
      </c>
      <c r="L73" s="168">
        <f>'1'!M74/1.2</f>
        <v>0</v>
      </c>
      <c r="M73" s="56" t="s">
        <v>1532</v>
      </c>
      <c r="N73" s="56">
        <f t="shared" si="1"/>
        <v>2.3153961666666667E-2</v>
      </c>
      <c r="O73" s="56" t="s">
        <v>1532</v>
      </c>
      <c r="P73" s="56">
        <f t="shared" si="8"/>
        <v>0</v>
      </c>
      <c r="Q73" s="56" t="s">
        <v>1532</v>
      </c>
      <c r="R73" s="56">
        <v>0</v>
      </c>
      <c r="S73" s="54" t="s">
        <v>1532</v>
      </c>
      <c r="T73" s="54"/>
    </row>
    <row r="74" spans="1:20" ht="45" x14ac:dyDescent="0.25">
      <c r="A74" s="54" t="str">
        <f>'1'!A75</f>
        <v>1.6.17.</v>
      </c>
      <c r="B74" s="55" t="str">
        <f>'1'!B75</f>
        <v>СВП-10 стенд механических испытаний повреждений для ведения работ на высоте</v>
      </c>
      <c r="C74" s="54" t="str">
        <f>'1'!C75</f>
        <v>J_1.6.17.N</v>
      </c>
      <c r="D74" s="56">
        <f>'1'!E75/1.2</f>
        <v>0.26328333333333337</v>
      </c>
      <c r="E74" s="56">
        <f>'1'!D75/1.2</f>
        <v>0.26328305084745757</v>
      </c>
      <c r="F74" s="56">
        <f>'1'!F75/1.2</f>
        <v>0</v>
      </c>
      <c r="G74" s="56">
        <v>0</v>
      </c>
      <c r="H74" s="56">
        <f t="shared" si="7"/>
        <v>0.26328333333333337</v>
      </c>
      <c r="I74" s="56">
        <v>0</v>
      </c>
      <c r="J74" s="168">
        <f>'1'!H75/1.2</f>
        <v>0</v>
      </c>
      <c r="K74" s="168" t="s">
        <v>1532</v>
      </c>
      <c r="L74" s="168">
        <f>'1'!M75/1.2</f>
        <v>0</v>
      </c>
      <c r="M74" s="56" t="s">
        <v>1532</v>
      </c>
      <c r="N74" s="56">
        <f t="shared" si="1"/>
        <v>0.26328333333333337</v>
      </c>
      <c r="O74" s="56" t="s">
        <v>1532</v>
      </c>
      <c r="P74" s="56">
        <f t="shared" si="8"/>
        <v>0</v>
      </c>
      <c r="Q74" s="56" t="s">
        <v>1532</v>
      </c>
      <c r="R74" s="56">
        <v>0</v>
      </c>
      <c r="S74" s="54" t="s">
        <v>1532</v>
      </c>
      <c r="T74" s="54"/>
    </row>
  </sheetData>
  <mergeCells count="15">
    <mergeCell ref="H12:I13"/>
    <mergeCell ref="J12:M12"/>
    <mergeCell ref="N12:O13"/>
    <mergeCell ref="P12:S12"/>
    <mergeCell ref="A12:A14"/>
    <mergeCell ref="B12:B14"/>
    <mergeCell ref="C12:C14"/>
    <mergeCell ref="D12:D14"/>
    <mergeCell ref="E12:E14"/>
    <mergeCell ref="F12:G13"/>
    <mergeCell ref="T12:T14"/>
    <mergeCell ref="J13:K13"/>
    <mergeCell ref="L13:M13"/>
    <mergeCell ref="P13:Q13"/>
    <mergeCell ref="R13:S1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C00000"/>
  </sheetPr>
  <dimension ref="A1:H546"/>
  <sheetViews>
    <sheetView workbookViewId="0">
      <selection activeCell="B34" sqref="B34"/>
    </sheetView>
  </sheetViews>
  <sheetFormatPr defaultRowHeight="15" x14ac:dyDescent="0.25"/>
  <cols>
    <col min="2" max="2" width="62.5703125" customWidth="1"/>
  </cols>
  <sheetData>
    <row r="1" spans="1:8" x14ac:dyDescent="0.25">
      <c r="A1" s="1" t="s">
        <v>1122</v>
      </c>
    </row>
    <row r="2" spans="1:8" ht="13.9" customHeight="1" x14ac:dyDescent="0.25">
      <c r="A2" s="1" t="s">
        <v>59</v>
      </c>
    </row>
    <row r="3" spans="1:8" x14ac:dyDescent="0.25">
      <c r="A3" s="1" t="s">
        <v>60</v>
      </c>
    </row>
    <row r="4" spans="1:8" ht="13.9" customHeight="1" x14ac:dyDescent="0.25">
      <c r="A4" s="1" t="s">
        <v>1123</v>
      </c>
    </row>
    <row r="5" spans="1:8" x14ac:dyDescent="0.25">
      <c r="A5" s="1" t="s">
        <v>245</v>
      </c>
    </row>
    <row r="6" spans="1:8" ht="13.9" customHeight="1" x14ac:dyDescent="0.25">
      <c r="A6" s="1" t="s">
        <v>4</v>
      </c>
    </row>
    <row r="7" spans="1:8" x14ac:dyDescent="0.25">
      <c r="A7" s="1" t="s">
        <v>246</v>
      </c>
    </row>
    <row r="8" spans="1:8" ht="13.9" customHeight="1" x14ac:dyDescent="0.25">
      <c r="A8" s="1" t="s">
        <v>247</v>
      </c>
    </row>
    <row r="9" spans="1:8" x14ac:dyDescent="0.25">
      <c r="A9" s="1" t="s">
        <v>248</v>
      </c>
    </row>
    <row r="10" spans="1:8" ht="13.9" customHeight="1" x14ac:dyDescent="0.25">
      <c r="A10" s="1" t="s">
        <v>6</v>
      </c>
    </row>
    <row r="11" spans="1:8" x14ac:dyDescent="0.25">
      <c r="A11" s="1" t="s">
        <v>249</v>
      </c>
    </row>
    <row r="12" spans="1:8" ht="13.9" customHeight="1" thickBot="1" x14ac:dyDescent="0.3"/>
    <row r="13" spans="1:8" ht="16.5" thickBot="1" x14ac:dyDescent="0.3">
      <c r="A13" s="284" t="s">
        <v>1124</v>
      </c>
      <c r="B13" s="284" t="s">
        <v>251</v>
      </c>
      <c r="C13" s="252" t="s">
        <v>252</v>
      </c>
      <c r="D13" s="240" t="s">
        <v>253</v>
      </c>
      <c r="E13" s="242"/>
      <c r="F13" s="357" t="s">
        <v>1125</v>
      </c>
      <c r="G13" s="358"/>
      <c r="H13" s="219" t="s">
        <v>74</v>
      </c>
    </row>
    <row r="14" spans="1:8" ht="13.9" customHeight="1" thickBot="1" x14ac:dyDescent="0.3">
      <c r="A14" s="285"/>
      <c r="B14" s="285"/>
      <c r="C14" s="254"/>
      <c r="D14" s="7" t="s">
        <v>75</v>
      </c>
      <c r="E14" s="7" t="s">
        <v>76</v>
      </c>
      <c r="F14" s="6" t="s">
        <v>1126</v>
      </c>
      <c r="G14" s="4" t="s">
        <v>1127</v>
      </c>
      <c r="H14" s="221"/>
    </row>
    <row r="15" spans="1:8" ht="15.75" thickBot="1" x14ac:dyDescent="0.3">
      <c r="A15" s="8" t="s">
        <v>1128</v>
      </c>
      <c r="B15" s="8" t="s">
        <v>84</v>
      </c>
      <c r="C15" s="7" t="s">
        <v>690</v>
      </c>
      <c r="D15" s="7" t="s">
        <v>691</v>
      </c>
      <c r="E15" s="7" t="s">
        <v>87</v>
      </c>
      <c r="F15" s="8" t="s">
        <v>1129</v>
      </c>
      <c r="G15" s="7" t="s">
        <v>1130</v>
      </c>
      <c r="H15" s="8" t="s">
        <v>693</v>
      </c>
    </row>
    <row r="16" spans="1:8" ht="13.9" customHeight="1" thickBot="1" x14ac:dyDescent="0.3">
      <c r="A16" s="279" t="s">
        <v>1131</v>
      </c>
      <c r="B16" s="280"/>
      <c r="C16" s="280"/>
      <c r="D16" s="280"/>
      <c r="E16" s="280"/>
      <c r="F16" s="280"/>
      <c r="G16" s="280"/>
      <c r="H16" s="281"/>
    </row>
    <row r="17" spans="1:8" ht="15.75" thickBot="1" x14ac:dyDescent="0.3">
      <c r="A17" s="8" t="s">
        <v>1132</v>
      </c>
      <c r="B17" s="9" t="s">
        <v>258</v>
      </c>
      <c r="C17" s="9" t="s">
        <v>259</v>
      </c>
      <c r="D17" s="12"/>
      <c r="E17" s="12"/>
      <c r="F17" s="10"/>
      <c r="G17" s="10"/>
      <c r="H17" s="11"/>
    </row>
    <row r="18" spans="1:8" ht="13.9" customHeight="1" thickBot="1" x14ac:dyDescent="0.3">
      <c r="A18" s="8" t="s">
        <v>92</v>
      </c>
      <c r="B18" s="25" t="s">
        <v>261</v>
      </c>
      <c r="C18" s="9" t="s">
        <v>259</v>
      </c>
      <c r="D18" s="12"/>
      <c r="E18" s="12"/>
      <c r="F18" s="10"/>
      <c r="G18" s="10"/>
      <c r="H18" s="11"/>
    </row>
    <row r="19" spans="1:8" ht="33" customHeight="1" thickBot="1" x14ac:dyDescent="0.3">
      <c r="A19" s="7" t="s">
        <v>1133</v>
      </c>
      <c r="B19" s="26" t="s">
        <v>263</v>
      </c>
      <c r="C19" s="5" t="s">
        <v>259</v>
      </c>
      <c r="D19" s="12"/>
      <c r="E19" s="12"/>
      <c r="F19" s="10"/>
      <c r="G19" s="10"/>
      <c r="H19" s="11"/>
    </row>
    <row r="20" spans="1:8" ht="13.9" customHeight="1" thickBot="1" x14ac:dyDescent="0.3">
      <c r="A20" s="7" t="s">
        <v>1134</v>
      </c>
      <c r="B20" s="26" t="s">
        <v>265</v>
      </c>
      <c r="C20" s="5" t="s">
        <v>259</v>
      </c>
      <c r="D20" s="12"/>
      <c r="E20" s="12"/>
      <c r="F20" s="10"/>
      <c r="G20" s="10"/>
      <c r="H20" s="11"/>
    </row>
    <row r="21" spans="1:8" ht="32.450000000000003" customHeight="1" thickBot="1" x14ac:dyDescent="0.3">
      <c r="A21" s="7" t="s">
        <v>1135</v>
      </c>
      <c r="B21" s="26" t="s">
        <v>267</v>
      </c>
      <c r="C21" s="5" t="s">
        <v>259</v>
      </c>
      <c r="D21" s="12"/>
      <c r="E21" s="12"/>
      <c r="F21" s="10"/>
      <c r="G21" s="10"/>
      <c r="H21" s="11"/>
    </row>
    <row r="22" spans="1:8" ht="15.75" thickBot="1" x14ac:dyDescent="0.3">
      <c r="A22" s="8" t="s">
        <v>1136</v>
      </c>
      <c r="B22" s="9" t="s">
        <v>269</v>
      </c>
      <c r="C22" s="9" t="s">
        <v>259</v>
      </c>
      <c r="D22" s="12"/>
      <c r="E22" s="12"/>
      <c r="F22" s="10"/>
      <c r="G22" s="10"/>
      <c r="H22" s="11"/>
    </row>
    <row r="23" spans="1:8" ht="15.75" thickBot="1" x14ac:dyDescent="0.3">
      <c r="A23" s="8" t="s">
        <v>1137</v>
      </c>
      <c r="B23" s="9" t="s">
        <v>271</v>
      </c>
      <c r="C23" s="9" t="s">
        <v>259</v>
      </c>
      <c r="D23" s="12"/>
      <c r="E23" s="12"/>
      <c r="F23" s="10"/>
      <c r="G23" s="10"/>
      <c r="H23" s="11"/>
    </row>
    <row r="24" spans="1:8" ht="15.75" thickBot="1" x14ac:dyDescent="0.3">
      <c r="A24" s="8" t="s">
        <v>1138</v>
      </c>
      <c r="B24" s="9" t="s">
        <v>273</v>
      </c>
      <c r="C24" s="9" t="s">
        <v>259</v>
      </c>
      <c r="D24" s="12"/>
      <c r="E24" s="12"/>
      <c r="F24" s="10"/>
      <c r="G24" s="10"/>
      <c r="H24" s="11"/>
    </row>
    <row r="25" spans="1:8" ht="15.75" thickBot="1" x14ac:dyDescent="0.3">
      <c r="A25" s="8" t="s">
        <v>1139</v>
      </c>
      <c r="B25" s="9" t="s">
        <v>275</v>
      </c>
      <c r="C25" s="9" t="s">
        <v>259</v>
      </c>
      <c r="D25" s="12"/>
      <c r="E25" s="12"/>
      <c r="F25" s="10"/>
      <c r="G25" s="10"/>
      <c r="H25" s="11"/>
    </row>
    <row r="26" spans="1:8" ht="15.75" thickBot="1" x14ac:dyDescent="0.3">
      <c r="A26" s="8" t="s">
        <v>1140</v>
      </c>
      <c r="B26" s="9" t="s">
        <v>277</v>
      </c>
      <c r="C26" s="9" t="s">
        <v>259</v>
      </c>
      <c r="D26" s="12"/>
      <c r="E26" s="12"/>
      <c r="F26" s="10"/>
      <c r="G26" s="10"/>
      <c r="H26" s="11"/>
    </row>
    <row r="27" spans="1:8" ht="15.75" thickBot="1" x14ac:dyDescent="0.3">
      <c r="A27" s="8" t="s">
        <v>1141</v>
      </c>
      <c r="B27" s="9" t="s">
        <v>279</v>
      </c>
      <c r="C27" s="9" t="s">
        <v>259</v>
      </c>
      <c r="D27" s="12"/>
      <c r="E27" s="12"/>
      <c r="F27" s="10"/>
      <c r="G27" s="10"/>
      <c r="H27" s="11"/>
    </row>
    <row r="28" spans="1:8" ht="28.15" customHeight="1" thickBot="1" x14ac:dyDescent="0.3">
      <c r="A28" s="7" t="s">
        <v>1142</v>
      </c>
      <c r="B28" s="26" t="s">
        <v>281</v>
      </c>
      <c r="C28" s="5" t="s">
        <v>259</v>
      </c>
      <c r="D28" s="12"/>
      <c r="E28" s="12"/>
      <c r="F28" s="10"/>
      <c r="G28" s="10"/>
      <c r="H28" s="11"/>
    </row>
    <row r="29" spans="1:8" ht="15.75" thickBot="1" x14ac:dyDescent="0.3">
      <c r="A29" s="8" t="s">
        <v>1143</v>
      </c>
      <c r="B29" s="27" t="s">
        <v>283</v>
      </c>
      <c r="C29" s="9" t="s">
        <v>259</v>
      </c>
      <c r="D29" s="12"/>
      <c r="E29" s="12"/>
      <c r="F29" s="10"/>
      <c r="G29" s="10"/>
      <c r="H29" s="11"/>
    </row>
    <row r="30" spans="1:8" ht="15.75" thickBot="1" x14ac:dyDescent="0.3">
      <c r="A30" s="8" t="s">
        <v>1144</v>
      </c>
      <c r="B30" s="27" t="s">
        <v>285</v>
      </c>
      <c r="C30" s="9" t="s">
        <v>259</v>
      </c>
      <c r="D30" s="12"/>
      <c r="E30" s="12"/>
      <c r="F30" s="10"/>
      <c r="G30" s="10"/>
      <c r="H30" s="11"/>
    </row>
    <row r="31" spans="1:8" ht="15.75" thickBot="1" x14ac:dyDescent="0.3">
      <c r="A31" s="8" t="s">
        <v>1145</v>
      </c>
      <c r="B31" s="9" t="s">
        <v>287</v>
      </c>
      <c r="C31" s="9" t="s">
        <v>259</v>
      </c>
      <c r="D31" s="12"/>
      <c r="E31" s="12"/>
      <c r="F31" s="10"/>
      <c r="G31" s="10"/>
      <c r="H31" s="11"/>
    </row>
    <row r="32" spans="1:8" ht="27.6" customHeight="1" thickBot="1" x14ac:dyDescent="0.3">
      <c r="A32" s="7" t="s">
        <v>1146</v>
      </c>
      <c r="B32" s="26" t="s">
        <v>289</v>
      </c>
      <c r="C32" s="5" t="s">
        <v>259</v>
      </c>
      <c r="D32" s="12"/>
      <c r="E32" s="12"/>
      <c r="F32" s="10"/>
      <c r="G32" s="10"/>
      <c r="H32" s="11"/>
    </row>
    <row r="33" spans="1:8" ht="15.75" thickBot="1" x14ac:dyDescent="0.3">
      <c r="A33" s="8" t="s">
        <v>1147</v>
      </c>
      <c r="B33" s="9" t="s">
        <v>1148</v>
      </c>
      <c r="C33" s="9" t="s">
        <v>259</v>
      </c>
      <c r="D33" s="12"/>
      <c r="E33" s="12"/>
      <c r="F33" s="10"/>
      <c r="G33" s="10"/>
      <c r="H33" s="11"/>
    </row>
    <row r="34" spans="1:8" ht="28.15" customHeight="1" thickBot="1" x14ac:dyDescent="0.3">
      <c r="A34" s="7" t="s">
        <v>1149</v>
      </c>
      <c r="B34" s="29" t="s">
        <v>263</v>
      </c>
      <c r="C34" s="5" t="s">
        <v>259</v>
      </c>
      <c r="D34" s="12"/>
      <c r="E34" s="12"/>
      <c r="F34" s="10"/>
      <c r="G34" s="10"/>
      <c r="H34" s="11"/>
    </row>
    <row r="35" spans="1:8" ht="33" customHeight="1" thickBot="1" x14ac:dyDescent="0.3">
      <c r="A35" s="7" t="s">
        <v>1150</v>
      </c>
      <c r="B35" s="29" t="s">
        <v>265</v>
      </c>
      <c r="C35" s="5" t="s">
        <v>259</v>
      </c>
      <c r="D35" s="12"/>
      <c r="E35" s="12"/>
      <c r="F35" s="10"/>
      <c r="G35" s="10"/>
      <c r="H35" s="11"/>
    </row>
    <row r="36" spans="1:8" ht="31.15" customHeight="1" thickBot="1" x14ac:dyDescent="0.3">
      <c r="A36" s="7" t="s">
        <v>1151</v>
      </c>
      <c r="B36" s="29" t="s">
        <v>267</v>
      </c>
      <c r="C36" s="5" t="s">
        <v>259</v>
      </c>
      <c r="D36" s="12"/>
      <c r="E36" s="12"/>
      <c r="F36" s="10"/>
      <c r="G36" s="10"/>
      <c r="H36" s="11"/>
    </row>
    <row r="37" spans="1:8" ht="15.75" thickBot="1" x14ac:dyDescent="0.3">
      <c r="A37" s="8" t="s">
        <v>1152</v>
      </c>
      <c r="B37" s="9" t="s">
        <v>269</v>
      </c>
      <c r="C37" s="9" t="s">
        <v>259</v>
      </c>
      <c r="D37" s="12"/>
      <c r="E37" s="12"/>
      <c r="F37" s="10"/>
      <c r="G37" s="10"/>
      <c r="H37" s="11"/>
    </row>
    <row r="38" spans="1:8" ht="15.75" thickBot="1" x14ac:dyDescent="0.3">
      <c r="A38" s="8" t="s">
        <v>1153</v>
      </c>
      <c r="B38" s="9" t="s">
        <v>271</v>
      </c>
      <c r="C38" s="9" t="s">
        <v>259</v>
      </c>
      <c r="D38" s="12"/>
      <c r="E38" s="12"/>
      <c r="F38" s="10"/>
      <c r="G38" s="10"/>
      <c r="H38" s="11"/>
    </row>
    <row r="39" spans="1:8" ht="15.75" thickBot="1" x14ac:dyDescent="0.3">
      <c r="A39" s="8" t="s">
        <v>1154</v>
      </c>
      <c r="B39" s="9" t="s">
        <v>273</v>
      </c>
      <c r="C39" s="9" t="s">
        <v>259</v>
      </c>
      <c r="D39" s="12"/>
      <c r="E39" s="12"/>
      <c r="F39" s="10"/>
      <c r="G39" s="10"/>
      <c r="H39" s="11"/>
    </row>
    <row r="40" spans="1:8" ht="15.75" thickBot="1" x14ac:dyDescent="0.3">
      <c r="A40" s="8" t="s">
        <v>1155</v>
      </c>
      <c r="B40" s="9" t="s">
        <v>275</v>
      </c>
      <c r="C40" s="9" t="s">
        <v>259</v>
      </c>
      <c r="D40" s="12"/>
      <c r="E40" s="12"/>
      <c r="F40" s="10"/>
      <c r="G40" s="10"/>
      <c r="H40" s="11"/>
    </row>
    <row r="41" spans="1:8" ht="15.75" thickBot="1" x14ac:dyDescent="0.3">
      <c r="A41" s="8" t="s">
        <v>1156</v>
      </c>
      <c r="B41" s="9" t="s">
        <v>277</v>
      </c>
      <c r="C41" s="9" t="s">
        <v>259</v>
      </c>
      <c r="D41" s="12"/>
      <c r="E41" s="12"/>
      <c r="F41" s="10"/>
      <c r="G41" s="10"/>
      <c r="H41" s="11"/>
    </row>
    <row r="42" spans="1:8" ht="15.75" thickBot="1" x14ac:dyDescent="0.3">
      <c r="A42" s="8" t="s">
        <v>1157</v>
      </c>
      <c r="B42" s="9" t="s">
        <v>279</v>
      </c>
      <c r="C42" s="9" t="s">
        <v>259</v>
      </c>
      <c r="D42" s="12"/>
      <c r="E42" s="12"/>
      <c r="F42" s="10"/>
      <c r="G42" s="10"/>
      <c r="H42" s="11"/>
    </row>
    <row r="43" spans="1:8" ht="28.9" customHeight="1" thickBot="1" x14ac:dyDescent="0.3">
      <c r="A43" s="7" t="s">
        <v>1158</v>
      </c>
      <c r="B43" s="26" t="s">
        <v>281</v>
      </c>
      <c r="C43" s="5" t="s">
        <v>259</v>
      </c>
      <c r="D43" s="12"/>
      <c r="E43" s="12"/>
      <c r="F43" s="10"/>
      <c r="G43" s="10"/>
      <c r="H43" s="11"/>
    </row>
    <row r="44" spans="1:8" ht="15.75" thickBot="1" x14ac:dyDescent="0.3">
      <c r="A44" s="8" t="s">
        <v>1159</v>
      </c>
      <c r="B44" s="27" t="s">
        <v>283</v>
      </c>
      <c r="C44" s="9" t="s">
        <v>259</v>
      </c>
      <c r="D44" s="12"/>
      <c r="E44" s="12"/>
      <c r="F44" s="10"/>
      <c r="G44" s="10"/>
      <c r="H44" s="11"/>
    </row>
    <row r="45" spans="1:8" ht="15.75" thickBot="1" x14ac:dyDescent="0.3">
      <c r="A45" s="8" t="s">
        <v>1160</v>
      </c>
      <c r="B45" s="27" t="s">
        <v>285</v>
      </c>
      <c r="C45" s="9" t="s">
        <v>259</v>
      </c>
      <c r="D45" s="12"/>
      <c r="E45" s="12"/>
      <c r="F45" s="10"/>
      <c r="G45" s="10"/>
      <c r="H45" s="11"/>
    </row>
    <row r="46" spans="1:8" ht="15.75" thickBot="1" x14ac:dyDescent="0.3">
      <c r="A46" s="8" t="s">
        <v>1161</v>
      </c>
      <c r="B46" s="9" t="s">
        <v>287</v>
      </c>
      <c r="C46" s="9" t="s">
        <v>259</v>
      </c>
      <c r="D46" s="12"/>
      <c r="E46" s="12"/>
      <c r="F46" s="10"/>
      <c r="G46" s="10"/>
      <c r="H46" s="11"/>
    </row>
    <row r="47" spans="1:8" ht="15.75" thickBot="1" x14ac:dyDescent="0.3">
      <c r="A47" s="8" t="s">
        <v>1162</v>
      </c>
      <c r="B47" s="9" t="s">
        <v>305</v>
      </c>
      <c r="C47" s="9" t="s">
        <v>259</v>
      </c>
      <c r="D47" s="12"/>
      <c r="E47" s="12"/>
      <c r="F47" s="10"/>
      <c r="G47" s="10"/>
      <c r="H47" s="11"/>
    </row>
    <row r="48" spans="1:8" ht="15.75" thickBot="1" x14ac:dyDescent="0.3">
      <c r="A48" s="8" t="s">
        <v>1149</v>
      </c>
      <c r="B48" s="27" t="s">
        <v>306</v>
      </c>
      <c r="C48" s="9" t="s">
        <v>259</v>
      </c>
      <c r="D48" s="12"/>
      <c r="E48" s="12"/>
      <c r="F48" s="10"/>
      <c r="G48" s="10"/>
      <c r="H48" s="11"/>
    </row>
    <row r="49" spans="1:8" ht="15.75" thickBot="1" x14ac:dyDescent="0.3">
      <c r="A49" s="8" t="s">
        <v>1150</v>
      </c>
      <c r="B49" s="27" t="s">
        <v>307</v>
      </c>
      <c r="C49" s="9" t="s">
        <v>259</v>
      </c>
      <c r="D49" s="12"/>
      <c r="E49" s="12"/>
      <c r="F49" s="10"/>
      <c r="G49" s="10"/>
      <c r="H49" s="11"/>
    </row>
    <row r="50" spans="1:8" ht="15.75" thickBot="1" x14ac:dyDescent="0.3">
      <c r="A50" s="8" t="s">
        <v>1163</v>
      </c>
      <c r="B50" s="30" t="s">
        <v>309</v>
      </c>
      <c r="C50" s="9" t="s">
        <v>259</v>
      </c>
      <c r="D50" s="12"/>
      <c r="E50" s="12"/>
      <c r="F50" s="10"/>
      <c r="G50" s="10"/>
      <c r="H50" s="11"/>
    </row>
    <row r="51" spans="1:8" ht="25.15" customHeight="1" thickBot="1" x14ac:dyDescent="0.3">
      <c r="A51" s="19" t="s">
        <v>1164</v>
      </c>
      <c r="B51" s="31" t="s">
        <v>311</v>
      </c>
      <c r="C51" s="5" t="s">
        <v>259</v>
      </c>
      <c r="D51" s="12"/>
      <c r="E51" s="12"/>
      <c r="F51" s="10"/>
      <c r="G51" s="10"/>
      <c r="H51" s="11"/>
    </row>
    <row r="52" spans="1:8" ht="15.75" thickBot="1" x14ac:dyDescent="0.3">
      <c r="A52" s="17" t="s">
        <v>1165</v>
      </c>
      <c r="B52" s="32" t="s">
        <v>313</v>
      </c>
      <c r="C52" s="9" t="s">
        <v>259</v>
      </c>
      <c r="D52" s="12"/>
      <c r="E52" s="12"/>
      <c r="F52" s="10"/>
      <c r="G52" s="10"/>
      <c r="H52" s="11"/>
    </row>
    <row r="53" spans="1:8" ht="15.75" thickBot="1" x14ac:dyDescent="0.3">
      <c r="A53" s="8" t="s">
        <v>1166</v>
      </c>
      <c r="B53" s="30" t="s">
        <v>315</v>
      </c>
      <c r="C53" s="9" t="s">
        <v>259</v>
      </c>
      <c r="D53" s="12"/>
      <c r="E53" s="12"/>
      <c r="F53" s="10"/>
      <c r="G53" s="10"/>
      <c r="H53" s="11"/>
    </row>
    <row r="54" spans="1:8" ht="15.75" thickBot="1" x14ac:dyDescent="0.3">
      <c r="A54" s="8" t="s">
        <v>1151</v>
      </c>
      <c r="B54" s="27" t="s">
        <v>316</v>
      </c>
      <c r="C54" s="9" t="s">
        <v>259</v>
      </c>
      <c r="D54" s="12"/>
      <c r="E54" s="12"/>
      <c r="F54" s="10"/>
      <c r="G54" s="10"/>
      <c r="H54" s="11"/>
    </row>
    <row r="55" spans="1:8" ht="15.75" thickBot="1" x14ac:dyDescent="0.3">
      <c r="A55" s="8" t="s">
        <v>1167</v>
      </c>
      <c r="B55" s="27" t="s">
        <v>318</v>
      </c>
      <c r="C55" s="9" t="s">
        <v>259</v>
      </c>
      <c r="D55" s="12"/>
      <c r="E55" s="12"/>
      <c r="F55" s="10"/>
      <c r="G55" s="10"/>
      <c r="H55" s="11"/>
    </row>
    <row r="56" spans="1:8" ht="15.75" thickBot="1" x14ac:dyDescent="0.3">
      <c r="A56" s="8" t="s">
        <v>1168</v>
      </c>
      <c r="B56" s="9" t="s">
        <v>320</v>
      </c>
      <c r="C56" s="9" t="s">
        <v>259</v>
      </c>
      <c r="D56" s="12"/>
      <c r="E56" s="12"/>
      <c r="F56" s="10"/>
      <c r="G56" s="10"/>
      <c r="H56" s="11"/>
    </row>
    <row r="57" spans="1:8" ht="25.15" customHeight="1" thickBot="1" x14ac:dyDescent="0.3">
      <c r="A57" s="7" t="s">
        <v>1169</v>
      </c>
      <c r="B57" s="29" t="s">
        <v>322</v>
      </c>
      <c r="C57" s="5" t="s">
        <v>259</v>
      </c>
      <c r="D57" s="12"/>
      <c r="E57" s="12"/>
      <c r="F57" s="10"/>
      <c r="G57" s="10"/>
      <c r="H57" s="11"/>
    </row>
    <row r="58" spans="1:8" ht="25.9" customHeight="1" thickBot="1" x14ac:dyDescent="0.3">
      <c r="A58" s="7" t="s">
        <v>1170</v>
      </c>
      <c r="B58" s="29" t="s">
        <v>324</v>
      </c>
      <c r="C58" s="5" t="s">
        <v>259</v>
      </c>
      <c r="D58" s="12"/>
      <c r="E58" s="12"/>
      <c r="F58" s="10"/>
      <c r="G58" s="10"/>
      <c r="H58" s="11"/>
    </row>
    <row r="59" spans="1:8" ht="15.75" thickBot="1" x14ac:dyDescent="0.3">
      <c r="A59" s="8" t="s">
        <v>1171</v>
      </c>
      <c r="B59" s="27" t="s">
        <v>326</v>
      </c>
      <c r="C59" s="9" t="s">
        <v>259</v>
      </c>
      <c r="D59" s="12"/>
      <c r="E59" s="12"/>
      <c r="F59" s="10"/>
      <c r="G59" s="10"/>
      <c r="H59" s="11"/>
    </row>
    <row r="60" spans="1:8" ht="15.75" thickBot="1" x14ac:dyDescent="0.3">
      <c r="A60" s="8" t="s">
        <v>1172</v>
      </c>
      <c r="B60" s="27" t="s">
        <v>328</v>
      </c>
      <c r="C60" s="9" t="s">
        <v>259</v>
      </c>
      <c r="D60" s="12"/>
      <c r="E60" s="12"/>
      <c r="F60" s="10"/>
      <c r="G60" s="10"/>
      <c r="H60" s="11"/>
    </row>
    <row r="61" spans="1:8" ht="15.75" thickBot="1" x14ac:dyDescent="0.3">
      <c r="A61" s="8" t="s">
        <v>1173</v>
      </c>
      <c r="B61" s="27" t="s">
        <v>330</v>
      </c>
      <c r="C61" s="9" t="s">
        <v>259</v>
      </c>
      <c r="D61" s="12"/>
      <c r="E61" s="12"/>
      <c r="F61" s="10"/>
      <c r="G61" s="10"/>
      <c r="H61" s="11"/>
    </row>
    <row r="62" spans="1:8" ht="15.75" thickBot="1" x14ac:dyDescent="0.3">
      <c r="A62" s="8" t="s">
        <v>1174</v>
      </c>
      <c r="B62" s="9" t="s">
        <v>332</v>
      </c>
      <c r="C62" s="9" t="s">
        <v>259</v>
      </c>
      <c r="D62" s="12"/>
      <c r="E62" s="12"/>
      <c r="F62" s="10"/>
      <c r="G62" s="10"/>
      <c r="H62" s="11"/>
    </row>
    <row r="63" spans="1:8" ht="15.75" thickBot="1" x14ac:dyDescent="0.3">
      <c r="A63" s="8" t="s">
        <v>1175</v>
      </c>
      <c r="B63" s="9" t="s">
        <v>334</v>
      </c>
      <c r="C63" s="9" t="s">
        <v>259</v>
      </c>
      <c r="D63" s="12"/>
      <c r="E63" s="12"/>
      <c r="F63" s="10"/>
      <c r="G63" s="10"/>
      <c r="H63" s="11"/>
    </row>
    <row r="64" spans="1:8" ht="15.75" thickBot="1" x14ac:dyDescent="0.3">
      <c r="A64" s="8" t="s">
        <v>1176</v>
      </c>
      <c r="B64" s="9" t="s">
        <v>336</v>
      </c>
      <c r="C64" s="9" t="s">
        <v>259</v>
      </c>
      <c r="D64" s="12"/>
      <c r="E64" s="12"/>
      <c r="F64" s="10"/>
      <c r="G64" s="10"/>
      <c r="H64" s="11"/>
    </row>
    <row r="65" spans="1:8" ht="15.75" thickBot="1" x14ac:dyDescent="0.3">
      <c r="A65" s="8" t="s">
        <v>1177</v>
      </c>
      <c r="B65" s="27" t="s">
        <v>338</v>
      </c>
      <c r="C65" s="9" t="s">
        <v>259</v>
      </c>
      <c r="D65" s="12"/>
      <c r="E65" s="12"/>
      <c r="F65" s="10"/>
      <c r="G65" s="10"/>
      <c r="H65" s="11"/>
    </row>
    <row r="66" spans="1:8" ht="15.75" thickBot="1" x14ac:dyDescent="0.3">
      <c r="A66" s="8" t="s">
        <v>1178</v>
      </c>
      <c r="B66" s="27" t="s">
        <v>340</v>
      </c>
      <c r="C66" s="9" t="s">
        <v>259</v>
      </c>
      <c r="D66" s="12"/>
      <c r="E66" s="12"/>
      <c r="F66" s="10"/>
      <c r="G66" s="10"/>
      <c r="H66" s="11"/>
    </row>
    <row r="67" spans="1:8" ht="15.75" thickBot="1" x14ac:dyDescent="0.3">
      <c r="A67" s="8" t="s">
        <v>1179</v>
      </c>
      <c r="B67" s="9" t="s">
        <v>342</v>
      </c>
      <c r="C67" s="9" t="s">
        <v>259</v>
      </c>
      <c r="D67" s="12"/>
      <c r="E67" s="12"/>
      <c r="F67" s="10"/>
      <c r="G67" s="10"/>
      <c r="H67" s="11"/>
    </row>
    <row r="68" spans="1:8" ht="15.75" thickBot="1" x14ac:dyDescent="0.3"/>
    <row r="69" spans="1:8" ht="15.75" thickBot="1" x14ac:dyDescent="0.3">
      <c r="A69" s="8" t="s">
        <v>1180</v>
      </c>
      <c r="B69" s="27" t="s">
        <v>344</v>
      </c>
      <c r="C69" s="9" t="s">
        <v>1181</v>
      </c>
      <c r="D69" s="10"/>
      <c r="E69" s="10"/>
      <c r="F69" s="10"/>
      <c r="G69" s="10"/>
      <c r="H69" s="10"/>
    </row>
    <row r="70" spans="1:8" ht="15.75" thickBot="1" x14ac:dyDescent="0.3">
      <c r="A70" s="8" t="s">
        <v>1182</v>
      </c>
      <c r="B70" s="27" t="s">
        <v>346</v>
      </c>
      <c r="C70" s="9" t="s">
        <v>1181</v>
      </c>
      <c r="D70" s="10"/>
      <c r="E70" s="10"/>
      <c r="F70" s="10"/>
      <c r="G70" s="10"/>
      <c r="H70" s="10"/>
    </row>
    <row r="71" spans="1:8" ht="15.75" thickBot="1" x14ac:dyDescent="0.3">
      <c r="A71" s="8" t="s">
        <v>1183</v>
      </c>
      <c r="B71" s="27" t="s">
        <v>348</v>
      </c>
      <c r="C71" s="9" t="s">
        <v>1181</v>
      </c>
      <c r="D71" s="10"/>
      <c r="E71" s="10"/>
      <c r="F71" s="10"/>
      <c r="G71" s="10"/>
      <c r="H71" s="10"/>
    </row>
    <row r="72" spans="1:8" ht="15.75" thickBot="1" x14ac:dyDescent="0.3">
      <c r="A72" s="8" t="s">
        <v>349</v>
      </c>
      <c r="B72" s="25" t="s">
        <v>350</v>
      </c>
      <c r="C72" s="9" t="s">
        <v>1181</v>
      </c>
      <c r="D72" s="10"/>
      <c r="E72" s="10"/>
      <c r="F72" s="10"/>
      <c r="G72" s="10"/>
      <c r="H72" s="10"/>
    </row>
    <row r="73" spans="1:8" ht="15.75" thickBot="1" x14ac:dyDescent="0.3">
      <c r="A73" s="8" t="s">
        <v>1184</v>
      </c>
      <c r="B73" s="27" t="s">
        <v>352</v>
      </c>
      <c r="C73" s="9" t="s">
        <v>1181</v>
      </c>
      <c r="D73" s="10"/>
      <c r="E73" s="10"/>
      <c r="F73" s="10"/>
      <c r="G73" s="10"/>
      <c r="H73" s="10"/>
    </row>
    <row r="74" spans="1:8" ht="15.75" thickBot="1" x14ac:dyDescent="0.3">
      <c r="A74" s="8" t="s">
        <v>1185</v>
      </c>
      <c r="B74" s="27" t="s">
        <v>354</v>
      </c>
      <c r="C74" s="9" t="s">
        <v>1181</v>
      </c>
      <c r="D74" s="10"/>
      <c r="E74" s="10"/>
      <c r="F74" s="10"/>
      <c r="G74" s="10"/>
      <c r="H74" s="10"/>
    </row>
    <row r="75" spans="1:8" ht="15.75" thickBot="1" x14ac:dyDescent="0.3">
      <c r="A75" s="8" t="s">
        <v>1186</v>
      </c>
      <c r="B75" s="27" t="s">
        <v>1187</v>
      </c>
      <c r="C75" s="9" t="s">
        <v>1181</v>
      </c>
      <c r="D75" s="10"/>
      <c r="E75" s="10"/>
      <c r="F75" s="10"/>
      <c r="G75" s="10"/>
      <c r="H75" s="10"/>
    </row>
    <row r="76" spans="1:8" ht="15.75" thickBot="1" x14ac:dyDescent="0.3">
      <c r="A76" s="8" t="s">
        <v>1188</v>
      </c>
      <c r="B76" s="9" t="s">
        <v>1189</v>
      </c>
      <c r="C76" s="9" t="s">
        <v>1181</v>
      </c>
      <c r="D76" s="10"/>
      <c r="E76" s="10"/>
      <c r="F76" s="10"/>
      <c r="G76" s="10"/>
      <c r="H76" s="10"/>
    </row>
    <row r="77" spans="1:8" ht="26.45" customHeight="1" thickBot="1" x14ac:dyDescent="0.3">
      <c r="A77" s="8" t="s">
        <v>1190</v>
      </c>
      <c r="B77" s="25" t="s">
        <v>261</v>
      </c>
      <c r="C77" s="9" t="s">
        <v>1181</v>
      </c>
      <c r="D77" s="10"/>
      <c r="E77" s="10"/>
      <c r="F77" s="10"/>
      <c r="G77" s="10"/>
      <c r="H77" s="10"/>
    </row>
    <row r="78" spans="1:8" ht="31.15" customHeight="1" thickBot="1" x14ac:dyDescent="0.3">
      <c r="A78" s="7" t="s">
        <v>1191</v>
      </c>
      <c r="B78" s="29" t="s">
        <v>263</v>
      </c>
      <c r="C78" s="5" t="s">
        <v>1181</v>
      </c>
      <c r="D78" s="10"/>
      <c r="E78" s="10"/>
      <c r="F78" s="10"/>
      <c r="G78" s="10"/>
      <c r="H78" s="10"/>
    </row>
    <row r="79" spans="1:8" ht="31.15" customHeight="1" thickBot="1" x14ac:dyDescent="0.3">
      <c r="A79" s="7" t="s">
        <v>1192</v>
      </c>
      <c r="B79" s="29" t="s">
        <v>265</v>
      </c>
      <c r="C79" s="5" t="s">
        <v>1181</v>
      </c>
      <c r="D79" s="10"/>
      <c r="E79" s="10"/>
      <c r="F79" s="10"/>
      <c r="G79" s="10"/>
      <c r="H79" s="10"/>
    </row>
    <row r="80" spans="1:8" ht="36" customHeight="1" thickBot="1" x14ac:dyDescent="0.3">
      <c r="A80" s="7" t="s">
        <v>1193</v>
      </c>
      <c r="B80" s="29" t="s">
        <v>267</v>
      </c>
      <c r="C80" s="5" t="s">
        <v>1181</v>
      </c>
      <c r="D80" s="10"/>
      <c r="E80" s="10"/>
      <c r="F80" s="10"/>
      <c r="G80" s="10"/>
      <c r="H80" s="10"/>
    </row>
    <row r="81" spans="1:8" ht="25.9" customHeight="1" thickBot="1" x14ac:dyDescent="0.3">
      <c r="A81" s="8" t="s">
        <v>1194</v>
      </c>
      <c r="B81" s="25" t="s">
        <v>269</v>
      </c>
      <c r="C81" s="9" t="s">
        <v>1181</v>
      </c>
      <c r="D81" s="10"/>
      <c r="E81" s="10"/>
      <c r="F81" s="10"/>
      <c r="G81" s="10"/>
      <c r="H81" s="10"/>
    </row>
    <row r="82" spans="1:8" ht="24.6" customHeight="1" thickBot="1" x14ac:dyDescent="0.3">
      <c r="A82" s="8" t="s">
        <v>1195</v>
      </c>
      <c r="B82" s="25" t="s">
        <v>271</v>
      </c>
      <c r="C82" s="9" t="s">
        <v>1181</v>
      </c>
      <c r="D82" s="10"/>
      <c r="E82" s="10"/>
      <c r="F82" s="10"/>
      <c r="G82" s="10"/>
      <c r="H82" s="10"/>
    </row>
    <row r="83" spans="1:8" ht="24" customHeight="1" thickBot="1" x14ac:dyDescent="0.3">
      <c r="A83" s="8" t="s">
        <v>1196</v>
      </c>
      <c r="B83" s="25" t="s">
        <v>273</v>
      </c>
      <c r="C83" s="9" t="s">
        <v>1181</v>
      </c>
      <c r="D83" s="10"/>
      <c r="E83" s="10"/>
      <c r="F83" s="10"/>
      <c r="G83" s="10"/>
      <c r="H83" s="10"/>
    </row>
    <row r="84" spans="1:8" ht="31.15" customHeight="1" thickBot="1" x14ac:dyDescent="0.3">
      <c r="A84" s="8" t="s">
        <v>1197</v>
      </c>
      <c r="B84" s="25" t="s">
        <v>275</v>
      </c>
      <c r="C84" s="9" t="s">
        <v>1181</v>
      </c>
      <c r="D84" s="10"/>
      <c r="E84" s="10"/>
      <c r="F84" s="10"/>
      <c r="G84" s="10"/>
      <c r="H84" s="10"/>
    </row>
    <row r="85" spans="1:8" ht="15.75" thickBot="1" x14ac:dyDescent="0.3">
      <c r="A85" s="8" t="s">
        <v>1198</v>
      </c>
      <c r="B85" s="25" t="s">
        <v>277</v>
      </c>
      <c r="C85" s="9" t="s">
        <v>1181</v>
      </c>
      <c r="D85" s="10"/>
      <c r="E85" s="10"/>
      <c r="F85" s="10"/>
      <c r="G85" s="10"/>
      <c r="H85" s="10"/>
    </row>
    <row r="86" spans="1:8" ht="15.75" thickBot="1" x14ac:dyDescent="0.3">
      <c r="A86" s="8" t="s">
        <v>1199</v>
      </c>
      <c r="B86" s="25" t="s">
        <v>279</v>
      </c>
      <c r="C86" s="9" t="s">
        <v>1181</v>
      </c>
      <c r="D86" s="10"/>
      <c r="E86" s="10"/>
      <c r="F86" s="10"/>
      <c r="G86" s="10"/>
      <c r="H86" s="10"/>
    </row>
    <row r="87" spans="1:8" ht="27.6" customHeight="1" thickBot="1" x14ac:dyDescent="0.3">
      <c r="A87" s="7" t="s">
        <v>1200</v>
      </c>
      <c r="B87" s="28" t="s">
        <v>281</v>
      </c>
      <c r="C87" s="5" t="s">
        <v>1181</v>
      </c>
      <c r="D87" s="10"/>
      <c r="E87" s="10"/>
      <c r="F87" s="10"/>
      <c r="G87" s="10"/>
      <c r="H87" s="10"/>
    </row>
    <row r="88" spans="1:8" ht="15.75" thickBot="1" x14ac:dyDescent="0.3">
      <c r="A88" s="8" t="s">
        <v>1201</v>
      </c>
      <c r="B88" s="27" t="s">
        <v>283</v>
      </c>
      <c r="C88" s="9" t="s">
        <v>1181</v>
      </c>
      <c r="D88" s="10"/>
      <c r="E88" s="10"/>
      <c r="F88" s="10"/>
      <c r="G88" s="10"/>
      <c r="H88" s="10"/>
    </row>
    <row r="89" spans="1:8" ht="15.75" thickBot="1" x14ac:dyDescent="0.3">
      <c r="A89" s="8" t="s">
        <v>1202</v>
      </c>
      <c r="B89" s="27" t="s">
        <v>285</v>
      </c>
      <c r="C89" s="9" t="s">
        <v>1181</v>
      </c>
      <c r="D89" s="10"/>
      <c r="E89" s="10"/>
      <c r="F89" s="10"/>
      <c r="G89" s="10"/>
      <c r="H89" s="10"/>
    </row>
    <row r="90" spans="1:8" ht="15.75" thickBot="1" x14ac:dyDescent="0.3">
      <c r="A90" s="8" t="s">
        <v>1203</v>
      </c>
      <c r="B90" s="25" t="s">
        <v>287</v>
      </c>
      <c r="C90" s="9" t="s">
        <v>1181</v>
      </c>
      <c r="D90" s="10"/>
      <c r="E90" s="10"/>
      <c r="F90" s="10"/>
      <c r="G90" s="10"/>
      <c r="H90" s="10"/>
    </row>
    <row r="91" spans="1:8" ht="15.75" thickBot="1" x14ac:dyDescent="0.3">
      <c r="A91" s="8" t="s">
        <v>1204</v>
      </c>
      <c r="B91" s="9" t="s">
        <v>1205</v>
      </c>
      <c r="C91" s="9" t="s">
        <v>1181</v>
      </c>
      <c r="D91" s="10"/>
      <c r="E91" s="10"/>
      <c r="F91" s="10"/>
      <c r="G91" s="10"/>
      <c r="H91" s="10"/>
    </row>
    <row r="92" spans="1:8" ht="20.45" customHeight="1" thickBot="1" x14ac:dyDescent="0.3">
      <c r="A92" s="8" t="s">
        <v>187</v>
      </c>
      <c r="B92" s="25" t="s">
        <v>376</v>
      </c>
      <c r="C92" s="9" t="s">
        <v>1181</v>
      </c>
      <c r="D92" s="10"/>
      <c r="E92" s="10"/>
      <c r="F92" s="10"/>
      <c r="G92" s="10"/>
      <c r="H92" s="10"/>
    </row>
    <row r="93" spans="1:8" ht="15.75" thickBot="1" x14ac:dyDescent="0.3">
      <c r="A93" s="8" t="s">
        <v>1206</v>
      </c>
      <c r="B93" s="27" t="s">
        <v>378</v>
      </c>
      <c r="C93" s="9" t="s">
        <v>1181</v>
      </c>
      <c r="D93" s="10"/>
      <c r="E93" s="10"/>
      <c r="F93" s="10"/>
      <c r="G93" s="10"/>
      <c r="H93" s="10"/>
    </row>
    <row r="94" spans="1:8" ht="15.75" thickBot="1" x14ac:dyDescent="0.3">
      <c r="A94" s="8" t="s">
        <v>1207</v>
      </c>
      <c r="B94" s="27" t="s">
        <v>380</v>
      </c>
      <c r="C94" s="9" t="s">
        <v>1181</v>
      </c>
      <c r="D94" s="10"/>
      <c r="E94" s="10"/>
      <c r="F94" s="10"/>
      <c r="G94" s="10"/>
      <c r="H94" s="10"/>
    </row>
    <row r="95" spans="1:8" ht="15.75" thickBot="1" x14ac:dyDescent="0.3">
      <c r="A95" s="8" t="s">
        <v>1208</v>
      </c>
      <c r="B95" s="27" t="s">
        <v>382</v>
      </c>
      <c r="C95" s="9" t="s">
        <v>1181</v>
      </c>
      <c r="D95" s="10"/>
      <c r="E95" s="10"/>
      <c r="F95" s="10"/>
      <c r="G95" s="10"/>
      <c r="H95" s="10"/>
    </row>
    <row r="96" spans="1:8" ht="15.75" thickBot="1" x14ac:dyDescent="0.3">
      <c r="A96" s="8" t="s">
        <v>1209</v>
      </c>
      <c r="B96" s="30" t="s">
        <v>384</v>
      </c>
      <c r="C96" s="9" t="s">
        <v>1181</v>
      </c>
      <c r="D96" s="10"/>
      <c r="E96" s="10"/>
      <c r="F96" s="10"/>
      <c r="G96" s="10"/>
      <c r="H96" s="10"/>
    </row>
    <row r="97" spans="1:8" ht="15.75" thickBot="1" x14ac:dyDescent="0.3">
      <c r="A97" s="8" t="s">
        <v>1210</v>
      </c>
      <c r="B97" s="27" t="s">
        <v>386</v>
      </c>
      <c r="C97" s="9" t="s">
        <v>1181</v>
      </c>
      <c r="D97" s="10"/>
      <c r="E97" s="10"/>
      <c r="F97" s="10"/>
      <c r="G97" s="10"/>
      <c r="H97" s="10"/>
    </row>
    <row r="98" spans="1:8" ht="30.6" customHeight="1" thickBot="1" x14ac:dyDescent="0.3">
      <c r="A98" s="8" t="s">
        <v>188</v>
      </c>
      <c r="B98" s="25" t="s">
        <v>342</v>
      </c>
      <c r="C98" s="9" t="s">
        <v>1181</v>
      </c>
      <c r="D98" s="10"/>
      <c r="E98" s="10"/>
      <c r="F98" s="10"/>
      <c r="G98" s="10"/>
      <c r="H98" s="10"/>
    </row>
    <row r="99" spans="1:8" ht="15.75" thickBot="1" x14ac:dyDescent="0.3">
      <c r="A99" s="8" t="s">
        <v>1211</v>
      </c>
      <c r="B99" s="27" t="s">
        <v>389</v>
      </c>
      <c r="C99" s="9" t="s">
        <v>1181</v>
      </c>
      <c r="D99" s="10"/>
      <c r="E99" s="10"/>
      <c r="F99" s="10"/>
      <c r="G99" s="10"/>
      <c r="H99" s="10"/>
    </row>
    <row r="100" spans="1:8" ht="15.75" thickBot="1" x14ac:dyDescent="0.3">
      <c r="A100" s="8" t="s">
        <v>1212</v>
      </c>
      <c r="B100" s="27" t="s">
        <v>391</v>
      </c>
      <c r="C100" s="9" t="s">
        <v>1181</v>
      </c>
      <c r="D100" s="10"/>
      <c r="E100" s="10"/>
      <c r="F100" s="10"/>
      <c r="G100" s="10"/>
      <c r="H100" s="10"/>
    </row>
    <row r="101" spans="1:8" ht="15.75" thickBot="1" x14ac:dyDescent="0.3">
      <c r="A101" s="8" t="s">
        <v>1213</v>
      </c>
      <c r="B101" s="27" t="s">
        <v>393</v>
      </c>
      <c r="C101" s="9" t="s">
        <v>1181</v>
      </c>
      <c r="D101" s="10"/>
      <c r="E101" s="10"/>
      <c r="F101" s="10"/>
      <c r="G101" s="10"/>
      <c r="H101" s="10"/>
    </row>
    <row r="102" spans="1:8" ht="15.75" thickBot="1" x14ac:dyDescent="0.3">
      <c r="A102" s="8" t="s">
        <v>1214</v>
      </c>
      <c r="B102" s="30" t="s">
        <v>384</v>
      </c>
      <c r="C102" s="9" t="s">
        <v>1181</v>
      </c>
      <c r="D102" s="10"/>
      <c r="E102" s="10"/>
      <c r="F102" s="10"/>
      <c r="G102" s="10"/>
      <c r="H102" s="10"/>
    </row>
    <row r="103" spans="1:8" ht="15.75" thickBot="1" x14ac:dyDescent="0.3">
      <c r="A103" s="8" t="s">
        <v>1215</v>
      </c>
      <c r="B103" s="27" t="s">
        <v>396</v>
      </c>
      <c r="C103" s="9" t="s">
        <v>1181</v>
      </c>
      <c r="D103" s="10"/>
      <c r="E103" s="10"/>
      <c r="F103" s="10"/>
      <c r="G103" s="10"/>
      <c r="H103" s="10"/>
    </row>
    <row r="104" spans="1:8" ht="15.75" thickBot="1" x14ac:dyDescent="0.3">
      <c r="A104" s="8" t="s">
        <v>1216</v>
      </c>
      <c r="B104" s="9" t="s">
        <v>1217</v>
      </c>
      <c r="C104" s="9" t="s">
        <v>1181</v>
      </c>
      <c r="D104" s="10"/>
      <c r="E104" s="10"/>
      <c r="F104" s="10"/>
      <c r="G104" s="10"/>
      <c r="H104" s="10"/>
    </row>
    <row r="105" spans="1:8" ht="28.9" customHeight="1" thickBot="1" x14ac:dyDescent="0.3">
      <c r="A105" s="7" t="s">
        <v>193</v>
      </c>
      <c r="B105" s="28" t="s">
        <v>400</v>
      </c>
      <c r="C105" s="5" t="s">
        <v>1181</v>
      </c>
      <c r="D105" s="10"/>
      <c r="E105" s="10"/>
      <c r="F105" s="10"/>
      <c r="G105" s="10"/>
      <c r="H105" s="10"/>
    </row>
    <row r="106" spans="1:8" ht="25.9" customHeight="1" thickBot="1" x14ac:dyDescent="0.3">
      <c r="A106" s="7" t="s">
        <v>1218</v>
      </c>
      <c r="B106" s="29" t="s">
        <v>263</v>
      </c>
      <c r="C106" s="5" t="s">
        <v>1181</v>
      </c>
      <c r="D106" s="10"/>
      <c r="E106" s="10"/>
      <c r="F106" s="10"/>
      <c r="G106" s="10"/>
      <c r="H106" s="10"/>
    </row>
    <row r="107" spans="1:8" ht="27" customHeight="1" thickBot="1" x14ac:dyDescent="0.3">
      <c r="A107" s="7" t="s">
        <v>1219</v>
      </c>
      <c r="B107" s="29" t="s">
        <v>265</v>
      </c>
      <c r="C107" s="5" t="s">
        <v>1181</v>
      </c>
      <c r="D107" s="10"/>
      <c r="E107" s="10"/>
      <c r="F107" s="10"/>
      <c r="G107" s="10"/>
      <c r="H107" s="10"/>
    </row>
    <row r="108" spans="1:8" ht="21.6" customHeight="1" thickBot="1" x14ac:dyDescent="0.3">
      <c r="A108" s="7" t="s">
        <v>1220</v>
      </c>
      <c r="B108" s="29" t="s">
        <v>267</v>
      </c>
      <c r="C108" s="5" t="s">
        <v>1181</v>
      </c>
      <c r="D108" s="10"/>
      <c r="E108" s="10"/>
      <c r="F108" s="10"/>
      <c r="G108" s="10"/>
      <c r="H108" s="10"/>
    </row>
    <row r="109" spans="1:8" ht="24" customHeight="1" thickBot="1" x14ac:dyDescent="0.3">
      <c r="A109" s="8" t="s">
        <v>194</v>
      </c>
      <c r="B109" s="25" t="s">
        <v>269</v>
      </c>
      <c r="C109" s="9" t="s">
        <v>1181</v>
      </c>
      <c r="D109" s="10"/>
      <c r="E109" s="10"/>
      <c r="F109" s="10"/>
      <c r="G109" s="10"/>
      <c r="H109" s="10"/>
    </row>
    <row r="110" spans="1:8" ht="19.899999999999999" customHeight="1" thickBot="1" x14ac:dyDescent="0.3">
      <c r="A110" s="8" t="s">
        <v>195</v>
      </c>
      <c r="B110" s="25" t="s">
        <v>271</v>
      </c>
      <c r="C110" s="9" t="s">
        <v>1181</v>
      </c>
      <c r="D110" s="10"/>
      <c r="E110" s="10"/>
      <c r="F110" s="10"/>
      <c r="G110" s="10"/>
      <c r="H110" s="10"/>
    </row>
    <row r="111" spans="1:8" ht="28.15" customHeight="1" thickBot="1" x14ac:dyDescent="0.3">
      <c r="A111" s="8" t="s">
        <v>196</v>
      </c>
      <c r="B111" s="25" t="s">
        <v>273</v>
      </c>
      <c r="C111" s="9" t="s">
        <v>1181</v>
      </c>
      <c r="D111" s="10"/>
      <c r="E111" s="10"/>
      <c r="F111" s="10"/>
      <c r="G111" s="10"/>
      <c r="H111" s="10"/>
    </row>
    <row r="112" spans="1:8" ht="27" customHeight="1" thickBot="1" x14ac:dyDescent="0.3">
      <c r="A112" s="8" t="s">
        <v>1221</v>
      </c>
      <c r="B112" s="25" t="s">
        <v>275</v>
      </c>
      <c r="C112" s="9" t="s">
        <v>1181</v>
      </c>
      <c r="D112" s="10"/>
      <c r="E112" s="10"/>
      <c r="F112" s="10"/>
      <c r="G112" s="10"/>
      <c r="H112" s="10"/>
    </row>
    <row r="113" spans="1:8" ht="15.75" thickBot="1" x14ac:dyDescent="0.3">
      <c r="A113" s="8" t="s">
        <v>1222</v>
      </c>
      <c r="B113" s="25" t="s">
        <v>277</v>
      </c>
      <c r="C113" s="9" t="s">
        <v>1181</v>
      </c>
      <c r="D113" s="10"/>
      <c r="E113" s="10"/>
      <c r="F113" s="10"/>
      <c r="G113" s="10"/>
      <c r="H113" s="10"/>
    </row>
    <row r="114" spans="1:8" ht="15.75" thickBot="1" x14ac:dyDescent="0.3">
      <c r="A114" s="8" t="s">
        <v>1223</v>
      </c>
      <c r="B114" s="25" t="s">
        <v>279</v>
      </c>
      <c r="C114" s="9" t="s">
        <v>1181</v>
      </c>
      <c r="D114" s="10"/>
      <c r="E114" s="10"/>
      <c r="F114" s="10"/>
      <c r="G114" s="10"/>
      <c r="H114" s="10"/>
    </row>
    <row r="115" spans="1:8" ht="33" customHeight="1" thickBot="1" x14ac:dyDescent="0.3">
      <c r="A115" s="7" t="s">
        <v>1224</v>
      </c>
      <c r="B115" s="28" t="s">
        <v>281</v>
      </c>
      <c r="C115" s="5" t="s">
        <v>1181</v>
      </c>
      <c r="D115" s="10"/>
      <c r="E115" s="10"/>
      <c r="F115" s="10"/>
      <c r="G115" s="10"/>
      <c r="H115" s="10"/>
    </row>
    <row r="116" spans="1:8" ht="15.75" thickBot="1" x14ac:dyDescent="0.3">
      <c r="A116" s="8" t="s">
        <v>1225</v>
      </c>
      <c r="B116" s="27" t="s">
        <v>283</v>
      </c>
      <c r="C116" s="9" t="s">
        <v>1181</v>
      </c>
      <c r="D116" s="10"/>
      <c r="E116" s="10"/>
      <c r="F116" s="10"/>
      <c r="G116" s="10"/>
      <c r="H116" s="10"/>
    </row>
    <row r="117" spans="1:8" ht="15.75" thickBot="1" x14ac:dyDescent="0.3">
      <c r="A117" s="8" t="s">
        <v>1226</v>
      </c>
      <c r="B117" s="27" t="s">
        <v>285</v>
      </c>
      <c r="C117" s="9" t="s">
        <v>1181</v>
      </c>
      <c r="D117" s="10"/>
      <c r="E117" s="10"/>
      <c r="F117" s="10"/>
      <c r="G117" s="10"/>
      <c r="H117" s="10"/>
    </row>
    <row r="118" spans="1:8" ht="15.75" thickBot="1" x14ac:dyDescent="0.3">
      <c r="A118" s="8" t="s">
        <v>1227</v>
      </c>
      <c r="B118" s="25" t="s">
        <v>287</v>
      </c>
      <c r="C118" s="9" t="s">
        <v>1181</v>
      </c>
      <c r="D118" s="10"/>
      <c r="E118" s="10"/>
      <c r="F118" s="10"/>
      <c r="G118" s="10"/>
      <c r="H118" s="10"/>
    </row>
    <row r="119" spans="1:8" ht="15.75" thickBot="1" x14ac:dyDescent="0.3">
      <c r="A119" s="8" t="s">
        <v>1228</v>
      </c>
      <c r="B119" s="9" t="s">
        <v>415</v>
      </c>
      <c r="C119" s="9" t="s">
        <v>1181</v>
      </c>
      <c r="D119" s="10"/>
      <c r="E119" s="10"/>
      <c r="F119" s="10"/>
      <c r="G119" s="10"/>
      <c r="H119" s="10"/>
    </row>
    <row r="120" spans="1:8" ht="22.15" customHeight="1" thickBot="1" x14ac:dyDescent="0.3">
      <c r="A120" s="8" t="s">
        <v>198</v>
      </c>
      <c r="B120" s="25" t="s">
        <v>261</v>
      </c>
      <c r="C120" s="9" t="s">
        <v>1181</v>
      </c>
      <c r="D120" s="10"/>
      <c r="E120" s="10"/>
      <c r="F120" s="10"/>
      <c r="G120" s="10"/>
      <c r="H120" s="10"/>
    </row>
    <row r="121" spans="1:8" ht="30" customHeight="1" thickBot="1" x14ac:dyDescent="0.3">
      <c r="A121" s="7" t="s">
        <v>1229</v>
      </c>
      <c r="B121" s="29" t="s">
        <v>263</v>
      </c>
      <c r="C121" s="5" t="s">
        <v>1181</v>
      </c>
      <c r="D121" s="10"/>
      <c r="E121" s="10"/>
      <c r="F121" s="10"/>
      <c r="G121" s="10"/>
      <c r="H121" s="10"/>
    </row>
    <row r="122" spans="1:8" ht="34.15" customHeight="1" thickBot="1" x14ac:dyDescent="0.3">
      <c r="A122" s="7" t="s">
        <v>1230</v>
      </c>
      <c r="B122" s="29" t="s">
        <v>265</v>
      </c>
      <c r="C122" s="5" t="s">
        <v>1181</v>
      </c>
      <c r="D122" s="10"/>
      <c r="E122" s="10"/>
      <c r="F122" s="10"/>
      <c r="G122" s="10"/>
      <c r="H122" s="10"/>
    </row>
    <row r="123" spans="1:8" ht="36" customHeight="1" thickBot="1" x14ac:dyDescent="0.3">
      <c r="A123" s="7" t="s">
        <v>1231</v>
      </c>
      <c r="B123" s="29" t="s">
        <v>267</v>
      </c>
      <c r="C123" s="5" t="s">
        <v>1181</v>
      </c>
      <c r="D123" s="10"/>
      <c r="E123" s="10"/>
      <c r="F123" s="10"/>
      <c r="G123" s="10"/>
      <c r="H123" s="10"/>
    </row>
    <row r="124" spans="1:8" ht="15.75" thickBot="1" x14ac:dyDescent="0.3">
      <c r="A124" s="8" t="s">
        <v>1232</v>
      </c>
      <c r="B124" s="25" t="s">
        <v>421</v>
      </c>
      <c r="C124" s="9" t="s">
        <v>1181</v>
      </c>
      <c r="D124" s="10"/>
      <c r="E124" s="10"/>
      <c r="F124" s="10"/>
      <c r="G124" s="10"/>
      <c r="H124" s="10"/>
    </row>
    <row r="125" spans="1:8" ht="15.75" thickBot="1" x14ac:dyDescent="0.3">
      <c r="A125" s="8" t="s">
        <v>200</v>
      </c>
      <c r="B125" s="25" t="s">
        <v>423</v>
      </c>
      <c r="C125" s="9" t="s">
        <v>1181</v>
      </c>
      <c r="D125" s="10"/>
      <c r="E125" s="10"/>
      <c r="F125" s="10"/>
      <c r="G125" s="10"/>
      <c r="H125" s="10"/>
    </row>
    <row r="126" spans="1:8" ht="31.15" customHeight="1" thickBot="1" x14ac:dyDescent="0.3">
      <c r="A126" s="8" t="s">
        <v>201</v>
      </c>
      <c r="B126" s="25" t="s">
        <v>425</v>
      </c>
      <c r="C126" s="9" t="s">
        <v>1181</v>
      </c>
      <c r="D126" s="10"/>
      <c r="E126" s="10"/>
      <c r="F126" s="10"/>
      <c r="G126" s="10"/>
      <c r="H126" s="10"/>
    </row>
    <row r="127" spans="1:8" ht="15.75" thickBot="1" x14ac:dyDescent="0.3">
      <c r="A127" s="8" t="s">
        <v>1233</v>
      </c>
      <c r="B127" s="25" t="s">
        <v>427</v>
      </c>
      <c r="C127" s="9" t="s">
        <v>1181</v>
      </c>
      <c r="D127" s="10"/>
      <c r="E127" s="10"/>
      <c r="F127" s="10"/>
      <c r="G127" s="10"/>
      <c r="H127" s="10"/>
    </row>
    <row r="128" spans="1:8" ht="15.75" thickBot="1" x14ac:dyDescent="0.3">
      <c r="A128" s="8" t="s">
        <v>1234</v>
      </c>
      <c r="B128" s="25" t="s">
        <v>429</v>
      </c>
      <c r="C128" s="9" t="s">
        <v>1181</v>
      </c>
      <c r="D128" s="10"/>
      <c r="E128" s="10"/>
      <c r="F128" s="10"/>
      <c r="G128" s="10"/>
      <c r="H128" s="10"/>
    </row>
    <row r="129" spans="1:8" ht="15.75" thickBot="1" x14ac:dyDescent="0.3">
      <c r="A129" s="8" t="s">
        <v>1235</v>
      </c>
      <c r="B129" s="25" t="s">
        <v>431</v>
      </c>
      <c r="C129" s="9" t="s">
        <v>1181</v>
      </c>
      <c r="D129" s="10"/>
      <c r="E129" s="10"/>
      <c r="F129" s="10"/>
      <c r="G129" s="10"/>
      <c r="H129" s="10"/>
    </row>
    <row r="130" spans="1:8" ht="36" customHeight="1" thickBot="1" x14ac:dyDescent="0.3">
      <c r="A130" s="7" t="s">
        <v>1236</v>
      </c>
      <c r="B130" s="28" t="s">
        <v>281</v>
      </c>
      <c r="C130" s="5" t="s">
        <v>1181</v>
      </c>
      <c r="D130" s="10"/>
      <c r="E130" s="10"/>
      <c r="F130" s="10"/>
      <c r="G130" s="10"/>
      <c r="H130" s="10"/>
    </row>
    <row r="131" spans="1:8" ht="15.75" thickBot="1" x14ac:dyDescent="0.3">
      <c r="A131" s="8" t="s">
        <v>1237</v>
      </c>
      <c r="B131" s="27" t="s">
        <v>283</v>
      </c>
      <c r="C131" s="9" t="s">
        <v>1181</v>
      </c>
      <c r="D131" s="10"/>
      <c r="E131" s="10"/>
      <c r="F131" s="10"/>
      <c r="G131" s="10"/>
      <c r="H131" s="10"/>
    </row>
    <row r="132" spans="1:8" ht="15.75" thickBot="1" x14ac:dyDescent="0.3">
      <c r="A132" s="8" t="s">
        <v>1238</v>
      </c>
      <c r="B132" s="27" t="s">
        <v>285</v>
      </c>
      <c r="C132" s="9" t="s">
        <v>1181</v>
      </c>
      <c r="D132" s="10"/>
      <c r="E132" s="10"/>
      <c r="F132" s="10"/>
      <c r="G132" s="10"/>
      <c r="H132" s="10"/>
    </row>
    <row r="133" spans="1:8" ht="15.75" thickBot="1" x14ac:dyDescent="0.3">
      <c r="A133" s="8" t="s">
        <v>1239</v>
      </c>
      <c r="B133" s="25" t="s">
        <v>436</v>
      </c>
      <c r="C133" s="9" t="s">
        <v>1181</v>
      </c>
      <c r="D133" s="10"/>
      <c r="E133" s="10"/>
      <c r="F133" s="10"/>
      <c r="G133" s="10"/>
      <c r="H133" s="10"/>
    </row>
    <row r="134" spans="1:8" ht="15.75" thickBot="1" x14ac:dyDescent="0.3">
      <c r="A134" s="8" t="s">
        <v>1240</v>
      </c>
      <c r="B134" s="9" t="s">
        <v>438</v>
      </c>
      <c r="C134" s="9" t="s">
        <v>1181</v>
      </c>
      <c r="D134" s="10"/>
      <c r="E134" s="10"/>
      <c r="F134" s="10"/>
      <c r="G134" s="10"/>
      <c r="H134" s="10"/>
    </row>
    <row r="135" spans="1:8" ht="34.15" customHeight="1" thickBot="1" x14ac:dyDescent="0.3">
      <c r="A135" s="8" t="s">
        <v>203</v>
      </c>
      <c r="B135" s="25" t="s">
        <v>261</v>
      </c>
      <c r="C135" s="9" t="s">
        <v>1181</v>
      </c>
      <c r="D135" s="10"/>
      <c r="E135" s="10"/>
      <c r="F135" s="10"/>
      <c r="G135" s="10"/>
      <c r="H135" s="10"/>
    </row>
    <row r="136" spans="1:8" ht="31.9" customHeight="1" thickBot="1" x14ac:dyDescent="0.3">
      <c r="A136" s="7" t="s">
        <v>1241</v>
      </c>
      <c r="B136" s="29" t="s">
        <v>263</v>
      </c>
      <c r="C136" s="5" t="s">
        <v>1181</v>
      </c>
      <c r="D136" s="10"/>
      <c r="E136" s="10"/>
      <c r="F136" s="10"/>
      <c r="G136" s="10"/>
      <c r="H136" s="10"/>
    </row>
    <row r="137" spans="1:8" ht="31.9" customHeight="1" thickBot="1" x14ac:dyDescent="0.3">
      <c r="A137" s="7" t="s">
        <v>1242</v>
      </c>
      <c r="B137" s="29" t="s">
        <v>265</v>
      </c>
      <c r="C137" s="5" t="s">
        <v>1181</v>
      </c>
      <c r="D137" s="10"/>
      <c r="E137" s="10"/>
      <c r="F137" s="10"/>
      <c r="G137" s="10"/>
      <c r="H137" s="10"/>
    </row>
    <row r="138" spans="1:8" ht="33.6" customHeight="1" thickBot="1" x14ac:dyDescent="0.3">
      <c r="A138" s="7" t="s">
        <v>1243</v>
      </c>
      <c r="B138" s="29" t="s">
        <v>267</v>
      </c>
      <c r="C138" s="5" t="s">
        <v>1181</v>
      </c>
      <c r="D138" s="10"/>
      <c r="E138" s="10"/>
      <c r="F138" s="10"/>
      <c r="G138" s="10"/>
      <c r="H138" s="10"/>
    </row>
    <row r="139" spans="1:8" ht="15.75" thickBot="1" x14ac:dyDescent="0.3">
      <c r="A139" s="8" t="s">
        <v>204</v>
      </c>
      <c r="B139" s="25" t="s">
        <v>269</v>
      </c>
      <c r="C139" s="9" t="s">
        <v>1181</v>
      </c>
      <c r="D139" s="10"/>
      <c r="E139" s="10"/>
      <c r="F139" s="10"/>
      <c r="G139" s="10"/>
      <c r="H139" s="10"/>
    </row>
    <row r="140" spans="1:8" ht="15.75" thickBot="1" x14ac:dyDescent="0.3">
      <c r="A140" s="8" t="s">
        <v>205</v>
      </c>
      <c r="B140" s="25" t="s">
        <v>271</v>
      </c>
      <c r="C140" s="9" t="s">
        <v>1181</v>
      </c>
      <c r="D140" s="10"/>
      <c r="E140" s="10"/>
      <c r="F140" s="10"/>
      <c r="G140" s="10"/>
      <c r="H140" s="10"/>
    </row>
    <row r="141" spans="1:8" ht="15.75" thickBot="1" x14ac:dyDescent="0.3">
      <c r="A141" s="8" t="s">
        <v>206</v>
      </c>
      <c r="B141" s="25" t="s">
        <v>273</v>
      </c>
      <c r="C141" s="9" t="s">
        <v>1181</v>
      </c>
      <c r="D141" s="10"/>
      <c r="E141" s="10"/>
      <c r="F141" s="10"/>
      <c r="G141" s="10"/>
      <c r="H141" s="10"/>
    </row>
    <row r="142" spans="1:8" ht="15.75" thickBot="1" x14ac:dyDescent="0.3">
      <c r="A142" s="8" t="s">
        <v>1244</v>
      </c>
      <c r="B142" s="25" t="s">
        <v>275</v>
      </c>
      <c r="C142" s="9" t="s">
        <v>1181</v>
      </c>
      <c r="D142" s="10"/>
      <c r="E142" s="10"/>
      <c r="F142" s="10"/>
      <c r="G142" s="10"/>
      <c r="H142" s="10"/>
    </row>
    <row r="143" spans="1:8" ht="15.75" thickBot="1" x14ac:dyDescent="0.3">
      <c r="A143" s="8" t="s">
        <v>1245</v>
      </c>
      <c r="B143" s="25" t="s">
        <v>277</v>
      </c>
      <c r="C143" s="9" t="s">
        <v>1181</v>
      </c>
      <c r="D143" s="10"/>
      <c r="E143" s="10"/>
      <c r="F143" s="10"/>
      <c r="G143" s="10"/>
      <c r="H143" s="10"/>
    </row>
    <row r="144" spans="1:8" ht="15.75" thickBot="1" x14ac:dyDescent="0.3">
      <c r="A144" s="8" t="s">
        <v>1246</v>
      </c>
      <c r="B144" s="25" t="s">
        <v>279</v>
      </c>
      <c r="C144" s="9" t="s">
        <v>1181</v>
      </c>
      <c r="D144" s="10"/>
      <c r="E144" s="10"/>
      <c r="F144" s="10"/>
      <c r="G144" s="10"/>
      <c r="H144" s="10"/>
    </row>
    <row r="145" spans="1:8" ht="28.9" customHeight="1" thickBot="1" x14ac:dyDescent="0.3">
      <c r="A145" s="7" t="s">
        <v>1247</v>
      </c>
      <c r="B145" s="28" t="s">
        <v>281</v>
      </c>
      <c r="C145" s="5" t="s">
        <v>1181</v>
      </c>
      <c r="D145" s="10"/>
      <c r="E145" s="10"/>
      <c r="F145" s="10"/>
      <c r="G145" s="10"/>
      <c r="H145" s="10"/>
    </row>
    <row r="146" spans="1:8" ht="15.75" thickBot="1" x14ac:dyDescent="0.3">
      <c r="A146" s="8" t="s">
        <v>1248</v>
      </c>
      <c r="B146" s="27" t="s">
        <v>283</v>
      </c>
      <c r="C146" s="9" t="s">
        <v>1181</v>
      </c>
      <c r="D146" s="10"/>
      <c r="E146" s="10"/>
      <c r="F146" s="10"/>
      <c r="G146" s="10"/>
      <c r="H146" s="10"/>
    </row>
    <row r="147" spans="1:8" ht="15.75" thickBot="1" x14ac:dyDescent="0.3">
      <c r="A147" s="8" t="s">
        <v>1249</v>
      </c>
      <c r="B147" s="27" t="s">
        <v>285</v>
      </c>
      <c r="C147" s="9" t="s">
        <v>1181</v>
      </c>
      <c r="D147" s="10"/>
      <c r="E147" s="10"/>
      <c r="F147" s="10"/>
      <c r="G147" s="10"/>
      <c r="H147" s="10"/>
    </row>
    <row r="148" spans="1:8" ht="15.75" thickBot="1" x14ac:dyDescent="0.3">
      <c r="A148" s="8" t="s">
        <v>1250</v>
      </c>
      <c r="B148" s="25" t="s">
        <v>287</v>
      </c>
      <c r="C148" s="9" t="s">
        <v>1181</v>
      </c>
      <c r="D148" s="10"/>
      <c r="E148" s="10"/>
      <c r="F148" s="10"/>
      <c r="G148" s="10"/>
      <c r="H148" s="10"/>
    </row>
    <row r="149" spans="1:8" ht="15.75" thickBot="1" x14ac:dyDescent="0.3"/>
    <row r="150" spans="1:8" ht="15.75" thickBot="1" x14ac:dyDescent="0.3">
      <c r="A150" s="8" t="s">
        <v>455</v>
      </c>
      <c r="B150" s="25" t="s">
        <v>456</v>
      </c>
      <c r="C150" s="9" t="s">
        <v>259</v>
      </c>
      <c r="D150" s="11"/>
      <c r="E150" s="11"/>
      <c r="F150" s="10"/>
      <c r="G150" s="11"/>
      <c r="H150" s="33"/>
    </row>
    <row r="151" spans="1:8" ht="15.75" thickBot="1" x14ac:dyDescent="0.3">
      <c r="A151" s="8" t="s">
        <v>457</v>
      </c>
      <c r="B151" s="17" t="s">
        <v>458</v>
      </c>
      <c r="C151" s="9" t="s">
        <v>259</v>
      </c>
      <c r="D151" s="11"/>
      <c r="E151" s="11"/>
      <c r="F151" s="10"/>
      <c r="G151" s="11"/>
      <c r="H151" s="33"/>
    </row>
    <row r="152" spans="1:8" ht="15.75" thickBot="1" x14ac:dyDescent="0.3">
      <c r="A152" s="8" t="s">
        <v>459</v>
      </c>
      <c r="B152" s="17" t="s">
        <v>460</v>
      </c>
      <c r="C152" s="9" t="s">
        <v>259</v>
      </c>
      <c r="D152" s="11"/>
      <c r="E152" s="11"/>
      <c r="F152" s="10"/>
      <c r="G152" s="11"/>
      <c r="H152" s="33"/>
    </row>
    <row r="153" spans="1:8" ht="36.6" customHeight="1" thickBot="1" x14ac:dyDescent="0.3">
      <c r="A153" s="7" t="s">
        <v>461</v>
      </c>
      <c r="B153" s="24" t="s">
        <v>462</v>
      </c>
      <c r="C153" s="5" t="s">
        <v>259</v>
      </c>
      <c r="D153" s="11"/>
      <c r="E153" s="11"/>
      <c r="F153" s="10"/>
      <c r="G153" s="11"/>
      <c r="H153" s="33"/>
    </row>
    <row r="154" spans="1:8" ht="28.9" customHeight="1" thickBot="1" x14ac:dyDescent="0.3">
      <c r="A154" s="7" t="s">
        <v>1251</v>
      </c>
      <c r="B154" s="26" t="s">
        <v>1252</v>
      </c>
      <c r="C154" s="5" t="s">
        <v>259</v>
      </c>
      <c r="D154" s="11"/>
      <c r="E154" s="11"/>
      <c r="F154" s="10"/>
      <c r="G154" s="11"/>
      <c r="H154" s="33"/>
    </row>
    <row r="155" spans="1:8" ht="15.75" thickBot="1" x14ac:dyDescent="0.3">
      <c r="A155" s="8" t="s">
        <v>465</v>
      </c>
      <c r="B155" s="17" t="s">
        <v>466</v>
      </c>
      <c r="C155" s="9" t="s">
        <v>259</v>
      </c>
      <c r="D155" s="11"/>
      <c r="E155" s="11"/>
      <c r="F155" s="10"/>
      <c r="G155" s="11"/>
      <c r="H155" s="33"/>
    </row>
    <row r="156" spans="1:8" ht="15.75" thickBot="1" x14ac:dyDescent="0.3">
      <c r="A156" s="8" t="s">
        <v>467</v>
      </c>
      <c r="B156" s="17" t="s">
        <v>468</v>
      </c>
      <c r="C156" s="9" t="s">
        <v>259</v>
      </c>
      <c r="D156" s="11"/>
      <c r="E156" s="11"/>
      <c r="F156" s="10"/>
      <c r="G156" s="11"/>
      <c r="H156" s="33"/>
    </row>
    <row r="157" spans="1:8" ht="30.6" customHeight="1" thickBot="1" x14ac:dyDescent="0.3">
      <c r="A157" s="7" t="s">
        <v>1253</v>
      </c>
      <c r="B157" s="26" t="s">
        <v>470</v>
      </c>
      <c r="C157" s="5" t="s">
        <v>259</v>
      </c>
      <c r="D157" s="11"/>
      <c r="E157" s="11"/>
      <c r="F157" s="10"/>
      <c r="G157" s="11"/>
      <c r="H157" s="33"/>
    </row>
    <row r="158" spans="1:8" ht="15.75" thickBot="1" x14ac:dyDescent="0.3">
      <c r="A158" s="8" t="s">
        <v>471</v>
      </c>
      <c r="B158" s="17" t="s">
        <v>472</v>
      </c>
      <c r="C158" s="9" t="s">
        <v>259</v>
      </c>
      <c r="D158" s="11"/>
      <c r="E158" s="11"/>
      <c r="F158" s="10"/>
      <c r="G158" s="11"/>
      <c r="H158" s="33"/>
    </row>
    <row r="159" spans="1:8" ht="15.75" thickBot="1" x14ac:dyDescent="0.3">
      <c r="A159" s="8" t="s">
        <v>473</v>
      </c>
      <c r="B159" s="17" t="s">
        <v>474</v>
      </c>
      <c r="C159" s="9" t="s">
        <v>259</v>
      </c>
      <c r="D159" s="11"/>
      <c r="E159" s="11"/>
      <c r="F159" s="10"/>
      <c r="G159" s="11"/>
      <c r="H159" s="33"/>
    </row>
    <row r="160" spans="1:8" ht="15.75" thickBot="1" x14ac:dyDescent="0.3">
      <c r="A160" s="8" t="s">
        <v>475</v>
      </c>
      <c r="B160" s="9" t="s">
        <v>476</v>
      </c>
      <c r="C160" s="9" t="s">
        <v>259</v>
      </c>
      <c r="D160" s="11"/>
      <c r="E160" s="11"/>
      <c r="F160" s="10"/>
      <c r="G160" s="11"/>
      <c r="H160" s="33"/>
    </row>
    <row r="161" spans="1:8" ht="15.75" thickBot="1" x14ac:dyDescent="0.3">
      <c r="A161" s="8" t="s">
        <v>477</v>
      </c>
      <c r="B161" s="9" t="s">
        <v>1254</v>
      </c>
      <c r="C161" s="9" t="s">
        <v>259</v>
      </c>
      <c r="D161" s="11"/>
      <c r="E161" s="11"/>
      <c r="F161" s="10"/>
      <c r="G161" s="11"/>
      <c r="H161" s="33"/>
    </row>
    <row r="162" spans="1:8" ht="15.75" thickBot="1" x14ac:dyDescent="0.3">
      <c r="A162" s="8" t="s">
        <v>479</v>
      </c>
      <c r="B162" s="9" t="s">
        <v>480</v>
      </c>
      <c r="C162" s="9" t="s">
        <v>259</v>
      </c>
      <c r="D162" s="11"/>
      <c r="E162" s="11"/>
      <c r="F162" s="10"/>
      <c r="G162" s="11"/>
      <c r="H162" s="33"/>
    </row>
    <row r="163" spans="1:8" ht="15.75" thickBot="1" x14ac:dyDescent="0.3">
      <c r="A163" s="8" t="s">
        <v>1255</v>
      </c>
      <c r="B163" s="9" t="s">
        <v>482</v>
      </c>
      <c r="C163" s="9" t="s">
        <v>259</v>
      </c>
      <c r="D163" s="11"/>
      <c r="E163" s="11"/>
      <c r="F163" s="10"/>
      <c r="G163" s="11"/>
      <c r="H163" s="33"/>
    </row>
    <row r="164" spans="1:8" ht="15.75" thickBot="1" x14ac:dyDescent="0.3">
      <c r="A164" s="8" t="s">
        <v>483</v>
      </c>
      <c r="B164" s="9" t="s">
        <v>350</v>
      </c>
      <c r="C164" s="7" t="s">
        <v>604</v>
      </c>
      <c r="D164" s="11"/>
      <c r="E164" s="11"/>
      <c r="F164" s="10"/>
      <c r="G164" s="11"/>
      <c r="H164" s="33"/>
    </row>
    <row r="165" spans="1:8" ht="15.75" thickBot="1" x14ac:dyDescent="0.3">
      <c r="A165" s="8" t="s">
        <v>485</v>
      </c>
      <c r="B165" s="17" t="s">
        <v>486</v>
      </c>
      <c r="C165" s="9" t="s">
        <v>259</v>
      </c>
      <c r="D165" s="11"/>
      <c r="E165" s="11"/>
      <c r="F165" s="10"/>
      <c r="G165" s="11"/>
      <c r="H165" s="33"/>
    </row>
    <row r="166" spans="1:8" ht="29.45" customHeight="1" thickBot="1" x14ac:dyDescent="0.3">
      <c r="A166" s="8" t="s">
        <v>487</v>
      </c>
      <c r="B166" s="25" t="s">
        <v>488</v>
      </c>
      <c r="C166" s="9" t="s">
        <v>259</v>
      </c>
      <c r="D166" s="11"/>
      <c r="E166" s="11"/>
      <c r="F166" s="10"/>
      <c r="G166" s="11"/>
      <c r="H166" s="33"/>
    </row>
    <row r="167" spans="1:8" ht="15.75" thickBot="1" x14ac:dyDescent="0.3">
      <c r="A167" s="8" t="s">
        <v>1256</v>
      </c>
      <c r="B167" s="30" t="s">
        <v>490</v>
      </c>
      <c r="C167" s="9" t="s">
        <v>259</v>
      </c>
      <c r="D167" s="11"/>
      <c r="E167" s="11"/>
      <c r="F167" s="10"/>
      <c r="G167" s="11"/>
      <c r="H167" s="33"/>
    </row>
    <row r="168" spans="1:8" ht="46.9" customHeight="1" thickBot="1" x14ac:dyDescent="0.3">
      <c r="A168" s="7" t="s">
        <v>491</v>
      </c>
      <c r="B168" s="36" t="s">
        <v>492</v>
      </c>
      <c r="C168" s="5" t="s">
        <v>259</v>
      </c>
      <c r="D168" s="11"/>
      <c r="E168" s="11"/>
      <c r="F168" s="10"/>
      <c r="G168" s="11"/>
      <c r="H168" s="33"/>
    </row>
    <row r="169" spans="1:8" ht="15.75" thickBot="1" x14ac:dyDescent="0.3">
      <c r="A169" s="17" t="s">
        <v>1257</v>
      </c>
      <c r="B169" s="32" t="s">
        <v>490</v>
      </c>
      <c r="C169" s="9" t="s">
        <v>259</v>
      </c>
      <c r="D169" s="11"/>
      <c r="E169" s="11"/>
      <c r="F169" s="10"/>
      <c r="G169" s="11"/>
      <c r="H169" s="33"/>
    </row>
    <row r="170" spans="1:8" ht="33.6" customHeight="1" thickBot="1" x14ac:dyDescent="0.3">
      <c r="A170" s="7" t="s">
        <v>494</v>
      </c>
      <c r="B170" s="36" t="s">
        <v>265</v>
      </c>
      <c r="C170" s="5" t="s">
        <v>259</v>
      </c>
      <c r="D170" s="11"/>
      <c r="E170" s="11"/>
      <c r="F170" s="10"/>
      <c r="G170" s="11"/>
      <c r="H170" s="33"/>
    </row>
    <row r="171" spans="1:8" ht="15.75" thickBot="1" x14ac:dyDescent="0.3">
      <c r="A171" s="17" t="s">
        <v>1258</v>
      </c>
      <c r="B171" s="32" t="s">
        <v>490</v>
      </c>
      <c r="C171" s="9" t="s">
        <v>259</v>
      </c>
      <c r="D171" s="11"/>
      <c r="E171" s="11"/>
      <c r="F171" s="10"/>
      <c r="G171" s="11"/>
      <c r="H171" s="33"/>
    </row>
    <row r="172" spans="1:8" ht="34.9" customHeight="1" thickBot="1" x14ac:dyDescent="0.3">
      <c r="A172" s="7" t="s">
        <v>496</v>
      </c>
      <c r="B172" s="36" t="s">
        <v>267</v>
      </c>
      <c r="C172" s="5" t="s">
        <v>259</v>
      </c>
      <c r="D172" s="11"/>
      <c r="E172" s="11"/>
      <c r="F172" s="10"/>
      <c r="G172" s="11"/>
      <c r="H172" s="33"/>
    </row>
    <row r="173" spans="1:8" ht="15.75" thickBot="1" x14ac:dyDescent="0.3">
      <c r="A173" s="17" t="s">
        <v>1259</v>
      </c>
      <c r="B173" s="32" t="s">
        <v>490</v>
      </c>
      <c r="C173" s="9" t="s">
        <v>259</v>
      </c>
      <c r="D173" s="11"/>
      <c r="E173" s="11"/>
      <c r="F173" s="10"/>
      <c r="G173" s="11"/>
      <c r="H173" s="33"/>
    </row>
    <row r="174" spans="1:8" ht="15.75" thickBot="1" x14ac:dyDescent="0.3">
      <c r="A174" s="8" t="s">
        <v>498</v>
      </c>
      <c r="B174" s="25" t="s">
        <v>499</v>
      </c>
      <c r="C174" s="9" t="s">
        <v>259</v>
      </c>
      <c r="D174" s="11"/>
      <c r="E174" s="11"/>
      <c r="F174" s="10"/>
      <c r="G174" s="11"/>
      <c r="H174" s="33"/>
    </row>
    <row r="175" spans="1:8" ht="15.75" thickBot="1" x14ac:dyDescent="0.3">
      <c r="A175" s="8" t="s">
        <v>1260</v>
      </c>
      <c r="B175" s="30" t="s">
        <v>490</v>
      </c>
      <c r="C175" s="9" t="s">
        <v>259</v>
      </c>
      <c r="D175" s="11"/>
      <c r="E175" s="11"/>
      <c r="F175" s="10"/>
      <c r="G175" s="11"/>
      <c r="H175" s="33"/>
    </row>
    <row r="176" spans="1:8" ht="15.75" thickBot="1" x14ac:dyDescent="0.3">
      <c r="A176" s="8" t="s">
        <v>501</v>
      </c>
      <c r="B176" s="25" t="s">
        <v>502</v>
      </c>
      <c r="C176" s="9" t="s">
        <v>259</v>
      </c>
      <c r="D176" s="11"/>
      <c r="E176" s="11"/>
      <c r="F176" s="10"/>
      <c r="G176" s="11"/>
      <c r="H176" s="33"/>
    </row>
    <row r="177" spans="1:8" ht="15.75" thickBot="1" x14ac:dyDescent="0.3">
      <c r="A177" s="8" t="s">
        <v>1261</v>
      </c>
      <c r="B177" s="30" t="s">
        <v>490</v>
      </c>
      <c r="C177" s="9" t="s">
        <v>259</v>
      </c>
      <c r="D177" s="11"/>
      <c r="E177" s="11"/>
      <c r="F177" s="10"/>
      <c r="G177" s="11"/>
      <c r="H177" s="33"/>
    </row>
    <row r="178" spans="1:8" ht="7.15" customHeight="1" thickBot="1" x14ac:dyDescent="0.3">
      <c r="A178" s="8" t="s">
        <v>504</v>
      </c>
      <c r="B178" s="25" t="s">
        <v>505</v>
      </c>
      <c r="C178" s="9" t="s">
        <v>259</v>
      </c>
      <c r="D178" s="11"/>
      <c r="E178" s="11"/>
      <c r="F178" s="10"/>
      <c r="G178" s="11"/>
      <c r="H178" s="33"/>
    </row>
    <row r="179" spans="1:8" ht="15.75" hidden="1" thickBot="1" x14ac:dyDescent="0.3">
      <c r="A179" s="8" t="s">
        <v>1262</v>
      </c>
      <c r="B179" s="30" t="s">
        <v>490</v>
      </c>
      <c r="C179" s="9" t="s">
        <v>259</v>
      </c>
      <c r="D179" s="11"/>
      <c r="E179" s="11"/>
      <c r="F179" s="10"/>
      <c r="G179" s="11"/>
      <c r="H179" s="33"/>
    </row>
    <row r="180" spans="1:8" ht="15.75" hidden="1" thickBot="1" x14ac:dyDescent="0.3">
      <c r="A180" s="8" t="s">
        <v>507</v>
      </c>
      <c r="B180" s="25" t="s">
        <v>508</v>
      </c>
      <c r="C180" s="9" t="s">
        <v>259</v>
      </c>
      <c r="D180" s="11"/>
      <c r="E180" s="11"/>
      <c r="F180" s="10"/>
      <c r="G180" s="11"/>
      <c r="H180" s="33"/>
    </row>
    <row r="181" spans="1:8" ht="15.75" hidden="1" thickBot="1" x14ac:dyDescent="0.3">
      <c r="A181" s="8" t="s">
        <v>1263</v>
      </c>
      <c r="B181" s="30" t="s">
        <v>490</v>
      </c>
      <c r="C181" s="9" t="s">
        <v>259</v>
      </c>
      <c r="D181" s="11"/>
      <c r="E181" s="11"/>
      <c r="F181" s="10"/>
      <c r="G181" s="11"/>
      <c r="H181" s="33"/>
    </row>
    <row r="182" spans="1:8" ht="15.75" hidden="1" thickBot="1" x14ac:dyDescent="0.3">
      <c r="A182" s="8" t="s">
        <v>510</v>
      </c>
      <c r="B182" s="25" t="s">
        <v>511</v>
      </c>
      <c r="C182" s="9" t="s">
        <v>259</v>
      </c>
      <c r="D182" s="11"/>
      <c r="E182" s="11"/>
      <c r="F182" s="10"/>
      <c r="G182" s="11"/>
      <c r="H182" s="33"/>
    </row>
    <row r="183" spans="1:8" ht="15.75" hidden="1" thickBot="1" x14ac:dyDescent="0.3">
      <c r="A183" s="8" t="s">
        <v>1264</v>
      </c>
      <c r="B183" s="30" t="s">
        <v>490</v>
      </c>
      <c r="C183" s="9" t="s">
        <v>259</v>
      </c>
      <c r="D183" s="11"/>
      <c r="E183" s="11"/>
      <c r="F183" s="10"/>
      <c r="G183" s="11"/>
      <c r="H183" s="33"/>
    </row>
    <row r="184" spans="1:8" ht="15.75" hidden="1" thickBot="1" x14ac:dyDescent="0.3">
      <c r="A184" s="8" t="s">
        <v>510</v>
      </c>
      <c r="B184" s="25" t="s">
        <v>513</v>
      </c>
      <c r="C184" s="9" t="s">
        <v>259</v>
      </c>
      <c r="D184" s="11"/>
      <c r="E184" s="11"/>
      <c r="F184" s="10"/>
      <c r="G184" s="11"/>
      <c r="H184" s="33"/>
    </row>
    <row r="185" spans="1:8" ht="15.75" hidden="1" thickBot="1" x14ac:dyDescent="0.3">
      <c r="A185" s="8" t="s">
        <v>1265</v>
      </c>
      <c r="B185" s="30" t="s">
        <v>490</v>
      </c>
      <c r="C185" s="9" t="s">
        <v>259</v>
      </c>
      <c r="D185" s="11"/>
      <c r="E185" s="11"/>
      <c r="F185" s="10"/>
      <c r="G185" s="11"/>
      <c r="H185" s="33"/>
    </row>
    <row r="186" spans="1:8" ht="24" hidden="1" thickBot="1" x14ac:dyDescent="0.3">
      <c r="A186" s="7" t="s">
        <v>515</v>
      </c>
      <c r="B186" s="29" t="s">
        <v>1266</v>
      </c>
      <c r="C186" s="5" t="s">
        <v>259</v>
      </c>
      <c r="D186" s="11"/>
      <c r="E186" s="11"/>
      <c r="F186" s="10"/>
      <c r="G186" s="11"/>
      <c r="H186" s="33"/>
    </row>
    <row r="187" spans="1:8" ht="15.75" thickBot="1" x14ac:dyDescent="0.3">
      <c r="A187" s="8" t="s">
        <v>1267</v>
      </c>
      <c r="B187" s="30" t="s">
        <v>490</v>
      </c>
      <c r="C187" s="9" t="s">
        <v>259</v>
      </c>
      <c r="D187" s="11"/>
      <c r="E187" s="11"/>
      <c r="F187" s="10"/>
      <c r="G187" s="11"/>
      <c r="H187" s="33"/>
    </row>
    <row r="188" spans="1:8" ht="15.75" thickBot="1" x14ac:dyDescent="0.3">
      <c r="A188" s="8" t="s">
        <v>518</v>
      </c>
      <c r="B188" s="30" t="s">
        <v>283</v>
      </c>
      <c r="C188" s="9" t="s">
        <v>259</v>
      </c>
      <c r="D188" s="11"/>
      <c r="E188" s="11"/>
      <c r="F188" s="10"/>
      <c r="G188" s="11"/>
      <c r="H188" s="33"/>
    </row>
    <row r="189" spans="1:8" ht="15.75" thickBot="1" x14ac:dyDescent="0.3">
      <c r="A189" s="17" t="s">
        <v>1268</v>
      </c>
      <c r="B189" s="32" t="s">
        <v>490</v>
      </c>
      <c r="C189" s="9" t="s">
        <v>259</v>
      </c>
      <c r="D189" s="11"/>
      <c r="E189" s="11"/>
      <c r="F189" s="10"/>
      <c r="G189" s="11"/>
      <c r="H189" s="33"/>
    </row>
    <row r="190" spans="1:8" ht="15.75" thickBot="1" x14ac:dyDescent="0.3">
      <c r="A190" s="8" t="s">
        <v>520</v>
      </c>
      <c r="B190" s="30" t="s">
        <v>285</v>
      </c>
      <c r="C190" s="9" t="s">
        <v>259</v>
      </c>
      <c r="D190" s="11"/>
      <c r="E190" s="11"/>
      <c r="F190" s="10"/>
      <c r="G190" s="11"/>
      <c r="H190" s="33"/>
    </row>
    <row r="191" spans="1:8" ht="15.75" thickBot="1" x14ac:dyDescent="0.3">
      <c r="A191" s="17" t="s">
        <v>1269</v>
      </c>
      <c r="B191" s="32" t="s">
        <v>490</v>
      </c>
      <c r="C191" s="9" t="s">
        <v>259</v>
      </c>
      <c r="D191" s="11"/>
      <c r="E191" s="11"/>
      <c r="F191" s="10"/>
      <c r="G191" s="11"/>
      <c r="H191" s="33"/>
    </row>
    <row r="192" spans="1:8" ht="15.75" thickBot="1" x14ac:dyDescent="0.3">
      <c r="A192" s="8" t="s">
        <v>522</v>
      </c>
      <c r="B192" s="27" t="s">
        <v>523</v>
      </c>
      <c r="C192" s="9" t="s">
        <v>259</v>
      </c>
      <c r="D192" s="11"/>
      <c r="E192" s="11"/>
      <c r="F192" s="10"/>
      <c r="G192" s="11"/>
      <c r="H192" s="33"/>
    </row>
    <row r="193" spans="1:8" ht="15.75" thickBot="1" x14ac:dyDescent="0.3">
      <c r="A193" s="8" t="s">
        <v>1270</v>
      </c>
      <c r="B193" s="30" t="s">
        <v>490</v>
      </c>
      <c r="C193" s="9" t="s">
        <v>259</v>
      </c>
      <c r="D193" s="11"/>
      <c r="E193" s="11"/>
      <c r="F193" s="10"/>
      <c r="G193" s="11"/>
      <c r="H193" s="33"/>
    </row>
    <row r="194" spans="1:8" ht="15.75" thickBot="1" x14ac:dyDescent="0.3">
      <c r="A194" s="8" t="s">
        <v>526</v>
      </c>
      <c r="B194" s="17" t="s">
        <v>527</v>
      </c>
      <c r="C194" s="9" t="s">
        <v>259</v>
      </c>
      <c r="D194" s="11"/>
      <c r="E194" s="11"/>
      <c r="F194" s="10"/>
      <c r="G194" s="11"/>
      <c r="H194" s="33"/>
    </row>
    <row r="195" spans="1:8" ht="15.75" thickBot="1" x14ac:dyDescent="0.3">
      <c r="A195" s="8" t="s">
        <v>528</v>
      </c>
      <c r="B195" s="27" t="s">
        <v>529</v>
      </c>
      <c r="C195" s="9" t="s">
        <v>259</v>
      </c>
      <c r="D195" s="11"/>
      <c r="E195" s="11"/>
      <c r="F195" s="10"/>
      <c r="G195" s="11"/>
      <c r="H195" s="33"/>
    </row>
    <row r="196" spans="1:8" ht="15.75" thickBot="1" x14ac:dyDescent="0.3">
      <c r="A196" s="8" t="s">
        <v>1271</v>
      </c>
      <c r="B196" s="30" t="s">
        <v>490</v>
      </c>
      <c r="C196" s="9" t="s">
        <v>259</v>
      </c>
      <c r="D196" s="11"/>
      <c r="E196" s="11"/>
      <c r="F196" s="10"/>
      <c r="G196" s="11"/>
      <c r="H196" s="33"/>
    </row>
    <row r="197" spans="1:8" ht="15.75" thickBot="1" x14ac:dyDescent="0.3">
      <c r="A197" s="8" t="s">
        <v>531</v>
      </c>
      <c r="B197" s="27" t="s">
        <v>532</v>
      </c>
      <c r="C197" s="9" t="s">
        <v>259</v>
      </c>
      <c r="D197" s="11"/>
      <c r="E197" s="11"/>
      <c r="F197" s="10"/>
      <c r="G197" s="11"/>
      <c r="H197" s="33"/>
    </row>
    <row r="198" spans="1:8" ht="15.75" thickBot="1" x14ac:dyDescent="0.3">
      <c r="A198" s="8" t="s">
        <v>533</v>
      </c>
      <c r="B198" s="30" t="s">
        <v>534</v>
      </c>
      <c r="C198" s="9" t="s">
        <v>259</v>
      </c>
      <c r="D198" s="11"/>
      <c r="E198" s="11"/>
      <c r="F198" s="10"/>
      <c r="G198" s="11"/>
      <c r="H198" s="33"/>
    </row>
    <row r="199" spans="1:8" ht="15.75" thickBot="1" x14ac:dyDescent="0.3">
      <c r="A199" s="17" t="s">
        <v>1272</v>
      </c>
      <c r="B199" s="32" t="s">
        <v>490</v>
      </c>
      <c r="C199" s="9" t="s">
        <v>259</v>
      </c>
      <c r="D199" s="11"/>
      <c r="E199" s="11"/>
      <c r="F199" s="10"/>
      <c r="G199" s="11"/>
      <c r="H199" s="33"/>
    </row>
    <row r="200" spans="1:8" ht="15.75" thickBot="1" x14ac:dyDescent="0.3">
      <c r="A200" s="8" t="s">
        <v>536</v>
      </c>
      <c r="B200" s="30" t="s">
        <v>537</v>
      </c>
      <c r="C200" s="9" t="s">
        <v>259</v>
      </c>
      <c r="D200" s="11"/>
      <c r="E200" s="11"/>
      <c r="F200" s="10"/>
      <c r="G200" s="11"/>
      <c r="H200" s="33"/>
    </row>
    <row r="201" spans="1:8" ht="15.75" thickBot="1" x14ac:dyDescent="0.3">
      <c r="A201" s="17" t="s">
        <v>1273</v>
      </c>
      <c r="B201" s="32" t="s">
        <v>490</v>
      </c>
      <c r="C201" s="9" t="s">
        <v>259</v>
      </c>
      <c r="D201" s="11"/>
      <c r="E201" s="11"/>
      <c r="F201" s="10"/>
      <c r="G201" s="11"/>
      <c r="H201" s="33"/>
    </row>
    <row r="202" spans="1:8" ht="28.15" customHeight="1" thickBot="1" x14ac:dyDescent="0.3">
      <c r="A202" s="7" t="s">
        <v>539</v>
      </c>
      <c r="B202" s="29" t="s">
        <v>540</v>
      </c>
      <c r="C202" s="5" t="s">
        <v>259</v>
      </c>
      <c r="D202" s="11"/>
      <c r="E202" s="11"/>
      <c r="F202" s="10"/>
      <c r="G202" s="11"/>
      <c r="H202" s="33"/>
    </row>
    <row r="203" spans="1:8" ht="15.75" thickBot="1" x14ac:dyDescent="0.3">
      <c r="A203" s="8" t="s">
        <v>1274</v>
      </c>
      <c r="B203" s="30" t="s">
        <v>490</v>
      </c>
      <c r="C203" s="9" t="s">
        <v>259</v>
      </c>
      <c r="D203" s="11"/>
      <c r="E203" s="11"/>
      <c r="F203" s="10"/>
      <c r="G203" s="11"/>
      <c r="H203" s="33"/>
    </row>
    <row r="204" spans="1:8" ht="15.75" thickBot="1" x14ac:dyDescent="0.3">
      <c r="A204" s="8" t="s">
        <v>542</v>
      </c>
      <c r="B204" s="27" t="s">
        <v>543</v>
      </c>
      <c r="C204" s="9" t="s">
        <v>259</v>
      </c>
      <c r="D204" s="11"/>
      <c r="E204" s="11"/>
      <c r="F204" s="10"/>
      <c r="G204" s="11"/>
      <c r="H204" s="33"/>
    </row>
    <row r="205" spans="1:8" ht="15.75" thickBot="1" x14ac:dyDescent="0.3">
      <c r="A205" s="8" t="s">
        <v>1275</v>
      </c>
      <c r="B205" s="30" t="s">
        <v>490</v>
      </c>
      <c r="C205" s="9" t="s">
        <v>259</v>
      </c>
      <c r="D205" s="11"/>
      <c r="E205" s="11"/>
      <c r="F205" s="10"/>
      <c r="G205" s="11"/>
      <c r="H205" s="33"/>
    </row>
    <row r="206" spans="1:8" ht="15.75" thickBot="1" x14ac:dyDescent="0.3">
      <c r="A206" s="8" t="s">
        <v>545</v>
      </c>
      <c r="B206" s="27" t="s">
        <v>546</v>
      </c>
      <c r="C206" s="9" t="s">
        <v>259</v>
      </c>
      <c r="D206" s="11"/>
      <c r="E206" s="11"/>
      <c r="F206" s="10"/>
      <c r="G206" s="11"/>
      <c r="H206" s="33"/>
    </row>
    <row r="207" spans="1:8" ht="15.75" thickBot="1" x14ac:dyDescent="0.3">
      <c r="A207" s="8" t="s">
        <v>1276</v>
      </c>
      <c r="B207" s="30" t="s">
        <v>490</v>
      </c>
      <c r="C207" s="9" t="s">
        <v>259</v>
      </c>
      <c r="D207" s="11"/>
      <c r="E207" s="11"/>
      <c r="F207" s="10"/>
      <c r="G207" s="11"/>
      <c r="H207" s="33"/>
    </row>
    <row r="208" spans="1:8" ht="15.75" thickBot="1" x14ac:dyDescent="0.3">
      <c r="A208" s="8" t="s">
        <v>548</v>
      </c>
      <c r="B208" s="27" t="s">
        <v>549</v>
      </c>
      <c r="C208" s="9" t="s">
        <v>259</v>
      </c>
      <c r="D208" s="11"/>
      <c r="E208" s="11"/>
      <c r="F208" s="10"/>
      <c r="G208" s="11"/>
      <c r="H208" s="33"/>
    </row>
    <row r="209" spans="1:8" ht="15.75" thickBot="1" x14ac:dyDescent="0.3">
      <c r="A209" s="8" t="s">
        <v>1277</v>
      </c>
      <c r="B209" s="30" t="s">
        <v>490</v>
      </c>
      <c r="C209" s="9" t="s">
        <v>259</v>
      </c>
      <c r="D209" s="11"/>
      <c r="E209" s="11"/>
      <c r="F209" s="10"/>
      <c r="G209" s="11"/>
      <c r="H209" s="33"/>
    </row>
    <row r="210" spans="1:8" ht="15.75" thickBot="1" x14ac:dyDescent="0.3">
      <c r="A210" s="8" t="s">
        <v>551</v>
      </c>
      <c r="B210" s="27" t="s">
        <v>552</v>
      </c>
      <c r="C210" s="9" t="s">
        <v>259</v>
      </c>
      <c r="D210" s="11"/>
      <c r="E210" s="11"/>
      <c r="F210" s="10"/>
      <c r="G210" s="11"/>
      <c r="H210" s="33"/>
    </row>
    <row r="211" spans="1:8" ht="15.75" thickBot="1" x14ac:dyDescent="0.3">
      <c r="A211" s="8" t="s">
        <v>1278</v>
      </c>
      <c r="B211" s="30" t="s">
        <v>490</v>
      </c>
      <c r="C211" s="9" t="s">
        <v>259</v>
      </c>
      <c r="D211" s="11"/>
      <c r="E211" s="11"/>
      <c r="F211" s="10"/>
      <c r="G211" s="11"/>
      <c r="H211" s="33"/>
    </row>
    <row r="212" spans="1:8" ht="36" customHeight="1" thickBot="1" x14ac:dyDescent="0.3">
      <c r="A212" s="7" t="s">
        <v>554</v>
      </c>
      <c r="B212" s="29" t="s">
        <v>555</v>
      </c>
      <c r="C212" s="5" t="s">
        <v>259</v>
      </c>
      <c r="D212" s="11"/>
      <c r="E212" s="11"/>
      <c r="F212" s="10"/>
      <c r="G212" s="11"/>
      <c r="H212" s="33"/>
    </row>
    <row r="213" spans="1:8" ht="15.75" thickBot="1" x14ac:dyDescent="0.3">
      <c r="A213" s="8" t="s">
        <v>1279</v>
      </c>
      <c r="B213" s="30" t="s">
        <v>490</v>
      </c>
      <c r="C213" s="9" t="s">
        <v>259</v>
      </c>
      <c r="D213" s="11"/>
      <c r="E213" s="11"/>
      <c r="F213" s="10"/>
      <c r="G213" s="11"/>
      <c r="H213" s="33"/>
    </row>
    <row r="214" spans="1:8" ht="15.75" thickBot="1" x14ac:dyDescent="0.3">
      <c r="A214" s="8" t="s">
        <v>557</v>
      </c>
      <c r="B214" s="27" t="s">
        <v>558</v>
      </c>
      <c r="C214" s="9" t="s">
        <v>259</v>
      </c>
      <c r="D214" s="11"/>
      <c r="E214" s="11"/>
      <c r="F214" s="10"/>
      <c r="G214" s="11"/>
      <c r="H214" s="33"/>
    </row>
    <row r="215" spans="1:8" ht="15.75" thickBot="1" x14ac:dyDescent="0.3">
      <c r="A215" s="8" t="s">
        <v>1280</v>
      </c>
      <c r="B215" s="30" t="s">
        <v>490</v>
      </c>
      <c r="C215" s="9" t="s">
        <v>259</v>
      </c>
      <c r="D215" s="11"/>
      <c r="E215" s="11"/>
      <c r="F215" s="10"/>
      <c r="G215" s="11"/>
      <c r="H215" s="33"/>
    </row>
    <row r="216" spans="1:8" ht="38.450000000000003" customHeight="1" thickBot="1" x14ac:dyDescent="0.3">
      <c r="A216" s="7" t="s">
        <v>560</v>
      </c>
      <c r="B216" s="34" t="s">
        <v>561</v>
      </c>
      <c r="C216" s="7" t="s">
        <v>116</v>
      </c>
      <c r="D216" s="11"/>
      <c r="E216" s="11"/>
      <c r="F216" s="10"/>
      <c r="G216" s="11"/>
      <c r="H216" s="33"/>
    </row>
    <row r="217" spans="1:8" ht="15.75" thickBot="1" x14ac:dyDescent="0.3">
      <c r="A217" s="8" t="s">
        <v>562</v>
      </c>
      <c r="B217" s="27" t="s">
        <v>563</v>
      </c>
      <c r="C217" s="8" t="s">
        <v>116</v>
      </c>
      <c r="D217" s="11"/>
      <c r="E217" s="11"/>
      <c r="F217" s="10"/>
      <c r="G217" s="11"/>
      <c r="H217" s="33"/>
    </row>
    <row r="218" spans="1:8" ht="38.450000000000003" customHeight="1" thickBot="1" x14ac:dyDescent="0.3">
      <c r="A218" s="19" t="s">
        <v>564</v>
      </c>
      <c r="B218" s="29" t="s">
        <v>565</v>
      </c>
      <c r="C218" s="7" t="s">
        <v>78</v>
      </c>
      <c r="D218" s="11"/>
      <c r="E218" s="11"/>
      <c r="F218" s="10"/>
      <c r="G218" s="11"/>
      <c r="H218" s="33"/>
    </row>
    <row r="219" spans="1:8" ht="35.450000000000003" customHeight="1" thickBot="1" x14ac:dyDescent="0.3">
      <c r="A219" s="7" t="s">
        <v>566</v>
      </c>
      <c r="B219" s="29" t="s">
        <v>567</v>
      </c>
      <c r="C219" s="7" t="s">
        <v>116</v>
      </c>
      <c r="D219" s="11"/>
      <c r="E219" s="11"/>
      <c r="F219" s="10"/>
      <c r="G219" s="11"/>
      <c r="H219" s="33"/>
    </row>
    <row r="220" spans="1:8" ht="22.15" customHeight="1" thickBot="1" x14ac:dyDescent="0.3">
      <c r="A220" s="7" t="s">
        <v>568</v>
      </c>
      <c r="B220" s="29" t="s">
        <v>569</v>
      </c>
      <c r="C220" s="7" t="s">
        <v>116</v>
      </c>
      <c r="D220" s="11"/>
      <c r="E220" s="11"/>
      <c r="F220" s="10"/>
      <c r="G220" s="11"/>
      <c r="H220" s="33"/>
    </row>
    <row r="221" spans="1:8" ht="15.75" thickBot="1" x14ac:dyDescent="0.3">
      <c r="A221" s="8" t="s">
        <v>570</v>
      </c>
      <c r="B221" s="27" t="s">
        <v>571</v>
      </c>
      <c r="C221" s="8" t="s">
        <v>116</v>
      </c>
      <c r="D221" s="11"/>
      <c r="E221" s="11"/>
      <c r="F221" s="10"/>
      <c r="G221" s="11"/>
      <c r="H221" s="33"/>
    </row>
    <row r="222" spans="1:8" ht="15.75" thickBot="1" x14ac:dyDescent="0.3">
      <c r="A222" s="8" t="s">
        <v>572</v>
      </c>
      <c r="B222" s="27" t="s">
        <v>573</v>
      </c>
      <c r="C222" s="8" t="s">
        <v>78</v>
      </c>
      <c r="D222" s="11"/>
      <c r="E222" s="11"/>
      <c r="F222" s="10"/>
      <c r="G222" s="11"/>
      <c r="H222" s="33"/>
    </row>
    <row r="223" spans="1:8" ht="15.75" thickBot="1" x14ac:dyDescent="0.3">
      <c r="A223" s="8" t="s">
        <v>574</v>
      </c>
      <c r="B223" s="27" t="s">
        <v>575</v>
      </c>
      <c r="C223" s="8" t="s">
        <v>78</v>
      </c>
      <c r="D223" s="11"/>
      <c r="E223" s="11"/>
      <c r="F223" s="10"/>
      <c r="G223" s="11"/>
      <c r="H223" s="33"/>
    </row>
    <row r="224" spans="1:8" ht="15.75" thickBot="1" x14ac:dyDescent="0.3">
      <c r="A224" s="8" t="s">
        <v>576</v>
      </c>
      <c r="B224" s="27" t="s">
        <v>577</v>
      </c>
      <c r="C224" s="8" t="s">
        <v>78</v>
      </c>
      <c r="D224" s="11"/>
      <c r="E224" s="11"/>
      <c r="F224" s="10"/>
      <c r="G224" s="11"/>
      <c r="H224" s="33"/>
    </row>
    <row r="225" spans="1:8" ht="15.75" thickBot="1" x14ac:dyDescent="0.3">
      <c r="A225" s="8" t="s">
        <v>578</v>
      </c>
      <c r="B225" s="27" t="s">
        <v>579</v>
      </c>
      <c r="C225" s="8" t="s">
        <v>78</v>
      </c>
      <c r="D225" s="11"/>
      <c r="E225" s="11"/>
      <c r="F225" s="10"/>
      <c r="G225" s="11"/>
      <c r="H225" s="33"/>
    </row>
    <row r="226" spans="1:8" ht="27" customHeight="1" thickBot="1" x14ac:dyDescent="0.3">
      <c r="A226" s="7" t="s">
        <v>580</v>
      </c>
      <c r="B226" s="29" t="s">
        <v>581</v>
      </c>
      <c r="C226" s="7" t="s">
        <v>78</v>
      </c>
      <c r="D226" s="11"/>
      <c r="E226" s="11"/>
      <c r="F226" s="10"/>
      <c r="G226" s="11"/>
      <c r="H226" s="33"/>
    </row>
    <row r="227" spans="1:8" ht="15.75" thickBot="1" x14ac:dyDescent="0.3">
      <c r="A227" s="8" t="s">
        <v>582</v>
      </c>
      <c r="B227" s="30" t="s">
        <v>283</v>
      </c>
      <c r="C227" s="8" t="s">
        <v>78</v>
      </c>
      <c r="D227" s="11"/>
      <c r="E227" s="11"/>
      <c r="F227" s="10"/>
      <c r="G227" s="11"/>
      <c r="H227" s="33"/>
    </row>
    <row r="228" spans="1:8" ht="15.75" thickBot="1" x14ac:dyDescent="0.3">
      <c r="A228" s="17" t="s">
        <v>583</v>
      </c>
      <c r="B228" s="30" t="s">
        <v>285</v>
      </c>
      <c r="C228" s="8" t="s">
        <v>78</v>
      </c>
      <c r="D228" s="11"/>
      <c r="E228" s="11"/>
      <c r="F228" s="10"/>
      <c r="G228" s="11"/>
      <c r="H228" s="33"/>
    </row>
    <row r="229" spans="1:8" ht="15.75" thickBot="1" x14ac:dyDescent="0.3">
      <c r="A229" s="48"/>
      <c r="B229" s="359" t="s">
        <v>1281</v>
      </c>
      <c r="C229" s="359"/>
      <c r="D229" s="359"/>
      <c r="E229" s="359"/>
      <c r="F229" s="359"/>
      <c r="G229" s="359"/>
      <c r="H229" s="360"/>
    </row>
    <row r="230" spans="1:8" ht="15.75" thickBot="1" x14ac:dyDescent="0.3">
      <c r="A230" s="7" t="s">
        <v>585</v>
      </c>
      <c r="B230" s="5" t="s">
        <v>586</v>
      </c>
      <c r="C230" s="7" t="s">
        <v>587</v>
      </c>
      <c r="D230" s="7" t="s">
        <v>588</v>
      </c>
      <c r="E230" s="7" t="s">
        <v>588</v>
      </c>
      <c r="F230" s="10"/>
      <c r="G230" s="7" t="s">
        <v>588</v>
      </c>
      <c r="H230" s="7" t="s">
        <v>588</v>
      </c>
    </row>
    <row r="231" spans="1:8" ht="15.75" thickBot="1" x14ac:dyDescent="0.3">
      <c r="A231" s="15" t="s">
        <v>589</v>
      </c>
      <c r="B231" s="10" t="s">
        <v>590</v>
      </c>
      <c r="C231" s="15" t="s">
        <v>152</v>
      </c>
      <c r="D231" s="11"/>
      <c r="E231" s="11"/>
      <c r="F231" s="10"/>
      <c r="G231" s="11"/>
      <c r="H231" s="33"/>
    </row>
    <row r="232" spans="1:8" ht="15.75" thickBot="1" x14ac:dyDescent="0.3"/>
    <row r="233" spans="1:8" ht="15.75" thickBot="1" x14ac:dyDescent="0.3">
      <c r="A233" s="8" t="s">
        <v>591</v>
      </c>
      <c r="B233" s="9" t="s">
        <v>592</v>
      </c>
      <c r="C233" s="8" t="s">
        <v>598</v>
      </c>
      <c r="D233" s="11"/>
      <c r="E233" s="12"/>
      <c r="F233" s="10"/>
      <c r="G233" s="10"/>
      <c r="H233" s="11"/>
    </row>
    <row r="234" spans="1:8" ht="15.75" thickBot="1" x14ac:dyDescent="0.3">
      <c r="A234" s="8" t="s">
        <v>594</v>
      </c>
      <c r="B234" s="9" t="s">
        <v>595</v>
      </c>
      <c r="C234" s="8" t="s">
        <v>152</v>
      </c>
      <c r="D234" s="11"/>
      <c r="E234" s="12"/>
      <c r="F234" s="10"/>
      <c r="G234" s="10"/>
      <c r="H234" s="11"/>
    </row>
    <row r="235" spans="1:8" ht="15.75" thickBot="1" x14ac:dyDescent="0.3">
      <c r="A235" s="8" t="s">
        <v>596</v>
      </c>
      <c r="B235" s="9" t="s">
        <v>597</v>
      </c>
      <c r="C235" s="8" t="s">
        <v>598</v>
      </c>
      <c r="D235" s="11"/>
      <c r="E235" s="12"/>
      <c r="F235" s="10"/>
      <c r="G235" s="10"/>
      <c r="H235" s="11"/>
    </row>
    <row r="236" spans="1:8" ht="15.75" thickBot="1" x14ac:dyDescent="0.3">
      <c r="A236" s="8" t="s">
        <v>599</v>
      </c>
      <c r="B236" s="9" t="s">
        <v>600</v>
      </c>
      <c r="C236" s="17" t="s">
        <v>601</v>
      </c>
      <c r="D236" s="11"/>
      <c r="E236" s="12"/>
      <c r="F236" s="10"/>
      <c r="G236" s="10"/>
      <c r="H236" s="11"/>
    </row>
    <row r="237" spans="1:8" ht="15.75" thickBot="1" x14ac:dyDescent="0.3">
      <c r="A237" s="8" t="s">
        <v>602</v>
      </c>
      <c r="B237" s="9" t="s">
        <v>603</v>
      </c>
      <c r="C237" s="7" t="s">
        <v>613</v>
      </c>
      <c r="D237" s="8" t="s">
        <v>1282</v>
      </c>
      <c r="E237" s="8" t="s">
        <v>1282</v>
      </c>
      <c r="F237" s="10"/>
      <c r="G237" s="8" t="s">
        <v>1282</v>
      </c>
      <c r="H237" s="8" t="s">
        <v>1282</v>
      </c>
    </row>
    <row r="238" spans="1:8" ht="15.75" thickBot="1" x14ac:dyDescent="0.3">
      <c r="A238" s="8" t="s">
        <v>606</v>
      </c>
      <c r="B238" s="27" t="s">
        <v>607</v>
      </c>
      <c r="C238" s="17" t="s">
        <v>601</v>
      </c>
      <c r="D238" s="11"/>
      <c r="E238" s="12"/>
      <c r="F238" s="10"/>
      <c r="G238" s="10"/>
      <c r="H238" s="11"/>
    </row>
    <row r="239" spans="1:8" ht="15.75" thickBot="1" x14ac:dyDescent="0.3">
      <c r="A239" s="8" t="s">
        <v>608</v>
      </c>
      <c r="B239" s="27" t="s">
        <v>609</v>
      </c>
      <c r="C239" s="8" t="s">
        <v>610</v>
      </c>
      <c r="D239" s="11"/>
      <c r="E239" s="12"/>
      <c r="F239" s="10"/>
      <c r="G239" s="10"/>
      <c r="H239" s="11"/>
    </row>
    <row r="240" spans="1:8" ht="15.75" thickBot="1" x14ac:dyDescent="0.3">
      <c r="A240" s="8" t="s">
        <v>1283</v>
      </c>
      <c r="B240" s="9" t="s">
        <v>612</v>
      </c>
      <c r="C240" s="8" t="s">
        <v>1284</v>
      </c>
      <c r="D240" s="8" t="s">
        <v>1282</v>
      </c>
      <c r="E240" s="8" t="s">
        <v>1282</v>
      </c>
      <c r="F240" s="10"/>
      <c r="G240" s="8" t="s">
        <v>1282</v>
      </c>
      <c r="H240" s="8" t="s">
        <v>1282</v>
      </c>
    </row>
    <row r="241" spans="1:8" ht="15.75" thickBot="1" x14ac:dyDescent="0.3">
      <c r="A241" s="8" t="s">
        <v>1285</v>
      </c>
      <c r="B241" s="27" t="s">
        <v>607</v>
      </c>
      <c r="C241" s="17" t="s">
        <v>601</v>
      </c>
      <c r="D241" s="11"/>
      <c r="E241" s="12"/>
      <c r="F241" s="10"/>
      <c r="G241" s="10"/>
      <c r="H241" s="11"/>
    </row>
    <row r="242" spans="1:8" ht="15.75" thickBot="1" x14ac:dyDescent="0.3">
      <c r="A242" s="8" t="s">
        <v>615</v>
      </c>
      <c r="B242" s="27" t="s">
        <v>616</v>
      </c>
      <c r="C242" s="8" t="s">
        <v>152</v>
      </c>
      <c r="D242" s="11"/>
      <c r="E242" s="12"/>
      <c r="F242" s="10"/>
      <c r="G242" s="10"/>
      <c r="H242" s="11"/>
    </row>
    <row r="243" spans="1:8" ht="15.75" thickBot="1" x14ac:dyDescent="0.3">
      <c r="A243" s="8" t="s">
        <v>617</v>
      </c>
      <c r="B243" s="27" t="s">
        <v>609</v>
      </c>
      <c r="C243" s="8" t="s">
        <v>610</v>
      </c>
      <c r="D243" s="11"/>
      <c r="E243" s="12"/>
      <c r="F243" s="10"/>
      <c r="G243" s="10"/>
      <c r="H243" s="11"/>
    </row>
    <row r="244" spans="1:8" ht="15.75" thickBot="1" x14ac:dyDescent="0.3">
      <c r="A244" s="8" t="s">
        <v>619</v>
      </c>
      <c r="B244" s="9" t="s">
        <v>620</v>
      </c>
      <c r="C244" s="8" t="s">
        <v>484</v>
      </c>
      <c r="D244" s="8" t="s">
        <v>1282</v>
      </c>
      <c r="E244" s="8" t="s">
        <v>1282</v>
      </c>
      <c r="F244" s="10"/>
      <c r="G244" s="8" t="s">
        <v>1282</v>
      </c>
      <c r="H244" s="8" t="s">
        <v>1282</v>
      </c>
    </row>
    <row r="245" spans="1:8" ht="15.75" thickBot="1" x14ac:dyDescent="0.3">
      <c r="A245" s="8" t="s">
        <v>621</v>
      </c>
      <c r="B245" s="27" t="s">
        <v>607</v>
      </c>
      <c r="C245" s="17" t="s">
        <v>601</v>
      </c>
      <c r="D245" s="11"/>
      <c r="E245" s="12"/>
      <c r="F245" s="10"/>
      <c r="G245" s="10"/>
      <c r="H245" s="11"/>
    </row>
    <row r="246" spans="1:8" ht="15.75" thickBot="1" x14ac:dyDescent="0.3">
      <c r="A246" s="8" t="s">
        <v>623</v>
      </c>
      <c r="B246" s="27" t="s">
        <v>609</v>
      </c>
      <c r="C246" s="8" t="s">
        <v>610</v>
      </c>
      <c r="D246" s="11"/>
      <c r="E246" s="12"/>
      <c r="F246" s="10"/>
      <c r="G246" s="10"/>
      <c r="H246" s="11"/>
    </row>
    <row r="247" spans="1:8" ht="15.75" thickBot="1" x14ac:dyDescent="0.3">
      <c r="A247" s="8" t="s">
        <v>624</v>
      </c>
      <c r="B247" s="9" t="s">
        <v>625</v>
      </c>
      <c r="C247" s="8" t="s">
        <v>484</v>
      </c>
      <c r="D247" s="8" t="s">
        <v>1282</v>
      </c>
      <c r="E247" s="8" t="s">
        <v>1282</v>
      </c>
      <c r="F247" s="10"/>
      <c r="G247" s="8" t="s">
        <v>1282</v>
      </c>
      <c r="H247" s="8" t="s">
        <v>1282</v>
      </c>
    </row>
    <row r="248" spans="1:8" ht="15.75" thickBot="1" x14ac:dyDescent="0.3">
      <c r="A248" s="8" t="s">
        <v>626</v>
      </c>
      <c r="B248" s="27" t="s">
        <v>607</v>
      </c>
      <c r="C248" s="17" t="s">
        <v>601</v>
      </c>
      <c r="D248" s="11"/>
      <c r="E248" s="12"/>
      <c r="F248" s="10"/>
      <c r="G248" s="10"/>
      <c r="H248" s="11"/>
    </row>
    <row r="249" spans="1:8" ht="15.75" thickBot="1" x14ac:dyDescent="0.3">
      <c r="A249" s="8" t="s">
        <v>627</v>
      </c>
      <c r="B249" s="27" t="s">
        <v>616</v>
      </c>
      <c r="C249" s="8" t="s">
        <v>152</v>
      </c>
      <c r="D249" s="11"/>
      <c r="E249" s="12"/>
      <c r="F249" s="10"/>
      <c r="G249" s="10"/>
      <c r="H249" s="11"/>
    </row>
    <row r="250" spans="1:8" ht="15.75" thickBot="1" x14ac:dyDescent="0.3">
      <c r="A250" s="8" t="s">
        <v>628</v>
      </c>
      <c r="B250" s="27" t="s">
        <v>609</v>
      </c>
      <c r="C250" s="8" t="s">
        <v>610</v>
      </c>
      <c r="D250" s="11"/>
      <c r="E250" s="12"/>
      <c r="F250" s="10"/>
      <c r="G250" s="10"/>
      <c r="H250" s="11"/>
    </row>
    <row r="251" spans="1:8" ht="15.75" thickBot="1" x14ac:dyDescent="0.3">
      <c r="A251" s="8" t="s">
        <v>629</v>
      </c>
      <c r="B251" s="9" t="s">
        <v>630</v>
      </c>
      <c r="C251" s="8" t="s">
        <v>484</v>
      </c>
      <c r="D251" s="8" t="s">
        <v>1282</v>
      </c>
      <c r="E251" s="8" t="s">
        <v>1282</v>
      </c>
      <c r="F251" s="10"/>
      <c r="G251" s="8" t="s">
        <v>1282</v>
      </c>
      <c r="H251" s="8" t="s">
        <v>1282</v>
      </c>
    </row>
    <row r="252" spans="1:8" ht="15.75" thickBot="1" x14ac:dyDescent="0.3">
      <c r="A252" s="8" t="s">
        <v>631</v>
      </c>
      <c r="B252" s="9" t="s">
        <v>632</v>
      </c>
      <c r="C252" s="17" t="s">
        <v>601</v>
      </c>
      <c r="D252" s="11"/>
      <c r="E252" s="12"/>
      <c r="F252" s="10"/>
      <c r="G252" s="10"/>
      <c r="H252" s="11"/>
    </row>
    <row r="253" spans="1:8" ht="33" customHeight="1" thickBot="1" x14ac:dyDescent="0.3">
      <c r="A253" s="7" t="s">
        <v>633</v>
      </c>
      <c r="B253" s="29" t="s">
        <v>634</v>
      </c>
      <c r="C253" s="19" t="s">
        <v>601</v>
      </c>
      <c r="D253" s="11"/>
      <c r="E253" s="12"/>
      <c r="F253" s="10"/>
      <c r="G253" s="10"/>
      <c r="H253" s="11"/>
    </row>
    <row r="254" spans="1:8" ht="15.75" thickBot="1" x14ac:dyDescent="0.3">
      <c r="A254" s="8" t="s">
        <v>635</v>
      </c>
      <c r="B254" s="30" t="s">
        <v>636</v>
      </c>
      <c r="C254" s="17" t="s">
        <v>601</v>
      </c>
      <c r="D254" s="11"/>
      <c r="E254" s="12"/>
      <c r="F254" s="10"/>
      <c r="G254" s="10"/>
      <c r="H254" s="11"/>
    </row>
    <row r="255" spans="1:8" ht="15.75" thickBot="1" x14ac:dyDescent="0.3">
      <c r="A255" s="8" t="s">
        <v>637</v>
      </c>
      <c r="B255" s="30" t="s">
        <v>638</v>
      </c>
      <c r="C255" s="17" t="s">
        <v>601</v>
      </c>
      <c r="D255" s="11"/>
      <c r="E255" s="12"/>
      <c r="F255" s="10"/>
      <c r="G255" s="10"/>
      <c r="H255" s="11"/>
    </row>
    <row r="256" spans="1:8" ht="15.75" thickBot="1" x14ac:dyDescent="0.3">
      <c r="A256" s="8" t="s">
        <v>639</v>
      </c>
      <c r="B256" s="9" t="s">
        <v>640</v>
      </c>
      <c r="C256" s="17" t="s">
        <v>601</v>
      </c>
      <c r="D256" s="11"/>
      <c r="E256" s="12"/>
      <c r="F256" s="10"/>
      <c r="G256" s="10"/>
      <c r="H256" s="11"/>
    </row>
    <row r="257" spans="1:8" ht="15.75" thickBot="1" x14ac:dyDescent="0.3">
      <c r="A257" s="8" t="s">
        <v>641</v>
      </c>
      <c r="B257" s="9" t="s">
        <v>642</v>
      </c>
      <c r="C257" s="8" t="s">
        <v>152</v>
      </c>
      <c r="D257" s="11"/>
      <c r="E257" s="12"/>
      <c r="F257" s="10"/>
      <c r="G257" s="10"/>
      <c r="H257" s="11"/>
    </row>
    <row r="258" spans="1:8" ht="24" customHeight="1" thickBot="1" x14ac:dyDescent="0.3">
      <c r="A258" s="7" t="s">
        <v>643</v>
      </c>
      <c r="B258" s="29" t="s">
        <v>644</v>
      </c>
      <c r="C258" s="7" t="s">
        <v>152</v>
      </c>
      <c r="D258" s="11"/>
      <c r="E258" s="12"/>
      <c r="F258" s="10"/>
      <c r="G258" s="10"/>
      <c r="H258" s="11"/>
    </row>
    <row r="259" spans="1:8" ht="15.75" thickBot="1" x14ac:dyDescent="0.3">
      <c r="A259" s="8" t="s">
        <v>645</v>
      </c>
      <c r="B259" s="30" t="s">
        <v>636</v>
      </c>
      <c r="C259" s="8" t="s">
        <v>152</v>
      </c>
      <c r="D259" s="11"/>
      <c r="E259" s="12"/>
      <c r="F259" s="10"/>
      <c r="G259" s="10"/>
      <c r="H259" s="11"/>
    </row>
    <row r="260" spans="1:8" ht="15.75" thickBot="1" x14ac:dyDescent="0.3">
      <c r="A260" s="8" t="s">
        <v>646</v>
      </c>
      <c r="B260" s="30" t="s">
        <v>638</v>
      </c>
      <c r="C260" s="8" t="s">
        <v>152</v>
      </c>
      <c r="D260" s="11"/>
      <c r="E260" s="12"/>
      <c r="F260" s="10"/>
      <c r="G260" s="10"/>
      <c r="H260" s="11"/>
    </row>
    <row r="261" spans="1:8" ht="15.75" thickBot="1" x14ac:dyDescent="0.3">
      <c r="A261" s="8" t="s">
        <v>647</v>
      </c>
      <c r="B261" s="9" t="s">
        <v>648</v>
      </c>
      <c r="C261" s="8" t="s">
        <v>649</v>
      </c>
      <c r="D261" s="11"/>
      <c r="E261" s="12"/>
      <c r="F261" s="10"/>
      <c r="G261" s="10"/>
      <c r="H261" s="11"/>
    </row>
    <row r="262" spans="1:8" ht="44.45" customHeight="1" thickBot="1" x14ac:dyDescent="0.3">
      <c r="A262" s="7" t="s">
        <v>650</v>
      </c>
      <c r="B262" s="26" t="s">
        <v>651</v>
      </c>
      <c r="C262" s="5" t="s">
        <v>259</v>
      </c>
      <c r="D262" s="11"/>
      <c r="E262" s="12"/>
      <c r="F262" s="10"/>
      <c r="G262" s="10"/>
      <c r="H262" s="11"/>
    </row>
    <row r="263" spans="1:8" ht="15.75" thickBot="1" x14ac:dyDescent="0.3">
      <c r="A263" s="8" t="s">
        <v>652</v>
      </c>
      <c r="B263" s="9" t="s">
        <v>653</v>
      </c>
      <c r="C263" s="8" t="s">
        <v>613</v>
      </c>
      <c r="D263" s="8" t="s">
        <v>1282</v>
      </c>
      <c r="E263" s="8" t="s">
        <v>1282</v>
      </c>
      <c r="F263" s="10"/>
      <c r="G263" s="8" t="s">
        <v>1282</v>
      </c>
      <c r="H263" s="8" t="s">
        <v>1282</v>
      </c>
    </row>
    <row r="264" spans="1:8" ht="15.75" thickBot="1" x14ac:dyDescent="0.3">
      <c r="A264" s="8" t="s">
        <v>654</v>
      </c>
      <c r="B264" s="9" t="s">
        <v>655</v>
      </c>
      <c r="C264" s="17" t="s">
        <v>601</v>
      </c>
      <c r="D264" s="11"/>
      <c r="E264" s="12"/>
      <c r="F264" s="10"/>
      <c r="G264" s="10"/>
      <c r="H264" s="11"/>
    </row>
    <row r="265" spans="1:8" ht="15.75" thickBot="1" x14ac:dyDescent="0.3">
      <c r="A265" s="8" t="s">
        <v>656</v>
      </c>
      <c r="B265" s="9" t="s">
        <v>657</v>
      </c>
      <c r="C265" s="17" t="s">
        <v>598</v>
      </c>
      <c r="D265" s="11"/>
      <c r="E265" s="12"/>
      <c r="F265" s="10"/>
      <c r="G265" s="10"/>
      <c r="H265" s="11"/>
    </row>
    <row r="266" spans="1:8" ht="28.9" customHeight="1" thickBot="1" x14ac:dyDescent="0.3">
      <c r="A266" s="7" t="s">
        <v>658</v>
      </c>
      <c r="B266" s="26" t="s">
        <v>659</v>
      </c>
      <c r="C266" s="5" t="s">
        <v>259</v>
      </c>
      <c r="D266" s="11"/>
      <c r="E266" s="12"/>
      <c r="F266" s="10"/>
      <c r="G266" s="10"/>
      <c r="H266" s="11"/>
    </row>
    <row r="267" spans="1:8" ht="35.450000000000003" customHeight="1" thickBot="1" x14ac:dyDescent="0.3">
      <c r="A267" s="7" t="s">
        <v>660</v>
      </c>
      <c r="B267" s="26" t="s">
        <v>661</v>
      </c>
      <c r="C267" s="5" t="s">
        <v>259</v>
      </c>
      <c r="D267" s="11"/>
      <c r="E267" s="12"/>
      <c r="F267" s="10"/>
      <c r="G267" s="10"/>
      <c r="H267" s="11"/>
    </row>
    <row r="268" spans="1:8" ht="15.75" thickBot="1" x14ac:dyDescent="0.3">
      <c r="A268" s="8" t="s">
        <v>1286</v>
      </c>
      <c r="B268" s="9" t="s">
        <v>663</v>
      </c>
      <c r="C268" s="8" t="s">
        <v>484</v>
      </c>
      <c r="D268" s="8" t="s">
        <v>1282</v>
      </c>
      <c r="E268" s="8" t="s">
        <v>1282</v>
      </c>
      <c r="F268" s="10"/>
      <c r="G268" s="8" t="s">
        <v>1282</v>
      </c>
      <c r="H268" s="8" t="s">
        <v>1282</v>
      </c>
    </row>
    <row r="269" spans="1:8" ht="15.75" thickBot="1" x14ac:dyDescent="0.3">
      <c r="A269" s="8" t="s">
        <v>664</v>
      </c>
      <c r="B269" s="9" t="s">
        <v>665</v>
      </c>
      <c r="C269" s="8" t="s">
        <v>152</v>
      </c>
      <c r="D269" s="11"/>
      <c r="E269" s="12"/>
      <c r="F269" s="10"/>
      <c r="G269" s="10"/>
      <c r="H269" s="11"/>
    </row>
    <row r="270" spans="1:8" ht="35.450000000000003" customHeight="1" thickBot="1" x14ac:dyDescent="0.3">
      <c r="A270" s="7" t="s">
        <v>666</v>
      </c>
      <c r="B270" s="29" t="s">
        <v>667</v>
      </c>
      <c r="C270" s="7" t="s">
        <v>152</v>
      </c>
      <c r="D270" s="11"/>
      <c r="E270" s="12"/>
      <c r="F270" s="10"/>
      <c r="G270" s="10"/>
      <c r="H270" s="11"/>
    </row>
    <row r="271" spans="1:8" ht="33.6" customHeight="1" thickBot="1" x14ac:dyDescent="0.3">
      <c r="A271" s="7" t="s">
        <v>668</v>
      </c>
      <c r="B271" s="29" t="s">
        <v>669</v>
      </c>
      <c r="C271" s="7" t="s">
        <v>152</v>
      </c>
      <c r="D271" s="11"/>
      <c r="E271" s="12"/>
      <c r="F271" s="10"/>
      <c r="G271" s="10"/>
      <c r="H271" s="11"/>
    </row>
    <row r="272" spans="1:8" ht="31.15" customHeight="1" thickBot="1" x14ac:dyDescent="0.3">
      <c r="A272" s="7" t="s">
        <v>670</v>
      </c>
      <c r="B272" s="29" t="s">
        <v>671</v>
      </c>
      <c r="C272" s="7" t="s">
        <v>152</v>
      </c>
      <c r="D272" s="11"/>
      <c r="E272" s="12"/>
      <c r="F272" s="10"/>
      <c r="G272" s="10"/>
      <c r="H272" s="11"/>
    </row>
    <row r="273" spans="1:8" ht="15.75" thickBot="1" x14ac:dyDescent="0.3">
      <c r="A273" s="8" t="s">
        <v>672</v>
      </c>
      <c r="B273" s="9" t="s">
        <v>673</v>
      </c>
      <c r="C273" s="17" t="s">
        <v>601</v>
      </c>
      <c r="D273" s="11"/>
      <c r="E273" s="12"/>
      <c r="F273" s="10"/>
      <c r="G273" s="10"/>
      <c r="H273" s="11"/>
    </row>
    <row r="274" spans="1:8" ht="30" customHeight="1" thickBot="1" x14ac:dyDescent="0.3">
      <c r="A274" s="7" t="s">
        <v>674</v>
      </c>
      <c r="B274" s="29" t="s">
        <v>675</v>
      </c>
      <c r="C274" s="19" t="s">
        <v>601</v>
      </c>
      <c r="D274" s="11"/>
      <c r="E274" s="12"/>
      <c r="F274" s="10"/>
      <c r="G274" s="10"/>
      <c r="H274" s="11"/>
    </row>
    <row r="275" spans="1:8" ht="15.75" thickBot="1" x14ac:dyDescent="0.3">
      <c r="A275" s="8" t="s">
        <v>676</v>
      </c>
      <c r="B275" s="27" t="s">
        <v>677</v>
      </c>
      <c r="C275" s="17" t="s">
        <v>601</v>
      </c>
      <c r="D275" s="11"/>
      <c r="E275" s="12"/>
      <c r="F275" s="10"/>
      <c r="G275" s="10"/>
      <c r="H275" s="11"/>
    </row>
    <row r="276" spans="1:8" ht="37.9" customHeight="1" thickBot="1" x14ac:dyDescent="0.3">
      <c r="A276" s="7" t="s">
        <v>678</v>
      </c>
      <c r="B276" s="26" t="s">
        <v>679</v>
      </c>
      <c r="C276" s="5" t="s">
        <v>259</v>
      </c>
      <c r="D276" s="11"/>
      <c r="E276" s="12"/>
      <c r="F276" s="10"/>
      <c r="G276" s="10"/>
      <c r="H276" s="11"/>
    </row>
    <row r="277" spans="1:8" ht="15.75" thickBot="1" x14ac:dyDescent="0.3">
      <c r="A277" s="8" t="s">
        <v>680</v>
      </c>
      <c r="B277" s="27" t="s">
        <v>283</v>
      </c>
      <c r="C277" s="9" t="s">
        <v>259</v>
      </c>
      <c r="D277" s="11"/>
      <c r="E277" s="12"/>
      <c r="F277" s="10"/>
      <c r="G277" s="10"/>
      <c r="H277" s="11"/>
    </row>
    <row r="278" spans="1:8" ht="15.75" thickBot="1" x14ac:dyDescent="0.3">
      <c r="A278" s="8" t="s">
        <v>681</v>
      </c>
      <c r="B278" s="27" t="s">
        <v>285</v>
      </c>
      <c r="C278" s="9" t="s">
        <v>259</v>
      </c>
      <c r="D278" s="11"/>
      <c r="E278" s="12"/>
      <c r="F278" s="10"/>
      <c r="G278" s="10"/>
      <c r="H278" s="11"/>
    </row>
    <row r="279" spans="1:8" ht="15.75" thickBot="1" x14ac:dyDescent="0.3">
      <c r="A279" s="8" t="s">
        <v>682</v>
      </c>
      <c r="B279" s="9" t="s">
        <v>683</v>
      </c>
      <c r="C279" s="8" t="s">
        <v>684</v>
      </c>
      <c r="D279" s="11"/>
      <c r="E279" s="12"/>
      <c r="F279" s="10"/>
      <c r="G279" s="10"/>
      <c r="H279" s="11"/>
    </row>
    <row r="280" spans="1:8" ht="15.75" thickBot="1" x14ac:dyDescent="0.3">
      <c r="A280" s="279" t="s">
        <v>685</v>
      </c>
      <c r="B280" s="280"/>
      <c r="C280" s="280"/>
      <c r="D280" s="280"/>
      <c r="E280" s="280"/>
      <c r="F280" s="280"/>
      <c r="G280" s="280"/>
      <c r="H280" s="281"/>
    </row>
    <row r="281" spans="1:8" ht="16.5" thickBot="1" x14ac:dyDescent="0.3">
      <c r="A281" s="284" t="s">
        <v>686</v>
      </c>
      <c r="B281" s="284" t="s">
        <v>251</v>
      </c>
      <c r="C281" s="252" t="s">
        <v>1287</v>
      </c>
      <c r="D281" s="240" t="s">
        <v>253</v>
      </c>
      <c r="E281" s="242"/>
      <c r="F281" s="357" t="s">
        <v>1125</v>
      </c>
      <c r="G281" s="358"/>
      <c r="H281" s="219" t="s">
        <v>74</v>
      </c>
    </row>
    <row r="282" spans="1:8" ht="34.5" thickBot="1" x14ac:dyDescent="0.3">
      <c r="A282" s="285"/>
      <c r="B282" s="285"/>
      <c r="C282" s="254"/>
      <c r="D282" s="7" t="s">
        <v>75</v>
      </c>
      <c r="E282" s="7" t="s">
        <v>76</v>
      </c>
      <c r="F282" s="6" t="s">
        <v>1126</v>
      </c>
      <c r="G282" s="4" t="s">
        <v>1288</v>
      </c>
      <c r="H282" s="221"/>
    </row>
    <row r="283" spans="1:8" ht="15.75" thickBot="1" x14ac:dyDescent="0.3">
      <c r="A283" s="8" t="s">
        <v>1128</v>
      </c>
      <c r="B283" s="8" t="s">
        <v>156</v>
      </c>
      <c r="C283" s="7" t="s">
        <v>690</v>
      </c>
      <c r="D283" s="7" t="s">
        <v>691</v>
      </c>
      <c r="E283" s="7" t="s">
        <v>159</v>
      </c>
      <c r="F283" s="7" t="s">
        <v>1289</v>
      </c>
      <c r="G283" s="7" t="s">
        <v>161</v>
      </c>
      <c r="H283" s="8" t="s">
        <v>693</v>
      </c>
    </row>
    <row r="284" spans="1:8" ht="15.75" thickBot="1" x14ac:dyDescent="0.3">
      <c r="A284" s="288" t="s">
        <v>1290</v>
      </c>
      <c r="B284" s="289"/>
      <c r="C284" s="9" t="s">
        <v>259</v>
      </c>
      <c r="D284" s="12"/>
      <c r="E284" s="12"/>
      <c r="F284" s="10"/>
      <c r="G284" s="10"/>
      <c r="H284" s="11"/>
    </row>
    <row r="285" spans="1:8" ht="15.75" thickBot="1" x14ac:dyDescent="0.3">
      <c r="A285" s="8" t="s">
        <v>1291</v>
      </c>
      <c r="B285" s="9" t="s">
        <v>696</v>
      </c>
      <c r="C285" s="9" t="s">
        <v>259</v>
      </c>
      <c r="D285" s="12"/>
      <c r="E285" s="12"/>
      <c r="F285" s="10"/>
      <c r="G285" s="10"/>
      <c r="H285" s="11"/>
    </row>
    <row r="286" spans="1:8" ht="15.75" thickBot="1" x14ac:dyDescent="0.3">
      <c r="A286" s="8" t="s">
        <v>697</v>
      </c>
      <c r="B286" s="9" t="s">
        <v>698</v>
      </c>
      <c r="C286" s="9" t="s">
        <v>259</v>
      </c>
      <c r="D286" s="12"/>
      <c r="E286" s="12"/>
      <c r="F286" s="10"/>
      <c r="G286" s="10"/>
      <c r="H286" s="11"/>
    </row>
    <row r="287" spans="1:8" ht="30" customHeight="1" thickBot="1" x14ac:dyDescent="0.3">
      <c r="A287" s="7" t="s">
        <v>699</v>
      </c>
      <c r="B287" s="29" t="s">
        <v>700</v>
      </c>
      <c r="C287" s="5" t="s">
        <v>259</v>
      </c>
      <c r="D287" s="12"/>
      <c r="E287" s="12"/>
      <c r="F287" s="10"/>
      <c r="G287" s="10"/>
      <c r="H287" s="11"/>
    </row>
    <row r="288" spans="1:8" ht="15.75" thickBot="1" x14ac:dyDescent="0.3">
      <c r="A288" s="8" t="s">
        <v>701</v>
      </c>
      <c r="B288" s="30" t="s">
        <v>702</v>
      </c>
      <c r="C288" s="9" t="s">
        <v>259</v>
      </c>
      <c r="D288" s="12"/>
      <c r="E288" s="12"/>
      <c r="F288" s="10"/>
      <c r="G288" s="10"/>
      <c r="H288" s="11"/>
    </row>
    <row r="289" spans="1:8" ht="22.15" customHeight="1" thickBot="1" x14ac:dyDescent="0.3">
      <c r="A289" s="19" t="s">
        <v>703</v>
      </c>
      <c r="B289" s="31" t="s">
        <v>263</v>
      </c>
      <c r="C289" s="5" t="s">
        <v>259</v>
      </c>
      <c r="D289" s="12"/>
      <c r="E289" s="12"/>
      <c r="F289" s="10"/>
      <c r="G289" s="10"/>
      <c r="H289" s="11"/>
    </row>
    <row r="290" spans="1:8" ht="31.15" customHeight="1" thickBot="1" x14ac:dyDescent="0.3">
      <c r="A290" s="7" t="s">
        <v>704</v>
      </c>
      <c r="B290" s="31" t="s">
        <v>265</v>
      </c>
      <c r="C290" s="5" t="s">
        <v>259</v>
      </c>
      <c r="D290" s="12"/>
      <c r="E290" s="12"/>
      <c r="F290" s="10"/>
      <c r="G290" s="10"/>
      <c r="H290" s="11"/>
    </row>
    <row r="291" spans="1:8" ht="33" customHeight="1" thickBot="1" x14ac:dyDescent="0.3">
      <c r="A291" s="19" t="s">
        <v>705</v>
      </c>
      <c r="B291" s="31" t="s">
        <v>267</v>
      </c>
      <c r="C291" s="5" t="s">
        <v>259</v>
      </c>
      <c r="D291" s="12"/>
      <c r="E291" s="12"/>
      <c r="F291" s="10"/>
      <c r="G291" s="10"/>
      <c r="H291" s="11"/>
    </row>
    <row r="292" spans="1:8" ht="15.75" thickBot="1" x14ac:dyDescent="0.3">
      <c r="A292" s="8" t="s">
        <v>706</v>
      </c>
      <c r="B292" s="30" t="s">
        <v>707</v>
      </c>
      <c r="C292" s="9" t="s">
        <v>259</v>
      </c>
      <c r="D292" s="12"/>
      <c r="E292" s="12"/>
      <c r="F292" s="10"/>
      <c r="G292" s="10"/>
      <c r="H292" s="11"/>
    </row>
    <row r="293" spans="1:8" ht="15.75" thickBot="1" x14ac:dyDescent="0.3">
      <c r="A293" s="8" t="s">
        <v>708</v>
      </c>
      <c r="B293" s="30" t="s">
        <v>709</v>
      </c>
      <c r="C293" s="9" t="s">
        <v>259</v>
      </c>
      <c r="D293" s="12"/>
      <c r="E293" s="12"/>
      <c r="F293" s="10"/>
      <c r="G293" s="10"/>
      <c r="H293" s="11"/>
    </row>
    <row r="294" spans="1:8" ht="15.75" thickBot="1" x14ac:dyDescent="0.3">
      <c r="A294" s="8" t="s">
        <v>710</v>
      </c>
      <c r="B294" s="30" t="s">
        <v>711</v>
      </c>
      <c r="C294" s="9" t="s">
        <v>259</v>
      </c>
      <c r="D294" s="12"/>
      <c r="E294" s="12"/>
      <c r="F294" s="10"/>
      <c r="G294" s="10"/>
      <c r="H294" s="11"/>
    </row>
    <row r="295" spans="1:8" ht="15.75" thickBot="1" x14ac:dyDescent="0.3">
      <c r="A295" s="8" t="s">
        <v>712</v>
      </c>
      <c r="B295" s="30" t="s">
        <v>713</v>
      </c>
      <c r="C295" s="9" t="s">
        <v>259</v>
      </c>
      <c r="D295" s="12"/>
      <c r="E295" s="12"/>
      <c r="F295" s="10"/>
      <c r="G295" s="10"/>
      <c r="H295" s="11"/>
    </row>
    <row r="296" spans="1:8" ht="26.45" customHeight="1" thickBot="1" x14ac:dyDescent="0.3">
      <c r="A296" s="19" t="s">
        <v>714</v>
      </c>
      <c r="B296" s="31" t="s">
        <v>715</v>
      </c>
      <c r="C296" s="5" t="s">
        <v>259</v>
      </c>
      <c r="D296" s="12"/>
      <c r="E296" s="12"/>
      <c r="F296" s="10"/>
      <c r="G296" s="10"/>
      <c r="H296" s="11"/>
    </row>
    <row r="297" spans="1:8" ht="15.75" thickBot="1" x14ac:dyDescent="0.3">
      <c r="A297" s="9" t="s">
        <v>716</v>
      </c>
      <c r="B297" s="35" t="s">
        <v>717</v>
      </c>
      <c r="C297" s="9" t="s">
        <v>259</v>
      </c>
      <c r="D297" s="12"/>
      <c r="E297" s="12"/>
      <c r="F297" s="10"/>
      <c r="G297" s="10"/>
      <c r="H297" s="11"/>
    </row>
    <row r="298" spans="1:8" ht="15.75" thickBot="1" x14ac:dyDescent="0.3">
      <c r="A298" s="8" t="s">
        <v>718</v>
      </c>
      <c r="B298" s="32" t="s">
        <v>719</v>
      </c>
      <c r="C298" s="9" t="s">
        <v>259</v>
      </c>
      <c r="D298" s="12"/>
      <c r="E298" s="12"/>
      <c r="F298" s="10"/>
      <c r="G298" s="10"/>
      <c r="H298" s="11"/>
    </row>
    <row r="299" spans="1:8" ht="15.75" thickBot="1" x14ac:dyDescent="0.3">
      <c r="A299" s="9" t="s">
        <v>720</v>
      </c>
      <c r="B299" s="35" t="s">
        <v>717</v>
      </c>
      <c r="C299" s="9" t="s">
        <v>259</v>
      </c>
      <c r="D299" s="12"/>
      <c r="E299" s="12"/>
      <c r="F299" s="10"/>
      <c r="G299" s="10"/>
      <c r="H299" s="11"/>
    </row>
    <row r="300" spans="1:8" ht="15.75" thickBot="1" x14ac:dyDescent="0.3">
      <c r="A300" s="8" t="s">
        <v>721</v>
      </c>
      <c r="B300" s="30" t="s">
        <v>722</v>
      </c>
      <c r="C300" s="9" t="s">
        <v>259</v>
      </c>
      <c r="D300" s="12"/>
      <c r="E300" s="12"/>
      <c r="F300" s="10"/>
      <c r="G300" s="10"/>
      <c r="H300" s="11"/>
    </row>
    <row r="301" spans="1:8" ht="15.75" thickBot="1" x14ac:dyDescent="0.3">
      <c r="A301" s="8" t="s">
        <v>723</v>
      </c>
      <c r="B301" s="30" t="s">
        <v>513</v>
      </c>
      <c r="C301" s="9" t="s">
        <v>259</v>
      </c>
      <c r="D301" s="12"/>
      <c r="E301" s="12"/>
      <c r="F301" s="10"/>
      <c r="G301" s="10"/>
      <c r="H301" s="11"/>
    </row>
    <row r="302" spans="1:8" ht="15.75" thickBot="1" x14ac:dyDescent="0.3"/>
    <row r="303" spans="1:8" ht="24" customHeight="1" thickBot="1" x14ac:dyDescent="0.3">
      <c r="A303" s="7" t="s">
        <v>724</v>
      </c>
      <c r="B303" s="36" t="s">
        <v>725</v>
      </c>
      <c r="C303" s="5" t="s">
        <v>259</v>
      </c>
      <c r="D303" s="10"/>
      <c r="E303" s="10"/>
      <c r="F303" s="10"/>
      <c r="G303" s="10"/>
      <c r="H303" s="10"/>
    </row>
    <row r="304" spans="1:8" ht="15.75" thickBot="1" x14ac:dyDescent="0.3">
      <c r="A304" s="8" t="s">
        <v>726</v>
      </c>
      <c r="B304" s="32" t="s">
        <v>283</v>
      </c>
      <c r="C304" s="9" t="s">
        <v>259</v>
      </c>
      <c r="D304" s="10"/>
      <c r="E304" s="10"/>
      <c r="F304" s="10"/>
      <c r="G304" s="10"/>
      <c r="H304" s="10"/>
    </row>
    <row r="305" spans="1:8" ht="15.75" thickBot="1" x14ac:dyDescent="0.3">
      <c r="A305" s="7" t="s">
        <v>727</v>
      </c>
      <c r="B305" s="49" t="s">
        <v>285</v>
      </c>
      <c r="C305" s="5" t="s">
        <v>259</v>
      </c>
      <c r="D305" s="10"/>
      <c r="E305" s="10"/>
      <c r="F305" s="10"/>
      <c r="G305" s="10"/>
      <c r="H305" s="10"/>
    </row>
    <row r="306" spans="1:8" ht="28.9" customHeight="1" thickBot="1" x14ac:dyDescent="0.3">
      <c r="A306" s="7" t="s">
        <v>264</v>
      </c>
      <c r="B306" s="29" t="s">
        <v>728</v>
      </c>
      <c r="C306" s="5" t="s">
        <v>259</v>
      </c>
      <c r="D306" s="10"/>
      <c r="E306" s="10"/>
      <c r="F306" s="10"/>
      <c r="G306" s="10"/>
      <c r="H306" s="10"/>
    </row>
    <row r="307" spans="1:8" ht="42.6" customHeight="1" thickBot="1" x14ac:dyDescent="0.3">
      <c r="A307" s="7" t="s">
        <v>729</v>
      </c>
      <c r="B307" s="36" t="s">
        <v>263</v>
      </c>
      <c r="C307" s="5" t="s">
        <v>259</v>
      </c>
      <c r="D307" s="10"/>
      <c r="E307" s="10"/>
      <c r="F307" s="10"/>
      <c r="G307" s="10"/>
      <c r="H307" s="10"/>
    </row>
    <row r="308" spans="1:8" ht="27.6" customHeight="1" thickBot="1" x14ac:dyDescent="0.3">
      <c r="A308" s="7" t="s">
        <v>730</v>
      </c>
      <c r="B308" s="36" t="s">
        <v>265</v>
      </c>
      <c r="C308" s="5" t="s">
        <v>259</v>
      </c>
      <c r="D308" s="10"/>
      <c r="E308" s="10"/>
      <c r="F308" s="10"/>
      <c r="G308" s="10"/>
      <c r="H308" s="10"/>
    </row>
    <row r="309" spans="1:8" ht="30.6" customHeight="1" thickBot="1" x14ac:dyDescent="0.3">
      <c r="A309" s="7" t="s">
        <v>731</v>
      </c>
      <c r="B309" s="36" t="s">
        <v>267</v>
      </c>
      <c r="C309" s="5" t="s">
        <v>259</v>
      </c>
      <c r="D309" s="10"/>
      <c r="E309" s="10"/>
      <c r="F309" s="10"/>
      <c r="G309" s="10"/>
      <c r="H309" s="10"/>
    </row>
    <row r="310" spans="1:8" ht="15.75" thickBot="1" x14ac:dyDescent="0.3">
      <c r="A310" s="8" t="s">
        <v>266</v>
      </c>
      <c r="B310" s="27" t="s">
        <v>732</v>
      </c>
      <c r="C310" s="9" t="s">
        <v>259</v>
      </c>
      <c r="D310" s="10"/>
      <c r="E310" s="10"/>
      <c r="F310" s="10"/>
      <c r="G310" s="10"/>
      <c r="H310" s="10"/>
    </row>
    <row r="311" spans="1:8" ht="15.75" thickBot="1" x14ac:dyDescent="0.3">
      <c r="A311" s="8" t="s">
        <v>268</v>
      </c>
      <c r="B311" s="9" t="s">
        <v>733</v>
      </c>
      <c r="C311" s="9" t="s">
        <v>259</v>
      </c>
      <c r="D311" s="10"/>
      <c r="E311" s="10"/>
      <c r="F311" s="10"/>
      <c r="G311" s="10"/>
      <c r="H311" s="10"/>
    </row>
    <row r="312" spans="1:8" ht="15.75" thickBot="1" x14ac:dyDescent="0.3">
      <c r="A312" s="8" t="s">
        <v>734</v>
      </c>
      <c r="B312" s="27" t="s">
        <v>735</v>
      </c>
      <c r="C312" s="9" t="s">
        <v>259</v>
      </c>
      <c r="D312" s="10"/>
      <c r="E312" s="10"/>
      <c r="F312" s="10"/>
      <c r="G312" s="10"/>
      <c r="H312" s="10"/>
    </row>
    <row r="313" spans="1:8" ht="15.75" thickBot="1" x14ac:dyDescent="0.3">
      <c r="A313" s="8" t="s">
        <v>736</v>
      </c>
      <c r="B313" s="30" t="s">
        <v>737</v>
      </c>
      <c r="C313" s="9" t="s">
        <v>259</v>
      </c>
      <c r="D313" s="10"/>
      <c r="E313" s="10"/>
      <c r="F313" s="10"/>
      <c r="G313" s="10"/>
      <c r="H313" s="10"/>
    </row>
    <row r="314" spans="1:8" ht="31.15" customHeight="1" thickBot="1" x14ac:dyDescent="0.3">
      <c r="A314" s="7" t="s">
        <v>738</v>
      </c>
      <c r="B314" s="36" t="s">
        <v>263</v>
      </c>
      <c r="C314" s="5" t="s">
        <v>259</v>
      </c>
      <c r="D314" s="10"/>
      <c r="E314" s="10"/>
      <c r="F314" s="10"/>
      <c r="G314" s="10"/>
      <c r="H314" s="10"/>
    </row>
    <row r="315" spans="1:8" ht="41.45" customHeight="1" thickBot="1" x14ac:dyDescent="0.3">
      <c r="A315" s="7" t="s">
        <v>739</v>
      </c>
      <c r="B315" s="36" t="s">
        <v>265</v>
      </c>
      <c r="C315" s="5" t="s">
        <v>259</v>
      </c>
      <c r="D315" s="10"/>
      <c r="E315" s="10"/>
      <c r="F315" s="10"/>
      <c r="G315" s="10"/>
      <c r="H315" s="10"/>
    </row>
    <row r="316" spans="1:8" ht="34.9" customHeight="1" thickBot="1" x14ac:dyDescent="0.3">
      <c r="A316" s="7" t="s">
        <v>740</v>
      </c>
      <c r="B316" s="36" t="s">
        <v>267</v>
      </c>
      <c r="C316" s="5" t="s">
        <v>259</v>
      </c>
      <c r="D316" s="10"/>
      <c r="E316" s="10"/>
      <c r="F316" s="10"/>
      <c r="G316" s="10"/>
      <c r="H316" s="10"/>
    </row>
    <row r="317" spans="1:8" ht="15.75" thickBot="1" x14ac:dyDescent="0.3">
      <c r="A317" s="8" t="s">
        <v>741</v>
      </c>
      <c r="B317" s="30" t="s">
        <v>499</v>
      </c>
      <c r="C317" s="9" t="s">
        <v>259</v>
      </c>
      <c r="D317" s="10"/>
      <c r="E317" s="10"/>
      <c r="F317" s="10"/>
      <c r="G317" s="10"/>
      <c r="H317" s="10"/>
    </row>
    <row r="318" spans="1:8" ht="15.75" thickBot="1" x14ac:dyDescent="0.3">
      <c r="A318" s="8" t="s">
        <v>742</v>
      </c>
      <c r="B318" s="30" t="s">
        <v>502</v>
      </c>
      <c r="C318" s="9" t="s">
        <v>259</v>
      </c>
      <c r="D318" s="10"/>
      <c r="E318" s="10"/>
      <c r="F318" s="10"/>
      <c r="G318" s="10"/>
      <c r="H318" s="10"/>
    </row>
    <row r="319" spans="1:8" ht="15.75" thickBot="1" x14ac:dyDescent="0.3">
      <c r="A319" s="8" t="s">
        <v>743</v>
      </c>
      <c r="B319" s="30" t="s">
        <v>505</v>
      </c>
      <c r="C319" s="9" t="s">
        <v>259</v>
      </c>
      <c r="D319" s="10"/>
      <c r="E319" s="10"/>
      <c r="F319" s="10"/>
      <c r="G319" s="10"/>
      <c r="H319" s="10"/>
    </row>
    <row r="320" spans="1:8" ht="15.75" thickBot="1" x14ac:dyDescent="0.3">
      <c r="A320" s="8" t="s">
        <v>744</v>
      </c>
      <c r="B320" s="30" t="s">
        <v>511</v>
      </c>
      <c r="C320" s="9" t="s">
        <v>525</v>
      </c>
      <c r="D320" s="10"/>
      <c r="E320" s="10"/>
      <c r="F320" s="10"/>
      <c r="G320" s="10"/>
      <c r="H320" s="10"/>
    </row>
    <row r="321" spans="1:8" ht="15.75" thickBot="1" x14ac:dyDescent="0.3">
      <c r="A321" s="8" t="s">
        <v>745</v>
      </c>
      <c r="B321" s="30" t="s">
        <v>513</v>
      </c>
      <c r="C321" s="9" t="s">
        <v>259</v>
      </c>
      <c r="D321" s="10"/>
      <c r="E321" s="10"/>
      <c r="F321" s="10"/>
      <c r="G321" s="10"/>
      <c r="H321" s="10"/>
    </row>
    <row r="322" spans="1:8" ht="33.6" customHeight="1" thickBot="1" x14ac:dyDescent="0.3">
      <c r="A322" s="7" t="s">
        <v>746</v>
      </c>
      <c r="B322" s="36" t="s">
        <v>516</v>
      </c>
      <c r="C322" s="5" t="s">
        <v>259</v>
      </c>
      <c r="D322" s="10"/>
      <c r="E322" s="10"/>
      <c r="F322" s="10"/>
      <c r="G322" s="10"/>
      <c r="H322" s="10"/>
    </row>
    <row r="323" spans="1:8" ht="15.75" thickBot="1" x14ac:dyDescent="0.3">
      <c r="A323" s="8" t="s">
        <v>747</v>
      </c>
      <c r="B323" s="32" t="s">
        <v>283</v>
      </c>
      <c r="C323" s="9" t="s">
        <v>259</v>
      </c>
      <c r="D323" s="10"/>
      <c r="E323" s="10"/>
      <c r="F323" s="10"/>
      <c r="G323" s="10"/>
      <c r="H323" s="10"/>
    </row>
    <row r="324" spans="1:8" ht="15.75" thickBot="1" x14ac:dyDescent="0.3">
      <c r="A324" s="8" t="s">
        <v>748</v>
      </c>
      <c r="B324" s="32" t="s">
        <v>285</v>
      </c>
      <c r="C324" s="9" t="s">
        <v>259</v>
      </c>
      <c r="D324" s="10"/>
      <c r="E324" s="10"/>
      <c r="F324" s="10"/>
      <c r="G324" s="10"/>
      <c r="H324" s="10"/>
    </row>
    <row r="325" spans="1:8" ht="15.75" thickBot="1" x14ac:dyDescent="0.3">
      <c r="A325" s="8" t="s">
        <v>749</v>
      </c>
      <c r="B325" s="27" t="s">
        <v>750</v>
      </c>
      <c r="C325" s="9" t="s">
        <v>259</v>
      </c>
      <c r="D325" s="10"/>
      <c r="E325" s="10"/>
      <c r="F325" s="10"/>
      <c r="G325" s="10"/>
      <c r="H325" s="10"/>
    </row>
    <row r="326" spans="1:8" ht="15.75" thickBot="1" x14ac:dyDescent="0.3">
      <c r="A326" s="8" t="s">
        <v>751</v>
      </c>
      <c r="B326" s="27" t="s">
        <v>752</v>
      </c>
      <c r="C326" s="9" t="s">
        <v>259</v>
      </c>
      <c r="D326" s="10"/>
      <c r="E326" s="10"/>
      <c r="F326" s="10"/>
      <c r="G326" s="10"/>
      <c r="H326" s="10"/>
    </row>
    <row r="327" spans="1:8" ht="15.75" thickBot="1" x14ac:dyDescent="0.3">
      <c r="A327" s="8" t="s">
        <v>753</v>
      </c>
      <c r="B327" s="30" t="s">
        <v>737</v>
      </c>
      <c r="C327" s="9" t="s">
        <v>259</v>
      </c>
      <c r="D327" s="10"/>
      <c r="E327" s="10"/>
      <c r="F327" s="10"/>
      <c r="G327" s="10"/>
      <c r="H327" s="10"/>
    </row>
    <row r="328" spans="1:8" ht="39.6" customHeight="1" thickBot="1" x14ac:dyDescent="0.3">
      <c r="A328" s="7" t="s">
        <v>1292</v>
      </c>
      <c r="B328" s="36" t="s">
        <v>263</v>
      </c>
      <c r="C328" s="5" t="s">
        <v>259</v>
      </c>
      <c r="D328" s="10"/>
      <c r="E328" s="10"/>
      <c r="F328" s="10"/>
      <c r="G328" s="10"/>
      <c r="H328" s="10"/>
    </row>
    <row r="329" spans="1:8" ht="31.9" customHeight="1" thickBot="1" x14ac:dyDescent="0.3">
      <c r="A329" s="19" t="s">
        <v>1293</v>
      </c>
      <c r="B329" s="36" t="s">
        <v>265</v>
      </c>
      <c r="C329" s="5" t="s">
        <v>259</v>
      </c>
      <c r="D329" s="10"/>
      <c r="E329" s="10"/>
      <c r="F329" s="10"/>
      <c r="G329" s="10"/>
      <c r="H329" s="10"/>
    </row>
    <row r="330" spans="1:8" ht="39.6" customHeight="1" thickBot="1" x14ac:dyDescent="0.3">
      <c r="A330" s="7" t="s">
        <v>756</v>
      </c>
      <c r="B330" s="36" t="s">
        <v>267</v>
      </c>
      <c r="C330" s="5" t="s">
        <v>259</v>
      </c>
      <c r="D330" s="10"/>
      <c r="E330" s="10"/>
      <c r="F330" s="10"/>
      <c r="G330" s="10"/>
      <c r="H330" s="10"/>
    </row>
    <row r="331" spans="1:8" ht="15.75" thickBot="1" x14ac:dyDescent="0.3">
      <c r="A331" s="8" t="s">
        <v>757</v>
      </c>
      <c r="B331" s="30" t="s">
        <v>499</v>
      </c>
      <c r="C331" s="9" t="s">
        <v>259</v>
      </c>
      <c r="D331" s="10"/>
      <c r="E331" s="10"/>
      <c r="F331" s="10"/>
      <c r="G331" s="10"/>
      <c r="H331" s="10"/>
    </row>
    <row r="332" spans="1:8" ht="15.75" thickBot="1" x14ac:dyDescent="0.3">
      <c r="A332" s="8" t="s">
        <v>758</v>
      </c>
      <c r="B332" s="30" t="s">
        <v>502</v>
      </c>
      <c r="C332" s="9" t="s">
        <v>259</v>
      </c>
      <c r="D332" s="10"/>
      <c r="E332" s="10"/>
      <c r="F332" s="10"/>
      <c r="G332" s="10"/>
      <c r="H332" s="10"/>
    </row>
    <row r="333" spans="1:8" ht="15.75" thickBot="1" x14ac:dyDescent="0.3">
      <c r="A333" s="8" t="s">
        <v>759</v>
      </c>
      <c r="B333" s="30" t="s">
        <v>505</v>
      </c>
      <c r="C333" s="9" t="s">
        <v>259</v>
      </c>
      <c r="D333" s="10"/>
      <c r="E333" s="10"/>
      <c r="F333" s="10"/>
      <c r="G333" s="10"/>
      <c r="H333" s="10"/>
    </row>
    <row r="334" spans="1:8" ht="15.75" thickBot="1" x14ac:dyDescent="0.3">
      <c r="A334" s="8" t="s">
        <v>760</v>
      </c>
      <c r="B334" s="30" t="s">
        <v>511</v>
      </c>
      <c r="C334" s="9" t="s">
        <v>259</v>
      </c>
      <c r="D334" s="10"/>
      <c r="E334" s="10"/>
      <c r="F334" s="10"/>
      <c r="G334" s="10"/>
      <c r="H334" s="10"/>
    </row>
    <row r="335" spans="1:8" ht="15.75" thickBot="1" x14ac:dyDescent="0.3">
      <c r="A335" s="8" t="s">
        <v>761</v>
      </c>
      <c r="B335" s="30" t="s">
        <v>513</v>
      </c>
      <c r="C335" s="9" t="s">
        <v>259</v>
      </c>
      <c r="D335" s="10"/>
      <c r="E335" s="10"/>
      <c r="F335" s="10"/>
      <c r="G335" s="10"/>
      <c r="H335" s="10"/>
    </row>
    <row r="336" spans="1:8" ht="42.6" customHeight="1" thickBot="1" x14ac:dyDescent="0.3">
      <c r="A336" s="7" t="s">
        <v>762</v>
      </c>
      <c r="B336" s="36" t="s">
        <v>516</v>
      </c>
      <c r="C336" s="5" t="s">
        <v>259</v>
      </c>
      <c r="D336" s="10"/>
      <c r="E336" s="10"/>
      <c r="F336" s="10"/>
      <c r="G336" s="10"/>
      <c r="H336" s="10"/>
    </row>
    <row r="337" spans="1:8" ht="15.75" thickBot="1" x14ac:dyDescent="0.3">
      <c r="A337" s="8" t="s">
        <v>763</v>
      </c>
      <c r="B337" s="32" t="s">
        <v>283</v>
      </c>
      <c r="C337" s="9" t="s">
        <v>259</v>
      </c>
      <c r="D337" s="10"/>
      <c r="E337" s="10"/>
      <c r="F337" s="10"/>
      <c r="G337" s="10"/>
      <c r="H337" s="10"/>
    </row>
    <row r="338" spans="1:8" ht="15.75" thickBot="1" x14ac:dyDescent="0.3">
      <c r="A338" s="8" t="s">
        <v>764</v>
      </c>
      <c r="B338" s="32" t="s">
        <v>285</v>
      </c>
      <c r="C338" s="9" t="s">
        <v>259</v>
      </c>
      <c r="D338" s="10"/>
      <c r="E338" s="10"/>
      <c r="F338" s="10"/>
      <c r="G338" s="10"/>
      <c r="H338" s="10"/>
    </row>
    <row r="339" spans="1:8" ht="15.75" thickBot="1" x14ac:dyDescent="0.3">
      <c r="A339" s="8" t="s">
        <v>270</v>
      </c>
      <c r="B339" s="9" t="s">
        <v>765</v>
      </c>
      <c r="C339" s="9" t="s">
        <v>259</v>
      </c>
      <c r="D339" s="10"/>
      <c r="E339" s="10"/>
      <c r="F339" s="10"/>
      <c r="G339" s="10"/>
      <c r="H339" s="10"/>
    </row>
    <row r="340" spans="1:8" ht="15.75" thickBot="1" x14ac:dyDescent="0.3">
      <c r="A340" s="8" t="s">
        <v>272</v>
      </c>
      <c r="B340" s="9" t="s">
        <v>766</v>
      </c>
      <c r="C340" s="9" t="s">
        <v>259</v>
      </c>
      <c r="D340" s="10"/>
      <c r="E340" s="10"/>
      <c r="F340" s="10"/>
      <c r="G340" s="10"/>
      <c r="H340" s="10"/>
    </row>
    <row r="341" spans="1:8" ht="15.75" thickBot="1" x14ac:dyDescent="0.3">
      <c r="A341" s="8" t="s">
        <v>767</v>
      </c>
      <c r="B341" s="27" t="s">
        <v>768</v>
      </c>
      <c r="C341" s="9" t="s">
        <v>259</v>
      </c>
      <c r="D341" s="10"/>
      <c r="E341" s="10"/>
      <c r="F341" s="10"/>
      <c r="G341" s="10"/>
      <c r="H341" s="10"/>
    </row>
    <row r="342" spans="1:8" ht="15.75" thickBot="1" x14ac:dyDescent="0.3">
      <c r="A342" s="8" t="s">
        <v>769</v>
      </c>
      <c r="B342" s="27" t="s">
        <v>770</v>
      </c>
      <c r="C342" s="9" t="s">
        <v>259</v>
      </c>
      <c r="D342" s="10"/>
      <c r="E342" s="10"/>
      <c r="F342" s="10"/>
      <c r="G342" s="10"/>
      <c r="H342" s="10"/>
    </row>
    <row r="343" spans="1:8" ht="15.75" thickBot="1" x14ac:dyDescent="0.3">
      <c r="A343" s="8" t="s">
        <v>288</v>
      </c>
      <c r="B343" s="9" t="s">
        <v>772</v>
      </c>
      <c r="C343" s="9" t="s">
        <v>259</v>
      </c>
      <c r="D343" s="10"/>
      <c r="E343" s="10"/>
      <c r="F343" s="10"/>
      <c r="G343" s="10"/>
      <c r="H343" s="10"/>
    </row>
    <row r="344" spans="1:8" ht="15.75" thickBot="1" x14ac:dyDescent="0.3">
      <c r="A344" s="8" t="s">
        <v>290</v>
      </c>
      <c r="B344" s="9" t="s">
        <v>773</v>
      </c>
      <c r="C344" s="9" t="s">
        <v>259</v>
      </c>
      <c r="D344" s="10"/>
      <c r="E344" s="10"/>
      <c r="F344" s="10"/>
      <c r="G344" s="10"/>
      <c r="H344" s="10"/>
    </row>
    <row r="345" spans="1:8" ht="15.75" thickBot="1" x14ac:dyDescent="0.3">
      <c r="A345" s="7" t="s">
        <v>294</v>
      </c>
      <c r="B345" s="5" t="s">
        <v>774</v>
      </c>
      <c r="C345" s="5" t="s">
        <v>259</v>
      </c>
      <c r="D345" s="10"/>
      <c r="E345" s="10"/>
      <c r="F345" s="10"/>
      <c r="G345" s="10"/>
      <c r="H345" s="10"/>
    </row>
    <row r="346" spans="1:8" ht="15.75" thickBot="1" x14ac:dyDescent="0.3">
      <c r="A346" s="8" t="s">
        <v>295</v>
      </c>
      <c r="B346" s="9" t="s">
        <v>775</v>
      </c>
      <c r="C346" s="9" t="s">
        <v>259</v>
      </c>
      <c r="D346" s="10"/>
      <c r="E346" s="10"/>
      <c r="F346" s="10"/>
      <c r="G346" s="10"/>
      <c r="H346" s="10"/>
    </row>
    <row r="347" spans="1:8" ht="15.75" thickBot="1" x14ac:dyDescent="0.3">
      <c r="A347" s="8" t="s">
        <v>296</v>
      </c>
      <c r="B347" s="9" t="s">
        <v>776</v>
      </c>
      <c r="C347" s="9" t="s">
        <v>259</v>
      </c>
      <c r="D347" s="10"/>
      <c r="E347" s="10"/>
      <c r="F347" s="10"/>
      <c r="G347" s="10"/>
      <c r="H347" s="10"/>
    </row>
    <row r="348" spans="1:8" ht="15.75" thickBot="1" x14ac:dyDescent="0.3">
      <c r="A348" s="8" t="s">
        <v>297</v>
      </c>
      <c r="B348" s="9" t="s">
        <v>777</v>
      </c>
      <c r="C348" s="9" t="s">
        <v>525</v>
      </c>
      <c r="D348" s="10"/>
      <c r="E348" s="10"/>
      <c r="F348" s="10"/>
      <c r="G348" s="10"/>
      <c r="H348" s="10"/>
    </row>
    <row r="349" spans="1:8" ht="15.75" thickBot="1" x14ac:dyDescent="0.3">
      <c r="A349" s="8" t="s">
        <v>337</v>
      </c>
      <c r="B349" s="27" t="s">
        <v>778</v>
      </c>
      <c r="C349" s="9" t="s">
        <v>259</v>
      </c>
      <c r="D349" s="10"/>
      <c r="E349" s="10"/>
      <c r="F349" s="10"/>
      <c r="G349" s="10"/>
      <c r="H349" s="10"/>
    </row>
    <row r="350" spans="1:8" ht="26.45" customHeight="1" thickBot="1" x14ac:dyDescent="0.3">
      <c r="A350" s="7" t="s">
        <v>779</v>
      </c>
      <c r="B350" s="36" t="s">
        <v>780</v>
      </c>
      <c r="C350" s="5" t="s">
        <v>259</v>
      </c>
      <c r="D350" s="10"/>
      <c r="E350" s="10"/>
      <c r="F350" s="10"/>
      <c r="G350" s="10"/>
      <c r="H350" s="10"/>
    </row>
    <row r="351" spans="1:8" ht="15.75" thickBot="1" x14ac:dyDescent="0.3">
      <c r="A351" s="8" t="s">
        <v>339</v>
      </c>
      <c r="B351" s="27" t="s">
        <v>781</v>
      </c>
      <c r="C351" s="9" t="s">
        <v>259</v>
      </c>
      <c r="D351" s="10"/>
      <c r="E351" s="10"/>
      <c r="F351" s="10"/>
      <c r="G351" s="10"/>
      <c r="H351" s="10"/>
    </row>
    <row r="352" spans="1:8" ht="34.15" customHeight="1" thickBot="1" x14ac:dyDescent="0.3">
      <c r="A352" s="7" t="s">
        <v>782</v>
      </c>
      <c r="B352" s="36" t="s">
        <v>783</v>
      </c>
      <c r="C352" s="5" t="s">
        <v>259</v>
      </c>
      <c r="D352" s="10"/>
      <c r="E352" s="10"/>
      <c r="F352" s="10"/>
      <c r="G352" s="10"/>
      <c r="H352" s="10"/>
    </row>
    <row r="353" spans="1:8" ht="15.75" thickBot="1" x14ac:dyDescent="0.3">
      <c r="A353" s="7" t="s">
        <v>298</v>
      </c>
      <c r="B353" s="5" t="s">
        <v>784</v>
      </c>
      <c r="C353" s="5" t="s">
        <v>259</v>
      </c>
      <c r="D353" s="10"/>
      <c r="E353" s="10"/>
      <c r="F353" s="10"/>
      <c r="G353" s="10"/>
      <c r="H353" s="10"/>
    </row>
    <row r="354" spans="1:8" ht="15.75" thickBot="1" x14ac:dyDescent="0.3">
      <c r="A354" s="8" t="s">
        <v>299</v>
      </c>
      <c r="B354" s="9" t="s">
        <v>785</v>
      </c>
      <c r="C354" s="9" t="s">
        <v>259</v>
      </c>
      <c r="D354" s="10"/>
      <c r="E354" s="10"/>
      <c r="F354" s="10"/>
      <c r="G354" s="10"/>
      <c r="H354" s="10"/>
    </row>
    <row r="355" spans="1:8" ht="15.75" thickBot="1" x14ac:dyDescent="0.3">
      <c r="A355" s="8" t="s">
        <v>357</v>
      </c>
      <c r="B355" s="9" t="s">
        <v>350</v>
      </c>
      <c r="C355" s="7" t="s">
        <v>613</v>
      </c>
      <c r="D355" s="10"/>
      <c r="E355" s="10"/>
      <c r="F355" s="10"/>
      <c r="G355" s="10"/>
      <c r="H355" s="10"/>
    </row>
    <row r="356" spans="1:8" ht="30.6" customHeight="1" thickBot="1" x14ac:dyDescent="0.3">
      <c r="A356" s="7" t="s">
        <v>786</v>
      </c>
      <c r="B356" s="26" t="s">
        <v>787</v>
      </c>
      <c r="C356" s="5" t="s">
        <v>259</v>
      </c>
      <c r="D356" s="10"/>
      <c r="E356" s="10"/>
      <c r="F356" s="10"/>
      <c r="G356" s="10"/>
      <c r="H356" s="10"/>
    </row>
    <row r="357" spans="1:8" ht="15.75" thickBot="1" x14ac:dyDescent="0.3">
      <c r="A357" s="8" t="s">
        <v>360</v>
      </c>
      <c r="B357" s="27" t="s">
        <v>788</v>
      </c>
      <c r="C357" s="9" t="s">
        <v>259</v>
      </c>
      <c r="D357" s="10"/>
      <c r="E357" s="10"/>
      <c r="F357" s="10"/>
      <c r="G357" s="10"/>
      <c r="H357" s="10"/>
    </row>
    <row r="358" spans="1:8" ht="27.6" customHeight="1" thickBot="1" x14ac:dyDescent="0.3">
      <c r="A358" s="7" t="s">
        <v>361</v>
      </c>
      <c r="B358" s="29" t="s">
        <v>789</v>
      </c>
      <c r="C358" s="5" t="s">
        <v>259</v>
      </c>
      <c r="D358" s="10"/>
      <c r="E358" s="10"/>
      <c r="F358" s="10"/>
      <c r="G358" s="10"/>
      <c r="H358" s="10"/>
    </row>
    <row r="359" spans="1:8" ht="15.75" thickBot="1" x14ac:dyDescent="0.3">
      <c r="A359" s="8" t="s">
        <v>362</v>
      </c>
      <c r="B359" s="27" t="s">
        <v>790</v>
      </c>
      <c r="C359" s="9" t="s">
        <v>259</v>
      </c>
      <c r="D359" s="10"/>
      <c r="E359" s="10"/>
      <c r="F359" s="10"/>
      <c r="G359" s="10"/>
      <c r="H359" s="10"/>
    </row>
    <row r="360" spans="1:8" ht="28.15" customHeight="1" thickBot="1" x14ac:dyDescent="0.3">
      <c r="A360" s="7" t="s">
        <v>363</v>
      </c>
      <c r="B360" s="26" t="s">
        <v>1294</v>
      </c>
      <c r="C360" s="7" t="s">
        <v>604</v>
      </c>
      <c r="D360" s="10"/>
      <c r="E360" s="10"/>
      <c r="F360" s="10"/>
      <c r="G360" s="10"/>
      <c r="H360" s="10"/>
    </row>
    <row r="361" spans="1:8" ht="15.75" thickBot="1" x14ac:dyDescent="0.3">
      <c r="A361" s="8" t="s">
        <v>792</v>
      </c>
      <c r="B361" s="27" t="s">
        <v>793</v>
      </c>
      <c r="C361" s="9" t="s">
        <v>259</v>
      </c>
      <c r="D361" s="10"/>
      <c r="E361" s="10"/>
      <c r="F361" s="10"/>
      <c r="G361" s="10"/>
      <c r="H361" s="10"/>
    </row>
    <row r="362" spans="1:8" ht="15.75" thickBot="1" x14ac:dyDescent="0.3">
      <c r="A362" s="8" t="s">
        <v>794</v>
      </c>
      <c r="B362" s="27" t="s">
        <v>795</v>
      </c>
      <c r="C362" s="9" t="s">
        <v>259</v>
      </c>
      <c r="D362" s="10"/>
      <c r="E362" s="10"/>
      <c r="F362" s="10"/>
      <c r="G362" s="10"/>
      <c r="H362" s="10"/>
    </row>
    <row r="363" spans="1:8" ht="15.75" thickBot="1" x14ac:dyDescent="0.3">
      <c r="A363" s="8" t="s">
        <v>796</v>
      </c>
      <c r="B363" s="27" t="s">
        <v>797</v>
      </c>
      <c r="C363" s="9" t="s">
        <v>259</v>
      </c>
      <c r="D363" s="10"/>
      <c r="E363" s="10"/>
      <c r="F363" s="10"/>
      <c r="G363" s="10"/>
      <c r="H363" s="10"/>
    </row>
    <row r="365" spans="1:8" x14ac:dyDescent="0.25">
      <c r="A365" s="1" t="s">
        <v>798</v>
      </c>
    </row>
    <row r="367" spans="1:8" x14ac:dyDescent="0.25">
      <c r="A367" s="1" t="s">
        <v>799</v>
      </c>
    </row>
    <row r="369" spans="1:8" x14ac:dyDescent="0.25">
      <c r="A369" s="1" t="s">
        <v>800</v>
      </c>
    </row>
    <row r="370" spans="1:8" x14ac:dyDescent="0.25">
      <c r="A370" s="1" t="s">
        <v>801</v>
      </c>
    </row>
    <row r="372" spans="1:8" x14ac:dyDescent="0.25">
      <c r="A372" s="1" t="s">
        <v>1295</v>
      </c>
    </row>
    <row r="373" spans="1:8" x14ac:dyDescent="0.25">
      <c r="A373" s="1" t="s">
        <v>1296</v>
      </c>
    </row>
    <row r="375" spans="1:8" x14ac:dyDescent="0.25">
      <c r="A375" s="1" t="s">
        <v>1297</v>
      </c>
    </row>
    <row r="376" spans="1:8" ht="15.75" thickBot="1" x14ac:dyDescent="0.3"/>
    <row r="377" spans="1:8" ht="15.75" thickBot="1" x14ac:dyDescent="0.3">
      <c r="A377" s="8" t="s">
        <v>1298</v>
      </c>
      <c r="B377" s="9" t="s">
        <v>454</v>
      </c>
      <c r="C377" s="9" t="s">
        <v>259</v>
      </c>
      <c r="D377" s="10"/>
      <c r="E377" s="10"/>
      <c r="F377" s="10"/>
      <c r="G377" s="10"/>
      <c r="H377" s="10"/>
    </row>
    <row r="378" spans="1:8" ht="15.75" thickBot="1" x14ac:dyDescent="0.3">
      <c r="A378" s="8" t="s">
        <v>1299</v>
      </c>
      <c r="B378" s="9" t="s">
        <v>1300</v>
      </c>
      <c r="C378" s="9" t="s">
        <v>259</v>
      </c>
      <c r="D378" s="10"/>
      <c r="E378" s="10"/>
      <c r="F378" s="10"/>
      <c r="G378" s="10"/>
      <c r="H378" s="10"/>
    </row>
    <row r="379" spans="1:8" ht="15.75" thickBot="1" x14ac:dyDescent="0.3">
      <c r="A379" s="8" t="s">
        <v>1301</v>
      </c>
      <c r="B379" s="9" t="s">
        <v>1302</v>
      </c>
      <c r="C379" s="9" t="s">
        <v>259</v>
      </c>
      <c r="D379" s="10"/>
      <c r="E379" s="10"/>
      <c r="F379" s="10"/>
      <c r="G379" s="10"/>
      <c r="H379" s="10"/>
    </row>
    <row r="380" spans="1:8" ht="15.75" thickBot="1" x14ac:dyDescent="0.3">
      <c r="A380" s="8" t="s">
        <v>1303</v>
      </c>
      <c r="B380" s="9" t="s">
        <v>458</v>
      </c>
      <c r="C380" s="9" t="s">
        <v>259</v>
      </c>
      <c r="D380" s="10"/>
      <c r="E380" s="10"/>
      <c r="F380" s="10"/>
      <c r="G380" s="10"/>
      <c r="H380" s="10"/>
    </row>
    <row r="381" spans="1:8" ht="15.75" thickBot="1" x14ac:dyDescent="0.3">
      <c r="A381" s="8" t="s">
        <v>1304</v>
      </c>
      <c r="B381" s="9" t="s">
        <v>1305</v>
      </c>
      <c r="C381" s="9" t="s">
        <v>259</v>
      </c>
      <c r="D381" s="10"/>
      <c r="E381" s="10"/>
      <c r="F381" s="10"/>
      <c r="G381" s="10"/>
      <c r="H381" s="10"/>
    </row>
    <row r="382" spans="1:8" ht="15.75" thickBot="1" x14ac:dyDescent="0.3">
      <c r="A382" s="8" t="s">
        <v>1306</v>
      </c>
      <c r="B382" s="9" t="s">
        <v>350</v>
      </c>
      <c r="C382" s="7" t="s">
        <v>613</v>
      </c>
      <c r="D382" s="10"/>
      <c r="E382" s="10"/>
      <c r="F382" s="10"/>
      <c r="G382" s="10"/>
      <c r="H382" s="10"/>
    </row>
    <row r="383" spans="1:8" ht="25.15" customHeight="1" thickBot="1" x14ac:dyDescent="0.3">
      <c r="A383" s="7" t="s">
        <v>1307</v>
      </c>
      <c r="B383" s="26" t="s">
        <v>1308</v>
      </c>
      <c r="C383" s="5" t="s">
        <v>259</v>
      </c>
      <c r="D383" s="10"/>
      <c r="E383" s="10"/>
      <c r="F383" s="10"/>
      <c r="G383" s="10"/>
      <c r="H383" s="10"/>
    </row>
    <row r="384" spans="1:8" ht="15.75" thickBot="1" x14ac:dyDescent="0.3">
      <c r="A384" s="8" t="s">
        <v>1309</v>
      </c>
      <c r="B384" s="9" t="s">
        <v>1310</v>
      </c>
      <c r="C384" s="9" t="s">
        <v>259</v>
      </c>
      <c r="D384" s="10"/>
      <c r="E384" s="10"/>
      <c r="F384" s="10"/>
      <c r="G384" s="10"/>
      <c r="H384" s="10"/>
    </row>
    <row r="385" spans="1:8" ht="15.75" thickBot="1" x14ac:dyDescent="0.3">
      <c r="A385" s="8" t="s">
        <v>1311</v>
      </c>
      <c r="B385" s="23" t="s">
        <v>1312</v>
      </c>
      <c r="C385" s="9" t="s">
        <v>259</v>
      </c>
      <c r="D385" s="10"/>
      <c r="E385" s="10"/>
      <c r="F385" s="10"/>
      <c r="G385" s="10"/>
      <c r="H385" s="10"/>
    </row>
    <row r="386" spans="1:8" ht="15.75" thickBot="1" x14ac:dyDescent="0.3">
      <c r="A386" s="8" t="s">
        <v>1313</v>
      </c>
      <c r="B386" s="23" t="s">
        <v>1314</v>
      </c>
      <c r="C386" s="9" t="s">
        <v>259</v>
      </c>
      <c r="D386" s="10"/>
      <c r="E386" s="10"/>
      <c r="F386" s="10"/>
      <c r="G386" s="10"/>
      <c r="H386" s="10"/>
    </row>
    <row r="387" spans="1:8" ht="33" customHeight="1" thickBot="1" x14ac:dyDescent="0.3">
      <c r="A387" s="8" t="s">
        <v>1315</v>
      </c>
      <c r="B387" s="25" t="s">
        <v>1316</v>
      </c>
      <c r="C387" s="9" t="s">
        <v>259</v>
      </c>
      <c r="D387" s="10"/>
      <c r="E387" s="10"/>
      <c r="F387" s="10"/>
      <c r="G387" s="10"/>
      <c r="H387" s="10"/>
    </row>
    <row r="388" spans="1:8" ht="34.15" customHeight="1" thickBot="1" x14ac:dyDescent="0.3">
      <c r="A388" s="7" t="s">
        <v>1317</v>
      </c>
      <c r="B388" s="26" t="s">
        <v>1318</v>
      </c>
      <c r="C388" s="7" t="s">
        <v>604</v>
      </c>
      <c r="D388" s="10"/>
      <c r="E388" s="10"/>
      <c r="F388" s="10"/>
      <c r="G388" s="10"/>
      <c r="H388" s="10"/>
    </row>
    <row r="389" spans="1:8" ht="15.75" thickBot="1" x14ac:dyDescent="0.3">
      <c r="A389" s="279" t="s">
        <v>1319</v>
      </c>
      <c r="B389" s="280"/>
      <c r="C389" s="280"/>
      <c r="D389" s="280"/>
      <c r="E389" s="280"/>
      <c r="F389" s="280"/>
      <c r="G389" s="280"/>
      <c r="H389" s="281"/>
    </row>
    <row r="390" spans="1:8" ht="15.75" thickBot="1" x14ac:dyDescent="0.3">
      <c r="A390" s="8" t="s">
        <v>605</v>
      </c>
      <c r="B390" s="9" t="s">
        <v>1320</v>
      </c>
      <c r="C390" s="9" t="s">
        <v>259</v>
      </c>
      <c r="D390" s="10"/>
      <c r="E390" s="10"/>
      <c r="F390" s="10"/>
      <c r="G390" s="10"/>
      <c r="H390" s="10"/>
    </row>
    <row r="391" spans="1:8" ht="15.75" thickBot="1" x14ac:dyDescent="0.3">
      <c r="A391" s="8" t="s">
        <v>1321</v>
      </c>
      <c r="B391" s="9" t="s">
        <v>261</v>
      </c>
      <c r="C391" s="9" t="s">
        <v>259</v>
      </c>
      <c r="D391" s="10"/>
      <c r="E391" s="10"/>
      <c r="F391" s="10"/>
      <c r="G391" s="10"/>
      <c r="H391" s="10"/>
    </row>
    <row r="392" spans="1:8" ht="34.9" customHeight="1" thickBot="1" x14ac:dyDescent="0.3">
      <c r="A392" s="7" t="s">
        <v>1322</v>
      </c>
      <c r="B392" s="29" t="s">
        <v>1323</v>
      </c>
      <c r="C392" s="5" t="s">
        <v>259</v>
      </c>
      <c r="D392" s="10"/>
      <c r="E392" s="10"/>
      <c r="F392" s="10"/>
      <c r="G392" s="10"/>
      <c r="H392" s="10"/>
    </row>
    <row r="393" spans="1:8" ht="21" customHeight="1" thickBot="1" x14ac:dyDescent="0.3">
      <c r="A393" s="7" t="s">
        <v>1324</v>
      </c>
      <c r="B393" s="29" t="s">
        <v>265</v>
      </c>
      <c r="C393" s="5" t="s">
        <v>259</v>
      </c>
      <c r="D393" s="10"/>
      <c r="E393" s="10"/>
      <c r="F393" s="10"/>
      <c r="G393" s="10"/>
      <c r="H393" s="10"/>
    </row>
    <row r="394" spans="1:8" ht="25.9" customHeight="1" thickBot="1" x14ac:dyDescent="0.3">
      <c r="A394" s="7" t="s">
        <v>1325</v>
      </c>
      <c r="B394" s="29" t="s">
        <v>267</v>
      </c>
      <c r="C394" s="5" t="s">
        <v>259</v>
      </c>
      <c r="D394" s="10"/>
      <c r="E394" s="10"/>
      <c r="F394" s="10"/>
      <c r="G394" s="10"/>
      <c r="H394" s="10"/>
    </row>
    <row r="395" spans="1:8" ht="15.75" thickBot="1" x14ac:dyDescent="0.3">
      <c r="A395" s="8" t="s">
        <v>1326</v>
      </c>
      <c r="B395" s="9" t="s">
        <v>269</v>
      </c>
      <c r="C395" s="9" t="s">
        <v>259</v>
      </c>
      <c r="D395" s="10"/>
      <c r="E395" s="10"/>
      <c r="F395" s="10"/>
      <c r="G395" s="10"/>
      <c r="H395" s="10"/>
    </row>
    <row r="396" spans="1:8" ht="15.75" thickBot="1" x14ac:dyDescent="0.3">
      <c r="A396" s="8" t="s">
        <v>1327</v>
      </c>
      <c r="B396" s="9" t="s">
        <v>271</v>
      </c>
      <c r="C396" s="9" t="s">
        <v>259</v>
      </c>
      <c r="D396" s="10"/>
      <c r="E396" s="10"/>
      <c r="F396" s="10"/>
      <c r="G396" s="10"/>
      <c r="H396" s="10"/>
    </row>
    <row r="397" spans="1:8" ht="15.75" thickBot="1" x14ac:dyDescent="0.3">
      <c r="A397" s="8" t="s">
        <v>1328</v>
      </c>
      <c r="B397" s="9" t="s">
        <v>273</v>
      </c>
      <c r="C397" s="9" t="s">
        <v>259</v>
      </c>
      <c r="D397" s="10"/>
      <c r="E397" s="10"/>
      <c r="F397" s="10"/>
      <c r="G397" s="10"/>
      <c r="H397" s="10"/>
    </row>
    <row r="398" spans="1:8" ht="15.75" thickBot="1" x14ac:dyDescent="0.3">
      <c r="A398" s="8" t="s">
        <v>1329</v>
      </c>
      <c r="B398" s="9" t="s">
        <v>275</v>
      </c>
      <c r="C398" s="9" t="s">
        <v>259</v>
      </c>
      <c r="D398" s="10"/>
      <c r="E398" s="10"/>
      <c r="F398" s="10"/>
      <c r="G398" s="10"/>
      <c r="H398" s="10"/>
    </row>
    <row r="399" spans="1:8" ht="15.75" thickBot="1" x14ac:dyDescent="0.3">
      <c r="A399" s="8" t="s">
        <v>1330</v>
      </c>
      <c r="B399" s="9" t="s">
        <v>277</v>
      </c>
      <c r="C399" s="9" t="s">
        <v>259</v>
      </c>
      <c r="D399" s="10"/>
      <c r="E399" s="10"/>
      <c r="F399" s="10"/>
      <c r="G399" s="10"/>
      <c r="H399" s="10"/>
    </row>
    <row r="400" spans="1:8" ht="15.75" thickBot="1" x14ac:dyDescent="0.3">
      <c r="A400" s="8" t="s">
        <v>1331</v>
      </c>
      <c r="B400" s="9" t="s">
        <v>279</v>
      </c>
      <c r="C400" s="9" t="s">
        <v>259</v>
      </c>
      <c r="D400" s="10"/>
      <c r="E400" s="10"/>
      <c r="F400" s="10"/>
      <c r="G400" s="10"/>
      <c r="H400" s="10"/>
    </row>
    <row r="401" spans="1:8" ht="21" customHeight="1" thickBot="1" x14ac:dyDescent="0.3">
      <c r="A401" s="7" t="s">
        <v>1332</v>
      </c>
      <c r="B401" s="26" t="s">
        <v>281</v>
      </c>
      <c r="C401" s="5" t="s">
        <v>259</v>
      </c>
      <c r="D401" s="10"/>
      <c r="E401" s="10"/>
      <c r="F401" s="10"/>
      <c r="G401" s="10"/>
      <c r="H401" s="10"/>
    </row>
    <row r="402" spans="1:8" ht="15.75" thickBot="1" x14ac:dyDescent="0.3">
      <c r="A402" s="8" t="s">
        <v>1333</v>
      </c>
      <c r="B402" s="27" t="s">
        <v>283</v>
      </c>
      <c r="C402" s="9" t="s">
        <v>259</v>
      </c>
      <c r="D402" s="10"/>
      <c r="E402" s="10"/>
      <c r="F402" s="10"/>
      <c r="G402" s="10"/>
      <c r="H402" s="10"/>
    </row>
    <row r="403" spans="1:8" ht="15.75" thickBot="1" x14ac:dyDescent="0.3">
      <c r="A403" s="8" t="s">
        <v>1334</v>
      </c>
      <c r="B403" s="27" t="s">
        <v>285</v>
      </c>
      <c r="C403" s="9" t="s">
        <v>259</v>
      </c>
      <c r="D403" s="10"/>
      <c r="E403" s="10"/>
      <c r="F403" s="10"/>
      <c r="G403" s="10"/>
      <c r="H403" s="10"/>
    </row>
    <row r="404" spans="1:8" ht="32.450000000000003" customHeight="1" thickBot="1" x14ac:dyDescent="0.3">
      <c r="A404" s="7" t="s">
        <v>1335</v>
      </c>
      <c r="B404" s="26" t="s">
        <v>1336</v>
      </c>
      <c r="C404" s="5" t="s">
        <v>259</v>
      </c>
      <c r="D404" s="10"/>
      <c r="E404" s="10"/>
      <c r="F404" s="10"/>
      <c r="G404" s="10"/>
      <c r="H404" s="10"/>
    </row>
    <row r="405" spans="1:8" ht="15.75" thickBot="1" x14ac:dyDescent="0.3">
      <c r="A405" s="8" t="s">
        <v>1337</v>
      </c>
      <c r="B405" s="27" t="s">
        <v>1338</v>
      </c>
      <c r="C405" s="9" t="s">
        <v>259</v>
      </c>
      <c r="D405" s="10"/>
      <c r="E405" s="10"/>
      <c r="F405" s="10"/>
      <c r="G405" s="10"/>
      <c r="H405" s="10"/>
    </row>
    <row r="406" spans="1:8" ht="15.75" thickBot="1" x14ac:dyDescent="0.3">
      <c r="A406" s="8" t="s">
        <v>1339</v>
      </c>
      <c r="B406" s="27" t="s">
        <v>1340</v>
      </c>
      <c r="C406" s="9" t="s">
        <v>259</v>
      </c>
      <c r="D406" s="10"/>
      <c r="E406" s="10"/>
      <c r="F406" s="10"/>
      <c r="G406" s="10"/>
      <c r="H406" s="10"/>
    </row>
    <row r="407" spans="1:8" ht="15.75" thickBot="1" x14ac:dyDescent="0.3">
      <c r="A407" s="8" t="s">
        <v>1341</v>
      </c>
      <c r="B407" s="9" t="s">
        <v>287</v>
      </c>
      <c r="C407" s="9" t="s">
        <v>259</v>
      </c>
      <c r="D407" s="10"/>
      <c r="E407" s="10"/>
      <c r="F407" s="10"/>
      <c r="G407" s="10"/>
      <c r="H407" s="10"/>
    </row>
    <row r="408" spans="1:8" ht="15.75" thickBot="1" x14ac:dyDescent="0.3">
      <c r="A408" s="8" t="s">
        <v>1342</v>
      </c>
      <c r="B408" s="9" t="s">
        <v>1343</v>
      </c>
      <c r="C408" s="9" t="s">
        <v>259</v>
      </c>
      <c r="D408" s="10"/>
      <c r="E408" s="10"/>
      <c r="F408" s="10"/>
      <c r="G408" s="10"/>
      <c r="H408" s="10"/>
    </row>
    <row r="409" spans="1:8" ht="15.75" thickBot="1" x14ac:dyDescent="0.3">
      <c r="A409" s="8" t="s">
        <v>1344</v>
      </c>
      <c r="B409" s="9" t="s">
        <v>1345</v>
      </c>
      <c r="C409" s="9" t="s">
        <v>259</v>
      </c>
      <c r="D409" s="10"/>
      <c r="E409" s="10"/>
      <c r="F409" s="10"/>
      <c r="G409" s="10"/>
      <c r="H409" s="10"/>
    </row>
    <row r="410" spans="1:8" ht="15.75" thickBot="1" x14ac:dyDescent="0.3">
      <c r="A410" s="8" t="s">
        <v>1346</v>
      </c>
      <c r="B410" s="9" t="s">
        <v>1347</v>
      </c>
      <c r="C410" s="9" t="s">
        <v>259</v>
      </c>
      <c r="D410" s="10"/>
      <c r="E410" s="10"/>
      <c r="F410" s="10"/>
      <c r="G410" s="10"/>
      <c r="H410" s="10"/>
    </row>
    <row r="411" spans="1:8" ht="15.75" thickBot="1" x14ac:dyDescent="0.3">
      <c r="A411" s="8" t="s">
        <v>1348</v>
      </c>
      <c r="B411" s="27" t="s">
        <v>534</v>
      </c>
      <c r="C411" s="9" t="s">
        <v>259</v>
      </c>
      <c r="D411" s="10"/>
      <c r="E411" s="10"/>
      <c r="F411" s="10"/>
      <c r="G411" s="10"/>
      <c r="H411" s="10"/>
    </row>
    <row r="412" spans="1:8" ht="15.75" thickBot="1" x14ac:dyDescent="0.3">
      <c r="A412" s="8" t="s">
        <v>1349</v>
      </c>
      <c r="B412" s="27" t="s">
        <v>1350</v>
      </c>
      <c r="C412" s="9" t="s">
        <v>259</v>
      </c>
      <c r="D412" s="10"/>
      <c r="E412" s="10"/>
      <c r="F412" s="10"/>
      <c r="G412" s="10"/>
      <c r="H412" s="10"/>
    </row>
    <row r="413" spans="1:8" ht="15.75" thickBot="1" x14ac:dyDescent="0.3">
      <c r="A413" s="8" t="s">
        <v>1351</v>
      </c>
      <c r="B413" s="27" t="s">
        <v>1352</v>
      </c>
      <c r="C413" s="9" t="s">
        <v>259</v>
      </c>
      <c r="D413" s="10"/>
      <c r="E413" s="10"/>
      <c r="F413" s="10"/>
      <c r="G413" s="10"/>
      <c r="H413" s="10"/>
    </row>
    <row r="414" spans="1:8" ht="29.45" customHeight="1" thickBot="1" x14ac:dyDescent="0.3">
      <c r="A414" s="7" t="s">
        <v>1353</v>
      </c>
      <c r="B414" s="26" t="s">
        <v>1354</v>
      </c>
      <c r="C414" s="5" t="s">
        <v>259</v>
      </c>
      <c r="D414" s="10"/>
      <c r="E414" s="10"/>
      <c r="F414" s="10"/>
      <c r="G414" s="10"/>
      <c r="H414" s="10"/>
    </row>
    <row r="415" spans="1:8" ht="31.9" customHeight="1" thickBot="1" x14ac:dyDescent="0.3">
      <c r="A415" s="7" t="s">
        <v>1355</v>
      </c>
      <c r="B415" s="26" t="s">
        <v>1356</v>
      </c>
      <c r="C415" s="5" t="s">
        <v>259</v>
      </c>
      <c r="D415" s="10"/>
      <c r="E415" s="10"/>
      <c r="F415" s="10"/>
      <c r="G415" s="10"/>
      <c r="H415" s="10"/>
    </row>
    <row r="416" spans="1:8" ht="15.75" thickBot="1" x14ac:dyDescent="0.3">
      <c r="A416" s="8" t="s">
        <v>1357</v>
      </c>
      <c r="B416" s="9" t="s">
        <v>1358</v>
      </c>
      <c r="C416" s="9" t="s">
        <v>259</v>
      </c>
      <c r="D416" s="10"/>
      <c r="E416" s="10"/>
      <c r="F416" s="10"/>
      <c r="G416" s="10"/>
      <c r="H416" s="10"/>
    </row>
    <row r="417" spans="1:8" ht="15.75" thickBot="1" x14ac:dyDescent="0.3">
      <c r="A417" s="8" t="s">
        <v>1359</v>
      </c>
      <c r="B417" s="9" t="s">
        <v>1360</v>
      </c>
      <c r="C417" s="9" t="s">
        <v>259</v>
      </c>
      <c r="D417" s="10"/>
      <c r="E417" s="10"/>
      <c r="F417" s="10"/>
      <c r="G417" s="10"/>
      <c r="H417" s="10"/>
    </row>
    <row r="418" spans="1:8" ht="15.75" thickBot="1" x14ac:dyDescent="0.3">
      <c r="A418" s="8" t="s">
        <v>1361</v>
      </c>
      <c r="B418" s="9" t="s">
        <v>1362</v>
      </c>
      <c r="C418" s="9" t="s">
        <v>259</v>
      </c>
      <c r="D418" s="10"/>
      <c r="E418" s="10"/>
      <c r="F418" s="10"/>
      <c r="G418" s="10"/>
      <c r="H418" s="10"/>
    </row>
    <row r="419" spans="1:8" ht="15.75" thickBot="1" x14ac:dyDescent="0.3">
      <c r="A419" s="8" t="s">
        <v>1363</v>
      </c>
      <c r="B419" s="9" t="s">
        <v>1364</v>
      </c>
      <c r="C419" s="9" t="s">
        <v>259</v>
      </c>
      <c r="D419" s="10"/>
      <c r="E419" s="10"/>
      <c r="F419" s="10"/>
      <c r="G419" s="10"/>
      <c r="H419" s="10"/>
    </row>
    <row r="420" spans="1:8" ht="15.75" thickBot="1" x14ac:dyDescent="0.3">
      <c r="A420" s="8" t="s">
        <v>1365</v>
      </c>
      <c r="B420" s="27" t="s">
        <v>1366</v>
      </c>
      <c r="C420" s="9" t="s">
        <v>259</v>
      </c>
      <c r="D420" s="10"/>
      <c r="E420" s="10"/>
      <c r="F420" s="10"/>
      <c r="G420" s="10"/>
      <c r="H420" s="10"/>
    </row>
    <row r="421" spans="1:8" ht="15.75" thickBot="1" x14ac:dyDescent="0.3">
      <c r="A421" s="8" t="s">
        <v>1367</v>
      </c>
      <c r="B421" s="9" t="s">
        <v>1368</v>
      </c>
      <c r="C421" s="9" t="s">
        <v>259</v>
      </c>
      <c r="D421" s="10"/>
      <c r="E421" s="10"/>
      <c r="F421" s="10"/>
      <c r="G421" s="10"/>
      <c r="H421" s="10"/>
    </row>
    <row r="422" spans="1:8" ht="15.75" thickBot="1" x14ac:dyDescent="0.3">
      <c r="A422" s="8" t="s">
        <v>1369</v>
      </c>
      <c r="B422" s="9" t="s">
        <v>1370</v>
      </c>
      <c r="C422" s="9" t="s">
        <v>259</v>
      </c>
      <c r="D422" s="10"/>
      <c r="E422" s="10"/>
      <c r="F422" s="10"/>
      <c r="G422" s="10"/>
      <c r="H422" s="10"/>
    </row>
    <row r="423" spans="1:8" ht="15.75" thickBot="1" x14ac:dyDescent="0.3">
      <c r="A423" s="8" t="s">
        <v>1371</v>
      </c>
      <c r="B423" s="9" t="s">
        <v>1372</v>
      </c>
      <c r="C423" s="9" t="s">
        <v>259</v>
      </c>
      <c r="D423" s="10"/>
      <c r="E423" s="10"/>
      <c r="F423" s="10"/>
      <c r="G423" s="10"/>
      <c r="H423" s="10"/>
    </row>
    <row r="424" spans="1:8" ht="27" customHeight="1" thickBot="1" x14ac:dyDescent="0.3">
      <c r="A424" s="7" t="s">
        <v>1373</v>
      </c>
      <c r="B424" s="26" t="s">
        <v>1374</v>
      </c>
      <c r="C424" s="5" t="s">
        <v>259</v>
      </c>
      <c r="D424" s="10"/>
      <c r="E424" s="10"/>
      <c r="F424" s="10"/>
      <c r="G424" s="10"/>
      <c r="H424" s="10"/>
    </row>
    <row r="425" spans="1:8" ht="15.75" thickBot="1" x14ac:dyDescent="0.3">
      <c r="A425" s="8" t="s">
        <v>1375</v>
      </c>
      <c r="B425" s="9" t="s">
        <v>1376</v>
      </c>
      <c r="C425" s="9" t="s">
        <v>259</v>
      </c>
      <c r="D425" s="10"/>
      <c r="E425" s="10"/>
      <c r="F425" s="10"/>
      <c r="G425" s="10"/>
      <c r="H425" s="10"/>
    </row>
    <row r="426" spans="1:8" ht="15.75" thickBot="1" x14ac:dyDescent="0.3">
      <c r="A426" s="8" t="s">
        <v>1377</v>
      </c>
      <c r="B426" s="9" t="s">
        <v>1378</v>
      </c>
      <c r="C426" s="9" t="s">
        <v>259</v>
      </c>
      <c r="D426" s="10"/>
      <c r="E426" s="10"/>
      <c r="F426" s="10"/>
      <c r="G426" s="10"/>
      <c r="H426" s="10"/>
    </row>
    <row r="427" spans="1:8" ht="15.75" thickBot="1" x14ac:dyDescent="0.3">
      <c r="A427" s="8" t="s">
        <v>1379</v>
      </c>
      <c r="B427" s="9" t="s">
        <v>1380</v>
      </c>
      <c r="C427" s="9" t="s">
        <v>259</v>
      </c>
      <c r="D427" s="10"/>
      <c r="E427" s="10"/>
      <c r="F427" s="10"/>
      <c r="G427" s="10"/>
      <c r="H427" s="10"/>
    </row>
    <row r="428" spans="1:8" ht="15.75" thickBot="1" x14ac:dyDescent="0.3">
      <c r="A428" s="8" t="s">
        <v>1381</v>
      </c>
      <c r="B428" s="9" t="s">
        <v>1382</v>
      </c>
      <c r="C428" s="9" t="s">
        <v>259</v>
      </c>
      <c r="D428" s="10"/>
      <c r="E428" s="10"/>
      <c r="F428" s="10"/>
      <c r="G428" s="10"/>
      <c r="H428" s="10"/>
    </row>
    <row r="429" spans="1:8" ht="27" customHeight="1" thickBot="1" x14ac:dyDescent="0.3">
      <c r="A429" s="7" t="s">
        <v>1383</v>
      </c>
      <c r="B429" s="29" t="s">
        <v>1384</v>
      </c>
      <c r="C429" s="5" t="s">
        <v>259</v>
      </c>
      <c r="D429" s="10"/>
      <c r="E429" s="10"/>
      <c r="F429" s="10"/>
      <c r="G429" s="10"/>
      <c r="H429" s="10"/>
    </row>
    <row r="430" spans="1:8" ht="15.75" thickBot="1" x14ac:dyDescent="0.3">
      <c r="A430" s="8" t="s">
        <v>1385</v>
      </c>
      <c r="B430" s="30" t="s">
        <v>778</v>
      </c>
      <c r="C430" s="9" t="s">
        <v>259</v>
      </c>
      <c r="D430" s="10"/>
      <c r="E430" s="10"/>
      <c r="F430" s="10"/>
      <c r="G430" s="10"/>
      <c r="H430" s="10"/>
    </row>
    <row r="431" spans="1:8" ht="15.75" thickBot="1" x14ac:dyDescent="0.3">
      <c r="A431" s="8" t="s">
        <v>1386</v>
      </c>
      <c r="B431" s="30" t="s">
        <v>781</v>
      </c>
      <c r="C431" s="9" t="s">
        <v>259</v>
      </c>
      <c r="D431" s="10"/>
      <c r="E431" s="10"/>
      <c r="F431" s="10"/>
      <c r="G431" s="10"/>
      <c r="H431" s="10"/>
    </row>
    <row r="432" spans="1:8" ht="15.75" thickBot="1" x14ac:dyDescent="0.3">
      <c r="A432" s="8" t="s">
        <v>1387</v>
      </c>
      <c r="B432" s="9" t="s">
        <v>1388</v>
      </c>
      <c r="C432" s="9" t="s">
        <v>259</v>
      </c>
      <c r="D432" s="10"/>
      <c r="E432" s="10"/>
      <c r="F432" s="10"/>
      <c r="G432" s="10"/>
      <c r="H432" s="10"/>
    </row>
    <row r="433" spans="1:8" ht="15.75" thickBot="1" x14ac:dyDescent="0.3">
      <c r="A433" s="8" t="s">
        <v>1389</v>
      </c>
      <c r="B433" s="9" t="s">
        <v>1390</v>
      </c>
      <c r="C433" s="9" t="s">
        <v>259</v>
      </c>
      <c r="D433" s="10"/>
      <c r="E433" s="10"/>
      <c r="F433" s="10"/>
      <c r="G433" s="10"/>
      <c r="H433" s="10"/>
    </row>
    <row r="434" spans="1:8" ht="15.75" thickBot="1" x14ac:dyDescent="0.3">
      <c r="A434" s="8" t="s">
        <v>1391</v>
      </c>
      <c r="B434" s="9" t="s">
        <v>1392</v>
      </c>
      <c r="C434" s="9" t="s">
        <v>259</v>
      </c>
      <c r="D434" s="10"/>
      <c r="E434" s="10"/>
      <c r="F434" s="10"/>
      <c r="G434" s="10"/>
      <c r="H434" s="10"/>
    </row>
    <row r="435" spans="1:8" ht="15.75" thickBot="1" x14ac:dyDescent="0.3">
      <c r="A435" s="8" t="s">
        <v>1393</v>
      </c>
      <c r="B435" s="27" t="s">
        <v>1394</v>
      </c>
      <c r="C435" s="9" t="s">
        <v>259</v>
      </c>
      <c r="D435" s="10"/>
      <c r="E435" s="10"/>
      <c r="F435" s="10"/>
      <c r="G435" s="10"/>
      <c r="H435" s="10"/>
    </row>
    <row r="436" spans="1:8" ht="15.75" thickBot="1" x14ac:dyDescent="0.3">
      <c r="A436" s="8" t="s">
        <v>1395</v>
      </c>
      <c r="B436" s="27" t="s">
        <v>1396</v>
      </c>
      <c r="C436" s="9" t="s">
        <v>259</v>
      </c>
      <c r="D436" s="10"/>
      <c r="E436" s="10"/>
      <c r="F436" s="10"/>
      <c r="G436" s="10"/>
      <c r="H436" s="10"/>
    </row>
    <row r="437" spans="1:8" ht="15.75" thickBot="1" x14ac:dyDescent="0.3">
      <c r="A437" s="8" t="s">
        <v>1397</v>
      </c>
      <c r="B437" s="27" t="s">
        <v>1398</v>
      </c>
      <c r="C437" s="9" t="s">
        <v>259</v>
      </c>
      <c r="D437" s="10"/>
      <c r="E437" s="10"/>
      <c r="F437" s="10"/>
      <c r="G437" s="10"/>
      <c r="H437" s="10"/>
    </row>
    <row r="438" spans="1:8" ht="15.75" thickBot="1" x14ac:dyDescent="0.3">
      <c r="A438" s="8" t="s">
        <v>1399</v>
      </c>
      <c r="B438" s="27" t="s">
        <v>1400</v>
      </c>
      <c r="C438" s="9" t="s">
        <v>259</v>
      </c>
      <c r="D438" s="10"/>
      <c r="E438" s="10"/>
      <c r="F438" s="10"/>
      <c r="G438" s="10"/>
      <c r="H438" s="10"/>
    </row>
    <row r="439" spans="1:8" ht="15.75" thickBot="1" x14ac:dyDescent="0.3">
      <c r="A439" s="8" t="s">
        <v>1401</v>
      </c>
      <c r="B439" s="27" t="s">
        <v>1402</v>
      </c>
      <c r="C439" s="9" t="s">
        <v>259</v>
      </c>
      <c r="D439" s="10"/>
      <c r="E439" s="10"/>
      <c r="F439" s="10"/>
      <c r="G439" s="10"/>
      <c r="H439" s="10"/>
    </row>
    <row r="440" spans="1:8" ht="15.75" thickBot="1" x14ac:dyDescent="0.3">
      <c r="A440" s="8" t="s">
        <v>1403</v>
      </c>
      <c r="B440" s="27" t="s">
        <v>1404</v>
      </c>
      <c r="C440" s="9" t="s">
        <v>259</v>
      </c>
      <c r="D440" s="10"/>
      <c r="E440" s="10"/>
      <c r="F440" s="10"/>
      <c r="G440" s="10"/>
      <c r="H440" s="10"/>
    </row>
    <row r="441" spans="1:8" ht="15.75" thickBot="1" x14ac:dyDescent="0.3">
      <c r="A441" s="8" t="s">
        <v>1405</v>
      </c>
      <c r="B441" s="9" t="s">
        <v>1406</v>
      </c>
      <c r="C441" s="9" t="s">
        <v>259</v>
      </c>
      <c r="D441" s="10"/>
      <c r="E441" s="10"/>
      <c r="F441" s="10"/>
      <c r="G441" s="10"/>
      <c r="H441" s="10"/>
    </row>
    <row r="442" spans="1:8" ht="15.75" thickBot="1" x14ac:dyDescent="0.3">
      <c r="A442" s="8" t="s">
        <v>1407</v>
      </c>
      <c r="B442" s="9" t="s">
        <v>1408</v>
      </c>
      <c r="C442" s="9" t="s">
        <v>259</v>
      </c>
      <c r="D442" s="10"/>
      <c r="E442" s="10"/>
      <c r="F442" s="10"/>
      <c r="G442" s="10"/>
      <c r="H442" s="10"/>
    </row>
    <row r="443" spans="1:8" ht="15.75" thickBot="1" x14ac:dyDescent="0.3">
      <c r="A443" s="8" t="s">
        <v>1409</v>
      </c>
      <c r="B443" s="9" t="s">
        <v>350</v>
      </c>
      <c r="C443" s="7" t="s">
        <v>604</v>
      </c>
      <c r="D443" s="10"/>
      <c r="E443" s="10"/>
      <c r="F443" s="10"/>
      <c r="G443" s="10"/>
      <c r="H443" s="10"/>
    </row>
    <row r="444" spans="1:8" ht="15.75" thickBot="1" x14ac:dyDescent="0.3">
      <c r="A444" s="7" t="s">
        <v>1410</v>
      </c>
      <c r="B444" s="5" t="s">
        <v>1411</v>
      </c>
      <c r="C444" s="5" t="s">
        <v>259</v>
      </c>
      <c r="D444" s="10"/>
      <c r="E444" s="10"/>
      <c r="F444" s="10"/>
      <c r="G444" s="10"/>
      <c r="H444" s="10"/>
    </row>
    <row r="445" spans="1:8" ht="15.75" thickBot="1" x14ac:dyDescent="0.3">
      <c r="A445" s="8" t="s">
        <v>1412</v>
      </c>
      <c r="B445" s="9" t="s">
        <v>1413</v>
      </c>
      <c r="C445" s="9" t="s">
        <v>259</v>
      </c>
      <c r="D445" s="10"/>
      <c r="E445" s="10"/>
      <c r="F445" s="10"/>
      <c r="G445" s="10"/>
      <c r="H445" s="10"/>
    </row>
    <row r="446" spans="1:8" ht="15.75" thickBot="1" x14ac:dyDescent="0.3">
      <c r="A446" s="8" t="s">
        <v>1414</v>
      </c>
      <c r="B446" s="9" t="s">
        <v>1415</v>
      </c>
      <c r="C446" s="9" t="s">
        <v>259</v>
      </c>
      <c r="D446" s="10"/>
      <c r="E446" s="10"/>
      <c r="F446" s="10"/>
      <c r="G446" s="10"/>
      <c r="H446" s="10"/>
    </row>
    <row r="447" spans="1:8" ht="15.75" thickBot="1" x14ac:dyDescent="0.3">
      <c r="A447" s="8" t="s">
        <v>1416</v>
      </c>
      <c r="B447" s="9" t="s">
        <v>1417</v>
      </c>
      <c r="C447" s="9" t="s">
        <v>259</v>
      </c>
      <c r="D447" s="10"/>
      <c r="E447" s="10"/>
      <c r="F447" s="10"/>
      <c r="G447" s="10"/>
      <c r="H447" s="10"/>
    </row>
    <row r="448" spans="1:8" ht="15.75" thickBot="1" x14ac:dyDescent="0.3">
      <c r="A448" s="8" t="s">
        <v>1418</v>
      </c>
      <c r="B448" s="27" t="s">
        <v>1419</v>
      </c>
      <c r="C448" s="9" t="s">
        <v>259</v>
      </c>
      <c r="D448" s="10"/>
      <c r="E448" s="10"/>
      <c r="F448" s="10"/>
      <c r="G448" s="10"/>
      <c r="H448" s="10"/>
    </row>
    <row r="449" spans="1:8" ht="15.75" thickBot="1" x14ac:dyDescent="0.3">
      <c r="A449" s="8" t="s">
        <v>1420</v>
      </c>
      <c r="B449" s="27" t="s">
        <v>1421</v>
      </c>
      <c r="C449" s="9" t="s">
        <v>259</v>
      </c>
      <c r="D449" s="10"/>
      <c r="E449" s="10"/>
      <c r="F449" s="10"/>
      <c r="G449" s="10"/>
      <c r="H449" s="10"/>
    </row>
    <row r="450" spans="1:8" ht="15.75" thickBot="1" x14ac:dyDescent="0.3">
      <c r="A450" s="8" t="s">
        <v>1422</v>
      </c>
      <c r="B450" s="27" t="s">
        <v>456</v>
      </c>
      <c r="C450" s="9" t="s">
        <v>259</v>
      </c>
      <c r="D450" s="10"/>
      <c r="E450" s="10"/>
      <c r="F450" s="10"/>
      <c r="G450" s="10"/>
      <c r="H450" s="10"/>
    </row>
    <row r="451" spans="1:8" ht="15.75" thickBot="1" x14ac:dyDescent="0.3">
      <c r="A451" s="8" t="s">
        <v>1423</v>
      </c>
      <c r="B451" s="9" t="s">
        <v>1424</v>
      </c>
      <c r="C451" s="9" t="s">
        <v>259</v>
      </c>
      <c r="D451" s="10"/>
      <c r="E451" s="10"/>
      <c r="F451" s="10"/>
      <c r="G451" s="10"/>
      <c r="H451" s="10"/>
    </row>
    <row r="452" spans="1:8" ht="15.75" thickBot="1" x14ac:dyDescent="0.3">
      <c r="A452" s="8" t="s">
        <v>1425</v>
      </c>
      <c r="B452" s="9" t="s">
        <v>1426</v>
      </c>
      <c r="C452" s="9" t="s">
        <v>259</v>
      </c>
      <c r="D452" s="10"/>
      <c r="E452" s="10"/>
      <c r="F452" s="10"/>
      <c r="G452" s="10"/>
      <c r="H452" s="10"/>
    </row>
    <row r="453" spans="1:8" ht="15.75" thickBot="1" x14ac:dyDescent="0.3">
      <c r="A453" s="8" t="s">
        <v>1427</v>
      </c>
      <c r="B453" s="27" t="s">
        <v>1428</v>
      </c>
      <c r="C453" s="9" t="s">
        <v>259</v>
      </c>
      <c r="D453" s="10"/>
      <c r="E453" s="10"/>
      <c r="F453" s="10"/>
      <c r="G453" s="10"/>
      <c r="H453" s="10"/>
    </row>
    <row r="454" spans="1:8" ht="15.75" thickBot="1" x14ac:dyDescent="0.3">
      <c r="A454" s="8" t="s">
        <v>1429</v>
      </c>
      <c r="B454" s="27" t="s">
        <v>1430</v>
      </c>
      <c r="C454" s="9" t="s">
        <v>259</v>
      </c>
      <c r="D454" s="10"/>
      <c r="E454" s="10"/>
      <c r="F454" s="10"/>
      <c r="G454" s="10"/>
      <c r="H454" s="10"/>
    </row>
    <row r="455" spans="1:8" ht="15.75" thickBot="1" x14ac:dyDescent="0.3">
      <c r="A455" s="8" t="s">
        <v>1431</v>
      </c>
      <c r="B455" s="9" t="s">
        <v>1432</v>
      </c>
      <c r="C455" s="9" t="s">
        <v>259</v>
      </c>
      <c r="D455" s="10"/>
      <c r="E455" s="10"/>
      <c r="F455" s="10"/>
      <c r="G455" s="10"/>
      <c r="H455" s="10"/>
    </row>
    <row r="456" spans="1:8" ht="15.75" thickBot="1" x14ac:dyDescent="0.3">
      <c r="A456" s="8" t="s">
        <v>1433</v>
      </c>
      <c r="B456" s="9" t="s">
        <v>1434</v>
      </c>
      <c r="C456" s="9" t="s">
        <v>259</v>
      </c>
      <c r="D456" s="10"/>
      <c r="E456" s="10"/>
      <c r="F456" s="10"/>
      <c r="G456" s="10"/>
      <c r="H456" s="10"/>
    </row>
    <row r="457" spans="1:8" ht="15.75" thickBot="1" x14ac:dyDescent="0.3">
      <c r="A457" s="8" t="s">
        <v>1435</v>
      </c>
      <c r="B457" s="9" t="s">
        <v>1436</v>
      </c>
      <c r="C457" s="9" t="s">
        <v>259</v>
      </c>
      <c r="D457" s="10"/>
      <c r="E457" s="10"/>
      <c r="F457" s="10"/>
      <c r="G457" s="10"/>
      <c r="H457" s="10"/>
    </row>
    <row r="458" spans="1:8" ht="15.75" thickBot="1" x14ac:dyDescent="0.3">
      <c r="A458" s="8" t="s">
        <v>1437</v>
      </c>
      <c r="B458" s="9" t="s">
        <v>1438</v>
      </c>
      <c r="C458" s="9" t="s">
        <v>259</v>
      </c>
      <c r="D458" s="10"/>
      <c r="E458" s="10"/>
      <c r="F458" s="10"/>
      <c r="G458" s="10"/>
      <c r="H458" s="10"/>
    </row>
    <row r="459" spans="1:8" ht="15.75" thickBot="1" x14ac:dyDescent="0.3">
      <c r="A459" s="8" t="s">
        <v>1439</v>
      </c>
      <c r="B459" s="23" t="s">
        <v>1440</v>
      </c>
      <c r="C459" s="9" t="s">
        <v>259</v>
      </c>
      <c r="D459" s="10"/>
      <c r="E459" s="10"/>
      <c r="F459" s="10"/>
      <c r="G459" s="10"/>
      <c r="H459" s="10"/>
    </row>
    <row r="460" spans="1:8" ht="15.75" thickBot="1" x14ac:dyDescent="0.3">
      <c r="A460" s="8" t="s">
        <v>1441</v>
      </c>
      <c r="B460" s="27" t="s">
        <v>1419</v>
      </c>
      <c r="C460" s="9" t="s">
        <v>259</v>
      </c>
      <c r="D460" s="10"/>
      <c r="E460" s="10"/>
      <c r="F460" s="10"/>
      <c r="G460" s="10"/>
      <c r="H460" s="10"/>
    </row>
    <row r="461" spans="1:8" ht="15.75" thickBot="1" x14ac:dyDescent="0.3">
      <c r="A461" s="8" t="s">
        <v>1442</v>
      </c>
      <c r="B461" s="27" t="s">
        <v>1421</v>
      </c>
      <c r="C461" s="9" t="s">
        <v>259</v>
      </c>
      <c r="D461" s="10"/>
      <c r="E461" s="10"/>
      <c r="F461" s="10"/>
      <c r="G461" s="10"/>
      <c r="H461" s="10"/>
    </row>
    <row r="462" spans="1:8" ht="15.75" thickBot="1" x14ac:dyDescent="0.3"/>
    <row r="463" spans="1:8" ht="15.75" thickBot="1" x14ac:dyDescent="0.3">
      <c r="A463" s="8" t="s">
        <v>1443</v>
      </c>
      <c r="B463" s="9" t="s">
        <v>1300</v>
      </c>
      <c r="C463" s="9" t="s">
        <v>259</v>
      </c>
      <c r="D463" s="10"/>
      <c r="E463" s="10"/>
      <c r="F463" s="10"/>
      <c r="G463" s="10"/>
      <c r="H463" s="10"/>
    </row>
    <row r="464" spans="1:8" ht="15.75" thickBot="1" x14ac:dyDescent="0.3">
      <c r="A464" s="8" t="s">
        <v>1444</v>
      </c>
      <c r="B464" s="9" t="s">
        <v>1302</v>
      </c>
      <c r="C464" s="9" t="s">
        <v>259</v>
      </c>
      <c r="D464" s="10"/>
      <c r="E464" s="10"/>
      <c r="F464" s="10"/>
      <c r="G464" s="10"/>
      <c r="H464" s="10"/>
    </row>
    <row r="465" spans="1:8" ht="15.75" thickBot="1" x14ac:dyDescent="0.3">
      <c r="A465" s="8" t="s">
        <v>1303</v>
      </c>
      <c r="B465" s="9" t="s">
        <v>458</v>
      </c>
      <c r="C465" s="9" t="s">
        <v>259</v>
      </c>
      <c r="D465" s="10"/>
      <c r="E465" s="10"/>
      <c r="F465" s="10"/>
      <c r="G465" s="10"/>
      <c r="H465" s="10"/>
    </row>
    <row r="466" spans="1:8" ht="15.75" thickBot="1" x14ac:dyDescent="0.3">
      <c r="A466" s="8" t="s">
        <v>1304</v>
      </c>
      <c r="B466" s="9" t="s">
        <v>1305</v>
      </c>
      <c r="C466" s="9" t="s">
        <v>259</v>
      </c>
      <c r="D466" s="10"/>
      <c r="E466" s="10"/>
      <c r="F466" s="10"/>
      <c r="G466" s="10"/>
      <c r="H466" s="10"/>
    </row>
    <row r="467" spans="1:8" ht="15.75" thickBot="1" x14ac:dyDescent="0.3">
      <c r="A467" s="8" t="s">
        <v>1306</v>
      </c>
      <c r="B467" s="9" t="s">
        <v>350</v>
      </c>
      <c r="C467" s="7" t="s">
        <v>613</v>
      </c>
      <c r="D467" s="10"/>
      <c r="E467" s="10"/>
      <c r="F467" s="10"/>
      <c r="G467" s="10"/>
      <c r="H467" s="10"/>
    </row>
    <row r="468" spans="1:8" ht="24" customHeight="1" thickBot="1" x14ac:dyDescent="0.3">
      <c r="A468" s="7" t="s">
        <v>1307</v>
      </c>
      <c r="B468" s="26" t="s">
        <v>1308</v>
      </c>
      <c r="C468" s="5" t="s">
        <v>259</v>
      </c>
      <c r="D468" s="10"/>
      <c r="E468" s="10"/>
      <c r="F468" s="10"/>
      <c r="G468" s="10"/>
      <c r="H468" s="10"/>
    </row>
    <row r="469" spans="1:8" ht="15.75" thickBot="1" x14ac:dyDescent="0.3">
      <c r="A469" s="8" t="s">
        <v>1309</v>
      </c>
      <c r="B469" s="9" t="s">
        <v>1310</v>
      </c>
      <c r="C469" s="9" t="s">
        <v>259</v>
      </c>
      <c r="D469" s="10"/>
      <c r="E469" s="10"/>
      <c r="F469" s="10"/>
      <c r="G469" s="10"/>
      <c r="H469" s="10"/>
    </row>
    <row r="470" spans="1:8" ht="15.75" thickBot="1" x14ac:dyDescent="0.3">
      <c r="A470" s="8" t="s">
        <v>1311</v>
      </c>
      <c r="B470" s="23" t="s">
        <v>1312</v>
      </c>
      <c r="C470" s="9" t="s">
        <v>259</v>
      </c>
      <c r="D470" s="10"/>
      <c r="E470" s="10"/>
      <c r="F470" s="10"/>
      <c r="G470" s="10"/>
      <c r="H470" s="10"/>
    </row>
    <row r="471" spans="1:8" ht="15.75" thickBot="1" x14ac:dyDescent="0.3">
      <c r="A471" s="8" t="s">
        <v>1313</v>
      </c>
      <c r="B471" s="23" t="s">
        <v>1314</v>
      </c>
      <c r="C471" s="9" t="s">
        <v>259</v>
      </c>
      <c r="D471" s="10"/>
      <c r="E471" s="10"/>
      <c r="F471" s="10"/>
      <c r="G471" s="10"/>
      <c r="H471" s="10"/>
    </row>
    <row r="472" spans="1:8" ht="15.75" thickBot="1" x14ac:dyDescent="0.3">
      <c r="A472" s="8" t="s">
        <v>1315</v>
      </c>
      <c r="B472" s="27" t="s">
        <v>1316</v>
      </c>
      <c r="C472" s="9" t="s">
        <v>259</v>
      </c>
      <c r="D472" s="10"/>
      <c r="E472" s="10"/>
      <c r="F472" s="10"/>
      <c r="G472" s="10"/>
      <c r="H472" s="10"/>
    </row>
    <row r="473" spans="1:8" ht="25.15" customHeight="1" thickBot="1" x14ac:dyDescent="0.3">
      <c r="A473" s="7" t="s">
        <v>1317</v>
      </c>
      <c r="B473" s="26" t="s">
        <v>1318</v>
      </c>
      <c r="C473" s="7" t="s">
        <v>604</v>
      </c>
      <c r="D473" s="10"/>
      <c r="E473" s="10"/>
      <c r="F473" s="10"/>
      <c r="G473" s="10"/>
      <c r="H473" s="10"/>
    </row>
    <row r="474" spans="1:8" ht="15.75" thickBot="1" x14ac:dyDescent="0.3">
      <c r="A474" s="279" t="s">
        <v>1319</v>
      </c>
      <c r="B474" s="280"/>
      <c r="C474" s="280"/>
      <c r="D474" s="280"/>
      <c r="E474" s="280"/>
      <c r="F474" s="280"/>
      <c r="G474" s="280"/>
      <c r="H474" s="281"/>
    </row>
    <row r="475" spans="1:8" ht="15.75" thickBot="1" x14ac:dyDescent="0.3">
      <c r="A475" s="8" t="s">
        <v>605</v>
      </c>
      <c r="B475" s="9" t="s">
        <v>1320</v>
      </c>
      <c r="C475" s="9" t="s">
        <v>259</v>
      </c>
      <c r="D475" s="10"/>
      <c r="E475" s="10"/>
      <c r="F475" s="10"/>
      <c r="G475" s="10"/>
      <c r="H475" s="10"/>
    </row>
    <row r="476" spans="1:8" ht="15.75" thickBot="1" x14ac:dyDescent="0.3">
      <c r="A476" s="8" t="s">
        <v>1445</v>
      </c>
      <c r="B476" s="9" t="s">
        <v>261</v>
      </c>
      <c r="C476" s="9" t="s">
        <v>259</v>
      </c>
      <c r="D476" s="10"/>
      <c r="E476" s="10"/>
      <c r="F476" s="10"/>
      <c r="G476" s="10"/>
      <c r="H476" s="10"/>
    </row>
    <row r="477" spans="1:8" ht="31.15" customHeight="1" thickBot="1" x14ac:dyDescent="0.3">
      <c r="A477" s="7" t="s">
        <v>1446</v>
      </c>
      <c r="B477" s="29" t="s">
        <v>263</v>
      </c>
      <c r="C477" s="5" t="s">
        <v>259</v>
      </c>
      <c r="D477" s="10"/>
      <c r="E477" s="10"/>
      <c r="F477" s="10"/>
      <c r="G477" s="10"/>
      <c r="H477" s="10"/>
    </row>
    <row r="478" spans="1:8" ht="31.15" customHeight="1" thickBot="1" x14ac:dyDescent="0.3">
      <c r="A478" s="7" t="s">
        <v>1447</v>
      </c>
      <c r="B478" s="29" t="s">
        <v>265</v>
      </c>
      <c r="C478" s="5" t="s">
        <v>259</v>
      </c>
      <c r="D478" s="10"/>
      <c r="E478" s="10"/>
      <c r="F478" s="10"/>
      <c r="G478" s="10"/>
      <c r="H478" s="10"/>
    </row>
    <row r="479" spans="1:8" ht="24.6" customHeight="1" thickBot="1" x14ac:dyDescent="0.3">
      <c r="A479" s="7" t="s">
        <v>1325</v>
      </c>
      <c r="B479" s="29" t="s">
        <v>267</v>
      </c>
      <c r="C479" s="5" t="s">
        <v>259</v>
      </c>
      <c r="D479" s="10"/>
      <c r="E479" s="10"/>
      <c r="F479" s="10"/>
      <c r="G479" s="10"/>
      <c r="H479" s="10"/>
    </row>
    <row r="480" spans="1:8" ht="15.75" thickBot="1" x14ac:dyDescent="0.3">
      <c r="A480" s="8" t="s">
        <v>1448</v>
      </c>
      <c r="B480" s="23" t="s">
        <v>269</v>
      </c>
      <c r="C480" s="9" t="s">
        <v>259</v>
      </c>
      <c r="D480" s="10"/>
      <c r="E480" s="10"/>
      <c r="F480" s="10"/>
      <c r="G480" s="10"/>
      <c r="H480" s="10"/>
    </row>
    <row r="481" spans="1:8" ht="15.75" thickBot="1" x14ac:dyDescent="0.3">
      <c r="A481" s="8" t="s">
        <v>1327</v>
      </c>
      <c r="B481" s="9" t="s">
        <v>271</v>
      </c>
      <c r="C481" s="9" t="s">
        <v>259</v>
      </c>
      <c r="D481" s="10"/>
      <c r="E481" s="10"/>
      <c r="F481" s="10"/>
      <c r="G481" s="10"/>
      <c r="H481" s="10"/>
    </row>
    <row r="482" spans="1:8" ht="15.75" thickBot="1" x14ac:dyDescent="0.3">
      <c r="A482" s="8" t="s">
        <v>1328</v>
      </c>
      <c r="B482" s="9" t="s">
        <v>273</v>
      </c>
      <c r="C482" s="9" t="s">
        <v>259</v>
      </c>
      <c r="D482" s="10"/>
      <c r="E482" s="10"/>
      <c r="F482" s="10"/>
      <c r="G482" s="10"/>
      <c r="H482" s="10"/>
    </row>
    <row r="483" spans="1:8" ht="15.75" thickBot="1" x14ac:dyDescent="0.3">
      <c r="A483" s="8" t="s">
        <v>1329</v>
      </c>
      <c r="B483" s="9" t="s">
        <v>275</v>
      </c>
      <c r="C483" s="9" t="s">
        <v>259</v>
      </c>
      <c r="D483" s="10"/>
      <c r="E483" s="10"/>
      <c r="F483" s="10"/>
      <c r="G483" s="10"/>
      <c r="H483" s="10"/>
    </row>
    <row r="484" spans="1:8" ht="15.75" thickBot="1" x14ac:dyDescent="0.3">
      <c r="A484" s="8" t="s">
        <v>1449</v>
      </c>
      <c r="B484" s="9" t="s">
        <v>277</v>
      </c>
      <c r="C484" s="9" t="s">
        <v>259</v>
      </c>
      <c r="D484" s="10"/>
      <c r="E484" s="10"/>
      <c r="F484" s="10"/>
      <c r="G484" s="10"/>
      <c r="H484" s="10"/>
    </row>
    <row r="485" spans="1:8" ht="15.75" thickBot="1" x14ac:dyDescent="0.3">
      <c r="A485" s="8" t="s">
        <v>1331</v>
      </c>
      <c r="B485" s="9" t="s">
        <v>279</v>
      </c>
      <c r="C485" s="9" t="s">
        <v>259</v>
      </c>
      <c r="D485" s="10"/>
      <c r="E485" s="10"/>
      <c r="F485" s="10"/>
      <c r="G485" s="10"/>
      <c r="H485" s="10"/>
    </row>
    <row r="486" spans="1:8" ht="31.9" customHeight="1" thickBot="1" x14ac:dyDescent="0.3">
      <c r="A486" s="7" t="s">
        <v>1450</v>
      </c>
      <c r="B486" s="26" t="s">
        <v>281</v>
      </c>
      <c r="C486" s="5" t="s">
        <v>259</v>
      </c>
      <c r="D486" s="10"/>
      <c r="E486" s="10"/>
      <c r="F486" s="10"/>
      <c r="G486" s="10"/>
      <c r="H486" s="10"/>
    </row>
    <row r="487" spans="1:8" ht="15.75" thickBot="1" x14ac:dyDescent="0.3">
      <c r="A487" s="8" t="s">
        <v>1451</v>
      </c>
      <c r="B487" s="27" t="s">
        <v>283</v>
      </c>
      <c r="C487" s="9" t="s">
        <v>259</v>
      </c>
      <c r="D487" s="10"/>
      <c r="E487" s="10"/>
      <c r="F487" s="10"/>
      <c r="G487" s="10"/>
      <c r="H487" s="10"/>
    </row>
    <row r="488" spans="1:8" ht="15.75" thickBot="1" x14ac:dyDescent="0.3">
      <c r="A488" s="8" t="s">
        <v>1452</v>
      </c>
      <c r="B488" s="27" t="s">
        <v>285</v>
      </c>
      <c r="C488" s="9" t="s">
        <v>259</v>
      </c>
      <c r="D488" s="10"/>
      <c r="E488" s="10"/>
      <c r="F488" s="10"/>
      <c r="G488" s="10"/>
      <c r="H488" s="10"/>
    </row>
    <row r="489" spans="1:8" ht="30" customHeight="1" thickBot="1" x14ac:dyDescent="0.3">
      <c r="A489" s="7" t="s">
        <v>1335</v>
      </c>
      <c r="B489" s="26" t="s">
        <v>1336</v>
      </c>
      <c r="C489" s="5" t="s">
        <v>259</v>
      </c>
      <c r="D489" s="10"/>
      <c r="E489" s="10"/>
      <c r="F489" s="10"/>
      <c r="G489" s="10"/>
      <c r="H489" s="10"/>
    </row>
    <row r="490" spans="1:8" ht="15.75" thickBot="1" x14ac:dyDescent="0.3">
      <c r="A490" s="8" t="s">
        <v>1337</v>
      </c>
      <c r="B490" s="27" t="s">
        <v>1338</v>
      </c>
      <c r="C490" s="9" t="s">
        <v>259</v>
      </c>
      <c r="D490" s="10"/>
      <c r="E490" s="10"/>
      <c r="F490" s="10"/>
      <c r="G490" s="10"/>
      <c r="H490" s="10"/>
    </row>
    <row r="491" spans="1:8" ht="15.75" thickBot="1" x14ac:dyDescent="0.3">
      <c r="A491" s="8" t="s">
        <v>1339</v>
      </c>
      <c r="B491" s="27" t="s">
        <v>1340</v>
      </c>
      <c r="C491" s="9" t="s">
        <v>259</v>
      </c>
      <c r="D491" s="10"/>
      <c r="E491" s="10"/>
      <c r="F491" s="10"/>
      <c r="G491" s="10"/>
      <c r="H491" s="10"/>
    </row>
    <row r="492" spans="1:8" ht="15.75" thickBot="1" x14ac:dyDescent="0.3">
      <c r="A492" s="8" t="s">
        <v>1453</v>
      </c>
      <c r="B492" s="9" t="s">
        <v>287</v>
      </c>
      <c r="C492" s="9" t="s">
        <v>259</v>
      </c>
      <c r="D492" s="10"/>
      <c r="E492" s="10"/>
      <c r="F492" s="10"/>
      <c r="G492" s="10"/>
      <c r="H492" s="10"/>
    </row>
    <row r="493" spans="1:8" ht="15.75" thickBot="1" x14ac:dyDescent="0.3">
      <c r="A493" s="8" t="s">
        <v>1342</v>
      </c>
      <c r="B493" s="9" t="s">
        <v>1343</v>
      </c>
      <c r="C493" s="9" t="s">
        <v>259</v>
      </c>
      <c r="D493" s="10"/>
      <c r="E493" s="10"/>
      <c r="F493" s="10"/>
      <c r="G493" s="10"/>
      <c r="H493" s="10"/>
    </row>
    <row r="494" spans="1:8" ht="15.75" thickBot="1" x14ac:dyDescent="0.3">
      <c r="A494" s="8" t="s">
        <v>1454</v>
      </c>
      <c r="B494" s="9" t="s">
        <v>1345</v>
      </c>
      <c r="C494" s="9" t="s">
        <v>259</v>
      </c>
      <c r="D494" s="10"/>
      <c r="E494" s="10"/>
      <c r="F494" s="10"/>
      <c r="G494" s="10"/>
      <c r="H494" s="10"/>
    </row>
    <row r="495" spans="1:8" ht="15.75" thickBot="1" x14ac:dyDescent="0.3">
      <c r="A495" s="8" t="s">
        <v>1455</v>
      </c>
      <c r="B495" s="9" t="s">
        <v>1347</v>
      </c>
      <c r="C495" s="9" t="s">
        <v>259</v>
      </c>
      <c r="D495" s="10"/>
      <c r="E495" s="10"/>
      <c r="F495" s="10"/>
      <c r="G495" s="10"/>
      <c r="H495" s="10"/>
    </row>
    <row r="496" spans="1:8" ht="15.75" thickBot="1" x14ac:dyDescent="0.3">
      <c r="A496" s="8" t="s">
        <v>1456</v>
      </c>
      <c r="B496" s="27" t="s">
        <v>534</v>
      </c>
      <c r="C496" s="9" t="s">
        <v>259</v>
      </c>
      <c r="D496" s="10"/>
      <c r="E496" s="10"/>
      <c r="F496" s="10"/>
      <c r="G496" s="10"/>
      <c r="H496" s="10"/>
    </row>
    <row r="497" spans="1:8" ht="15.75" thickBot="1" x14ac:dyDescent="0.3">
      <c r="A497" s="8" t="s">
        <v>1457</v>
      </c>
      <c r="B497" s="27" t="s">
        <v>1350</v>
      </c>
      <c r="C497" s="9" t="s">
        <v>259</v>
      </c>
      <c r="D497" s="10"/>
      <c r="E497" s="10"/>
      <c r="F497" s="10"/>
      <c r="G497" s="10"/>
      <c r="H497" s="10"/>
    </row>
    <row r="498" spans="1:8" ht="15.75" thickBot="1" x14ac:dyDescent="0.3">
      <c r="A498" s="8" t="s">
        <v>1351</v>
      </c>
      <c r="B498" s="27" t="s">
        <v>1352</v>
      </c>
      <c r="C498" s="9" t="s">
        <v>259</v>
      </c>
      <c r="D498" s="10"/>
      <c r="E498" s="10"/>
      <c r="F498" s="10"/>
      <c r="G498" s="10"/>
      <c r="H498" s="10"/>
    </row>
    <row r="499" spans="1:8" ht="33" customHeight="1" thickBot="1" x14ac:dyDescent="0.3">
      <c r="A499" s="7" t="s">
        <v>1353</v>
      </c>
      <c r="B499" s="26" t="s">
        <v>1354</v>
      </c>
      <c r="C499" s="5" t="s">
        <v>259</v>
      </c>
      <c r="D499" s="10"/>
      <c r="E499" s="10"/>
      <c r="F499" s="10"/>
      <c r="G499" s="10"/>
      <c r="H499" s="10"/>
    </row>
    <row r="500" spans="1:8" ht="34.9" customHeight="1" thickBot="1" x14ac:dyDescent="0.3">
      <c r="A500" s="7" t="s">
        <v>1355</v>
      </c>
      <c r="B500" s="26" t="s">
        <v>1356</v>
      </c>
      <c r="C500" s="5" t="s">
        <v>259</v>
      </c>
      <c r="D500" s="10"/>
      <c r="E500" s="10"/>
      <c r="F500" s="10"/>
      <c r="G500" s="10"/>
      <c r="H500" s="10"/>
    </row>
    <row r="501" spans="1:8" ht="15.75" thickBot="1" x14ac:dyDescent="0.3">
      <c r="A501" s="8" t="s">
        <v>1357</v>
      </c>
      <c r="B501" s="9" t="s">
        <v>1358</v>
      </c>
      <c r="C501" s="9" t="s">
        <v>259</v>
      </c>
      <c r="D501" s="10"/>
      <c r="E501" s="10"/>
      <c r="F501" s="10"/>
      <c r="G501" s="10"/>
      <c r="H501" s="10"/>
    </row>
    <row r="502" spans="1:8" ht="15.75" thickBot="1" x14ac:dyDescent="0.3">
      <c r="A502" s="8" t="s">
        <v>1458</v>
      </c>
      <c r="B502" s="9" t="s">
        <v>1360</v>
      </c>
      <c r="C502" s="9" t="s">
        <v>259</v>
      </c>
      <c r="D502" s="10"/>
      <c r="E502" s="10"/>
      <c r="F502" s="10"/>
      <c r="G502" s="10"/>
      <c r="H502" s="10"/>
    </row>
    <row r="503" spans="1:8" ht="15.75" thickBot="1" x14ac:dyDescent="0.3">
      <c r="A503" s="8" t="s">
        <v>1361</v>
      </c>
      <c r="B503" s="9" t="s">
        <v>1362</v>
      </c>
      <c r="C503" s="9" t="s">
        <v>259</v>
      </c>
      <c r="D503" s="10"/>
      <c r="E503" s="10"/>
      <c r="F503" s="10"/>
      <c r="G503" s="10"/>
      <c r="H503" s="10"/>
    </row>
    <row r="504" spans="1:8" ht="15.75" thickBot="1" x14ac:dyDescent="0.3">
      <c r="A504" s="8" t="s">
        <v>1459</v>
      </c>
      <c r="B504" s="9" t="s">
        <v>1364</v>
      </c>
      <c r="C504" s="9" t="s">
        <v>259</v>
      </c>
      <c r="D504" s="10"/>
      <c r="E504" s="10"/>
      <c r="F504" s="10"/>
      <c r="G504" s="10"/>
      <c r="H504" s="10"/>
    </row>
    <row r="505" spans="1:8" ht="15.75" thickBot="1" x14ac:dyDescent="0.3">
      <c r="A505" s="8" t="s">
        <v>1460</v>
      </c>
      <c r="B505" s="27" t="s">
        <v>1366</v>
      </c>
      <c r="C505" s="9" t="s">
        <v>259</v>
      </c>
      <c r="D505" s="10"/>
      <c r="E505" s="10"/>
      <c r="F505" s="10"/>
      <c r="G505" s="10"/>
      <c r="H505" s="10"/>
    </row>
    <row r="506" spans="1:8" ht="15.75" thickBot="1" x14ac:dyDescent="0.3">
      <c r="A506" s="8" t="s">
        <v>1367</v>
      </c>
      <c r="B506" s="9" t="s">
        <v>1368</v>
      </c>
      <c r="C506" s="9" t="s">
        <v>259</v>
      </c>
      <c r="D506" s="10"/>
      <c r="E506" s="10"/>
      <c r="F506" s="10"/>
      <c r="G506" s="10"/>
      <c r="H506" s="10"/>
    </row>
    <row r="507" spans="1:8" ht="15.75" thickBot="1" x14ac:dyDescent="0.3">
      <c r="A507" s="8" t="s">
        <v>1461</v>
      </c>
      <c r="B507" s="9" t="s">
        <v>1370</v>
      </c>
      <c r="C507" s="9" t="s">
        <v>259</v>
      </c>
      <c r="D507" s="10"/>
      <c r="E507" s="10"/>
      <c r="F507" s="10"/>
      <c r="G507" s="10"/>
      <c r="H507" s="10"/>
    </row>
    <row r="508" spans="1:8" ht="15.75" thickBot="1" x14ac:dyDescent="0.3">
      <c r="A508" s="8" t="s">
        <v>1462</v>
      </c>
      <c r="B508" s="9" t="s">
        <v>1372</v>
      </c>
      <c r="C508" s="9" t="s">
        <v>259</v>
      </c>
      <c r="D508" s="10"/>
      <c r="E508" s="10"/>
      <c r="F508" s="10"/>
      <c r="G508" s="10"/>
      <c r="H508" s="10"/>
    </row>
    <row r="509" spans="1:8" ht="36" customHeight="1" thickBot="1" x14ac:dyDescent="0.3">
      <c r="A509" s="7" t="s">
        <v>1463</v>
      </c>
      <c r="B509" s="26" t="s">
        <v>1374</v>
      </c>
      <c r="C509" s="5" t="s">
        <v>259</v>
      </c>
      <c r="D509" s="10"/>
      <c r="E509" s="10"/>
      <c r="F509" s="10"/>
      <c r="G509" s="10"/>
      <c r="H509" s="10"/>
    </row>
    <row r="510" spans="1:8" ht="15.75" thickBot="1" x14ac:dyDescent="0.3">
      <c r="A510" s="8" t="s">
        <v>1375</v>
      </c>
      <c r="B510" s="9" t="s">
        <v>1376</v>
      </c>
      <c r="C510" s="9" t="s">
        <v>259</v>
      </c>
      <c r="D510" s="10"/>
      <c r="E510" s="10"/>
      <c r="F510" s="10"/>
      <c r="G510" s="10"/>
      <c r="H510" s="10"/>
    </row>
    <row r="511" spans="1:8" ht="15.75" thickBot="1" x14ac:dyDescent="0.3">
      <c r="A511" s="8" t="s">
        <v>1464</v>
      </c>
      <c r="B511" s="9" t="s">
        <v>1378</v>
      </c>
      <c r="C511" s="9" t="s">
        <v>259</v>
      </c>
      <c r="D511" s="10"/>
      <c r="E511" s="10"/>
      <c r="F511" s="10"/>
      <c r="G511" s="10"/>
      <c r="H511" s="10"/>
    </row>
    <row r="512" spans="1:8" ht="15.75" thickBot="1" x14ac:dyDescent="0.3">
      <c r="A512" s="8" t="s">
        <v>1465</v>
      </c>
      <c r="B512" s="9" t="s">
        <v>1380</v>
      </c>
      <c r="C512" s="9" t="s">
        <v>259</v>
      </c>
      <c r="D512" s="10"/>
      <c r="E512" s="10"/>
      <c r="F512" s="10"/>
      <c r="G512" s="10"/>
      <c r="H512" s="10"/>
    </row>
    <row r="513" spans="1:8" ht="15.75" thickBot="1" x14ac:dyDescent="0.3">
      <c r="A513" s="8" t="s">
        <v>1466</v>
      </c>
      <c r="B513" s="9" t="s">
        <v>1382</v>
      </c>
      <c r="C513" s="9" t="s">
        <v>259</v>
      </c>
      <c r="D513" s="10"/>
      <c r="E513" s="10"/>
      <c r="F513" s="10"/>
      <c r="G513" s="10"/>
      <c r="H513" s="10"/>
    </row>
    <row r="514" spans="1:8" ht="45" customHeight="1" thickBot="1" x14ac:dyDescent="0.3">
      <c r="A514" s="7" t="s">
        <v>1467</v>
      </c>
      <c r="B514" s="29" t="s">
        <v>1384</v>
      </c>
      <c r="C514" s="5" t="s">
        <v>259</v>
      </c>
      <c r="D514" s="10"/>
      <c r="E514" s="10"/>
      <c r="F514" s="10"/>
      <c r="G514" s="10"/>
      <c r="H514" s="10"/>
    </row>
    <row r="515" spans="1:8" ht="15.75" thickBot="1" x14ac:dyDescent="0.3">
      <c r="A515" s="8" t="s">
        <v>1468</v>
      </c>
      <c r="B515" s="30" t="s">
        <v>778</v>
      </c>
      <c r="C515" s="9" t="s">
        <v>259</v>
      </c>
      <c r="D515" s="10"/>
      <c r="E515" s="10"/>
      <c r="F515" s="10"/>
      <c r="G515" s="10"/>
      <c r="H515" s="10"/>
    </row>
    <row r="516" spans="1:8" ht="15.75" thickBot="1" x14ac:dyDescent="0.3">
      <c r="A516" s="8" t="s">
        <v>1469</v>
      </c>
      <c r="B516" s="30" t="s">
        <v>781</v>
      </c>
      <c r="C516" s="9" t="s">
        <v>259</v>
      </c>
      <c r="D516" s="10"/>
      <c r="E516" s="10"/>
      <c r="F516" s="10"/>
      <c r="G516" s="10"/>
      <c r="H516" s="10"/>
    </row>
    <row r="517" spans="1:8" ht="15.75" thickBot="1" x14ac:dyDescent="0.3">
      <c r="A517" s="8" t="s">
        <v>1387</v>
      </c>
      <c r="B517" s="9" t="s">
        <v>1388</v>
      </c>
      <c r="C517" s="9" t="s">
        <v>259</v>
      </c>
      <c r="D517" s="10"/>
      <c r="E517" s="10"/>
      <c r="F517" s="10"/>
      <c r="G517" s="10"/>
      <c r="H517" s="10"/>
    </row>
    <row r="518" spans="1:8" ht="15.75" thickBot="1" x14ac:dyDescent="0.3">
      <c r="A518" s="8" t="s">
        <v>1389</v>
      </c>
      <c r="B518" s="9" t="s">
        <v>1390</v>
      </c>
      <c r="C518" s="9" t="s">
        <v>259</v>
      </c>
      <c r="D518" s="10"/>
      <c r="E518" s="10"/>
      <c r="F518" s="10"/>
      <c r="G518" s="10"/>
      <c r="H518" s="10"/>
    </row>
    <row r="519" spans="1:8" ht="15.75" thickBot="1" x14ac:dyDescent="0.3">
      <c r="A519" s="8" t="s">
        <v>1391</v>
      </c>
      <c r="B519" s="9" t="s">
        <v>1392</v>
      </c>
      <c r="C519" s="9" t="s">
        <v>259</v>
      </c>
      <c r="D519" s="10"/>
      <c r="E519" s="10"/>
      <c r="F519" s="10"/>
      <c r="G519" s="10"/>
      <c r="H519" s="10"/>
    </row>
    <row r="520" spans="1:8" ht="15.75" thickBot="1" x14ac:dyDescent="0.3">
      <c r="A520" s="8" t="s">
        <v>1393</v>
      </c>
      <c r="B520" s="27" t="s">
        <v>1394</v>
      </c>
      <c r="C520" s="9" t="s">
        <v>259</v>
      </c>
      <c r="D520" s="10"/>
      <c r="E520" s="10"/>
      <c r="F520" s="10"/>
      <c r="G520" s="10"/>
      <c r="H520" s="10"/>
    </row>
    <row r="521" spans="1:8" ht="15.75" thickBot="1" x14ac:dyDescent="0.3">
      <c r="A521" s="8" t="s">
        <v>1395</v>
      </c>
      <c r="B521" s="27" t="s">
        <v>1396</v>
      </c>
      <c r="C521" s="9" t="s">
        <v>259</v>
      </c>
      <c r="D521" s="10"/>
      <c r="E521" s="10"/>
      <c r="F521" s="10"/>
      <c r="G521" s="10"/>
      <c r="H521" s="10"/>
    </row>
    <row r="522" spans="1:8" ht="15.75" thickBot="1" x14ac:dyDescent="0.3">
      <c r="A522" s="8" t="s">
        <v>1397</v>
      </c>
      <c r="B522" s="27" t="s">
        <v>1398</v>
      </c>
      <c r="C522" s="9" t="s">
        <v>259</v>
      </c>
      <c r="D522" s="10"/>
      <c r="E522" s="10"/>
      <c r="F522" s="10"/>
      <c r="G522" s="10"/>
      <c r="H522" s="10"/>
    </row>
    <row r="523" spans="1:8" ht="15.75" thickBot="1" x14ac:dyDescent="0.3">
      <c r="A523" s="8" t="s">
        <v>1399</v>
      </c>
      <c r="B523" s="27" t="s">
        <v>1400</v>
      </c>
      <c r="C523" s="9" t="s">
        <v>259</v>
      </c>
      <c r="D523" s="10"/>
      <c r="E523" s="10"/>
      <c r="F523" s="10"/>
      <c r="G523" s="10"/>
      <c r="H523" s="10"/>
    </row>
    <row r="524" spans="1:8" ht="15.75" thickBot="1" x14ac:dyDescent="0.3">
      <c r="A524" s="8" t="s">
        <v>1401</v>
      </c>
      <c r="B524" s="27" t="s">
        <v>1402</v>
      </c>
      <c r="C524" s="9" t="s">
        <v>259</v>
      </c>
      <c r="D524" s="10"/>
      <c r="E524" s="10"/>
      <c r="F524" s="10"/>
      <c r="G524" s="10"/>
      <c r="H524" s="10"/>
    </row>
    <row r="525" spans="1:8" ht="15.75" thickBot="1" x14ac:dyDescent="0.3">
      <c r="A525" s="8" t="s">
        <v>1403</v>
      </c>
      <c r="B525" s="27" t="s">
        <v>1404</v>
      </c>
      <c r="C525" s="9" t="s">
        <v>259</v>
      </c>
      <c r="D525" s="10"/>
      <c r="E525" s="10"/>
      <c r="F525" s="10"/>
      <c r="G525" s="10"/>
      <c r="H525" s="10"/>
    </row>
    <row r="526" spans="1:8" ht="15.75" thickBot="1" x14ac:dyDescent="0.3">
      <c r="A526" s="8" t="s">
        <v>1405</v>
      </c>
      <c r="B526" s="9" t="s">
        <v>1406</v>
      </c>
      <c r="C526" s="9" t="s">
        <v>259</v>
      </c>
      <c r="D526" s="10"/>
      <c r="E526" s="10"/>
      <c r="F526" s="10"/>
      <c r="G526" s="10"/>
      <c r="H526" s="10"/>
    </row>
    <row r="527" spans="1:8" ht="15.75" thickBot="1" x14ac:dyDescent="0.3">
      <c r="A527" s="8" t="s">
        <v>1407</v>
      </c>
      <c r="B527" s="9" t="s">
        <v>1408</v>
      </c>
      <c r="C527" s="9" t="s">
        <v>259</v>
      </c>
      <c r="D527" s="10"/>
      <c r="E527" s="10"/>
      <c r="F527" s="10"/>
      <c r="G527" s="10"/>
      <c r="H527" s="10"/>
    </row>
    <row r="528" spans="1:8" ht="15.75" thickBot="1" x14ac:dyDescent="0.3">
      <c r="A528" s="8" t="s">
        <v>1409</v>
      </c>
      <c r="B528" s="9" t="s">
        <v>350</v>
      </c>
      <c r="C528" s="7" t="s">
        <v>604</v>
      </c>
      <c r="D528" s="10"/>
      <c r="E528" s="10"/>
      <c r="F528" s="10"/>
      <c r="G528" s="10"/>
      <c r="H528" s="10"/>
    </row>
    <row r="529" spans="1:8" ht="15.75" thickBot="1" x14ac:dyDescent="0.3">
      <c r="A529" s="7" t="s">
        <v>1410</v>
      </c>
      <c r="B529" s="5" t="s">
        <v>1411</v>
      </c>
      <c r="C529" s="5" t="s">
        <v>259</v>
      </c>
      <c r="D529" s="10"/>
      <c r="E529" s="10"/>
      <c r="F529" s="10"/>
      <c r="G529" s="10"/>
      <c r="H529" s="10"/>
    </row>
    <row r="530" spans="1:8" ht="15.75" thickBot="1" x14ac:dyDescent="0.3">
      <c r="A530" s="8" t="s">
        <v>1412</v>
      </c>
      <c r="B530" s="23" t="s">
        <v>1413</v>
      </c>
      <c r="C530" s="9" t="s">
        <v>259</v>
      </c>
      <c r="D530" s="10"/>
      <c r="E530" s="10"/>
      <c r="F530" s="10"/>
      <c r="G530" s="10"/>
      <c r="H530" s="10"/>
    </row>
    <row r="531" spans="1:8" ht="15.75" thickBot="1" x14ac:dyDescent="0.3">
      <c r="A531" s="8" t="s">
        <v>1414</v>
      </c>
      <c r="B531" s="9" t="s">
        <v>1415</v>
      </c>
      <c r="C531" s="9" t="s">
        <v>259</v>
      </c>
      <c r="D531" s="10"/>
      <c r="E531" s="10"/>
      <c r="F531" s="10"/>
      <c r="G531" s="10"/>
      <c r="H531" s="10"/>
    </row>
    <row r="532" spans="1:8" ht="15.75" thickBot="1" x14ac:dyDescent="0.3">
      <c r="A532" s="8" t="s">
        <v>1416</v>
      </c>
      <c r="B532" s="9" t="s">
        <v>1417</v>
      </c>
      <c r="C532" s="9" t="s">
        <v>259</v>
      </c>
      <c r="D532" s="10"/>
      <c r="E532" s="10"/>
      <c r="F532" s="10"/>
      <c r="G532" s="10"/>
      <c r="H532" s="10"/>
    </row>
    <row r="533" spans="1:8" ht="15.75" thickBot="1" x14ac:dyDescent="0.3">
      <c r="A533" s="8" t="s">
        <v>1418</v>
      </c>
      <c r="B533" s="27" t="s">
        <v>1419</v>
      </c>
      <c r="C533" s="9" t="s">
        <v>259</v>
      </c>
      <c r="D533" s="10"/>
      <c r="E533" s="10"/>
      <c r="F533" s="10"/>
      <c r="G533" s="10"/>
      <c r="H533" s="10"/>
    </row>
    <row r="534" spans="1:8" ht="15.75" thickBot="1" x14ac:dyDescent="0.3">
      <c r="A534" s="8" t="s">
        <v>1420</v>
      </c>
      <c r="B534" s="27" t="s">
        <v>1421</v>
      </c>
      <c r="C534" s="9" t="s">
        <v>259</v>
      </c>
      <c r="D534" s="10"/>
      <c r="E534" s="10"/>
      <c r="F534" s="10"/>
      <c r="G534" s="10"/>
      <c r="H534" s="10"/>
    </row>
    <row r="535" spans="1:8" ht="15.75" thickBot="1" x14ac:dyDescent="0.3">
      <c r="A535" s="8" t="s">
        <v>1422</v>
      </c>
      <c r="B535" s="27" t="s">
        <v>456</v>
      </c>
      <c r="C535" s="9" t="s">
        <v>259</v>
      </c>
      <c r="D535" s="10"/>
      <c r="E535" s="10"/>
      <c r="F535" s="10"/>
      <c r="G535" s="10"/>
      <c r="H535" s="10"/>
    </row>
    <row r="536" spans="1:8" ht="15.75" thickBot="1" x14ac:dyDescent="0.3">
      <c r="A536" s="8" t="s">
        <v>1423</v>
      </c>
      <c r="B536" s="9" t="s">
        <v>1424</v>
      </c>
      <c r="C536" s="9" t="s">
        <v>259</v>
      </c>
      <c r="D536" s="10"/>
      <c r="E536" s="10"/>
      <c r="F536" s="10"/>
      <c r="G536" s="10"/>
      <c r="H536" s="10"/>
    </row>
    <row r="537" spans="1:8" ht="15.75" thickBot="1" x14ac:dyDescent="0.3">
      <c r="A537" s="8" t="s">
        <v>1425</v>
      </c>
      <c r="B537" s="9" t="s">
        <v>1426</v>
      </c>
      <c r="C537" s="9" t="s">
        <v>259</v>
      </c>
      <c r="D537" s="10"/>
      <c r="E537" s="10"/>
      <c r="F537" s="10"/>
      <c r="G537" s="10"/>
      <c r="H537" s="10"/>
    </row>
    <row r="538" spans="1:8" ht="15.75" thickBot="1" x14ac:dyDescent="0.3">
      <c r="A538" s="8" t="s">
        <v>1427</v>
      </c>
      <c r="B538" s="27" t="s">
        <v>1428</v>
      </c>
      <c r="C538" s="9" t="s">
        <v>259</v>
      </c>
      <c r="D538" s="10"/>
      <c r="E538" s="10"/>
      <c r="F538" s="10"/>
      <c r="G538" s="10"/>
      <c r="H538" s="10"/>
    </row>
    <row r="539" spans="1:8" ht="15.75" thickBot="1" x14ac:dyDescent="0.3">
      <c r="A539" s="8" t="s">
        <v>1429</v>
      </c>
      <c r="B539" s="27" t="s">
        <v>1430</v>
      </c>
      <c r="C539" s="9" t="s">
        <v>259</v>
      </c>
      <c r="D539" s="10"/>
      <c r="E539" s="10"/>
      <c r="F539" s="10"/>
      <c r="G539" s="10"/>
      <c r="H539" s="10"/>
    </row>
    <row r="540" spans="1:8" ht="15.75" thickBot="1" x14ac:dyDescent="0.3">
      <c r="A540" s="8" t="s">
        <v>1431</v>
      </c>
      <c r="B540" s="9" t="s">
        <v>1432</v>
      </c>
      <c r="C540" s="9" t="s">
        <v>259</v>
      </c>
      <c r="D540" s="10"/>
      <c r="E540" s="10"/>
      <c r="F540" s="10"/>
      <c r="G540" s="10"/>
      <c r="H540" s="10"/>
    </row>
    <row r="541" spans="1:8" ht="15.75" thickBot="1" x14ac:dyDescent="0.3">
      <c r="A541" s="8" t="s">
        <v>1433</v>
      </c>
      <c r="B541" s="9" t="s">
        <v>1434</v>
      </c>
      <c r="C541" s="9" t="s">
        <v>259</v>
      </c>
      <c r="D541" s="10"/>
      <c r="E541" s="10"/>
      <c r="F541" s="10"/>
      <c r="G541" s="10"/>
      <c r="H541" s="10"/>
    </row>
    <row r="542" spans="1:8" ht="15.75" thickBot="1" x14ac:dyDescent="0.3">
      <c r="A542" s="8" t="s">
        <v>1435</v>
      </c>
      <c r="B542" s="9" t="s">
        <v>1436</v>
      </c>
      <c r="C542" s="9" t="s">
        <v>259</v>
      </c>
      <c r="D542" s="10"/>
      <c r="E542" s="10"/>
      <c r="F542" s="10"/>
      <c r="G542" s="10"/>
      <c r="H542" s="10"/>
    </row>
    <row r="543" spans="1:8" ht="15.75" thickBot="1" x14ac:dyDescent="0.3">
      <c r="A543" s="8" t="s">
        <v>1437</v>
      </c>
      <c r="B543" s="9" t="s">
        <v>1438</v>
      </c>
      <c r="C543" s="9" t="s">
        <v>259</v>
      </c>
      <c r="D543" s="10"/>
      <c r="E543" s="10"/>
      <c r="F543" s="10"/>
      <c r="G543" s="10"/>
      <c r="H543" s="10"/>
    </row>
    <row r="544" spans="1:8" ht="15.75" thickBot="1" x14ac:dyDescent="0.3">
      <c r="A544" s="8" t="s">
        <v>1439</v>
      </c>
      <c r="B544" s="23" t="s">
        <v>1440</v>
      </c>
      <c r="C544" s="9" t="s">
        <v>259</v>
      </c>
      <c r="D544" s="10"/>
      <c r="E544" s="10"/>
      <c r="F544" s="10"/>
      <c r="G544" s="10"/>
      <c r="H544" s="10"/>
    </row>
    <row r="545" spans="1:8" ht="15.75" thickBot="1" x14ac:dyDescent="0.3">
      <c r="A545" s="8" t="s">
        <v>1441</v>
      </c>
      <c r="B545" s="27" t="s">
        <v>1419</v>
      </c>
      <c r="C545" s="9" t="s">
        <v>259</v>
      </c>
      <c r="D545" s="10"/>
      <c r="E545" s="10"/>
      <c r="F545" s="10"/>
      <c r="G545" s="10"/>
      <c r="H545" s="10"/>
    </row>
    <row r="546" spans="1:8" ht="15.75" thickBot="1" x14ac:dyDescent="0.3">
      <c r="A546" s="8" t="s">
        <v>1442</v>
      </c>
      <c r="B546" s="27" t="s">
        <v>1421</v>
      </c>
      <c r="C546" s="9" t="s">
        <v>259</v>
      </c>
      <c r="D546" s="10"/>
      <c r="E546" s="10"/>
      <c r="F546" s="10"/>
      <c r="G546" s="10"/>
      <c r="H546" s="10"/>
    </row>
  </sheetData>
  <mergeCells count="18">
    <mergeCell ref="A284:B284"/>
    <mergeCell ref="A389:H389"/>
    <mergeCell ref="A474:H474"/>
    <mergeCell ref="A16:H16"/>
    <mergeCell ref="B229:H229"/>
    <mergeCell ref="A280:H280"/>
    <mergeCell ref="A281:A282"/>
    <mergeCell ref="B281:B282"/>
    <mergeCell ref="C281:C282"/>
    <mergeCell ref="D281:E281"/>
    <mergeCell ref="F281:G281"/>
    <mergeCell ref="H281:H282"/>
    <mergeCell ref="H13:H14"/>
    <mergeCell ref="A13:A14"/>
    <mergeCell ref="B13:B14"/>
    <mergeCell ref="C13:C14"/>
    <mergeCell ref="D13:E13"/>
    <mergeCell ref="F13:G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75"/>
  <sheetViews>
    <sheetView topLeftCell="A59" workbookViewId="0">
      <selection activeCell="Q48" sqref="Q48"/>
    </sheetView>
  </sheetViews>
  <sheetFormatPr defaultRowHeight="15" x14ac:dyDescent="0.25"/>
  <cols>
    <col min="2" max="2" width="29.85546875" customWidth="1"/>
    <col min="3" max="3" width="12.42578125" customWidth="1"/>
    <col min="4" max="4" width="12.7109375" customWidth="1"/>
    <col min="6" max="11" width="9.140625" style="143"/>
    <col min="13" max="18" width="9.140625" style="182"/>
    <col min="22" max="22" width="8.140625" customWidth="1"/>
  </cols>
  <sheetData>
    <row r="1" spans="1:23" x14ac:dyDescent="0.25">
      <c r="A1" s="1" t="s">
        <v>103</v>
      </c>
    </row>
    <row r="2" spans="1:23" x14ac:dyDescent="0.25">
      <c r="A2" s="1" t="s">
        <v>59</v>
      </c>
    </row>
    <row r="3" spans="1:23" x14ac:dyDescent="0.25">
      <c r="A3" s="1" t="s">
        <v>60</v>
      </c>
    </row>
    <row r="4" spans="1:23" x14ac:dyDescent="0.25">
      <c r="A4" s="1" t="s">
        <v>104</v>
      </c>
    </row>
    <row r="5" spans="1:23" x14ac:dyDescent="0.25">
      <c r="A5" s="50" t="s">
        <v>1858</v>
      </c>
    </row>
    <row r="6" spans="1:23" x14ac:dyDescent="0.25">
      <c r="A6" s="50" t="s">
        <v>1470</v>
      </c>
    </row>
    <row r="7" spans="1:23" x14ac:dyDescent="0.25">
      <c r="A7" s="50" t="s">
        <v>1471</v>
      </c>
    </row>
    <row r="8" spans="1:23" x14ac:dyDescent="0.25">
      <c r="A8" s="50" t="s">
        <v>1857</v>
      </c>
    </row>
    <row r="9" spans="1:23" x14ac:dyDescent="0.25">
      <c r="A9" s="50" t="s">
        <v>1472</v>
      </c>
    </row>
    <row r="10" spans="1:23" x14ac:dyDescent="0.25">
      <c r="A10" s="50" t="s">
        <v>1473</v>
      </c>
    </row>
    <row r="11" spans="1:23" ht="15.75" thickBot="1" x14ac:dyDescent="0.3"/>
    <row r="12" spans="1:23" ht="15.75" thickBot="1" x14ac:dyDescent="0.3">
      <c r="A12" s="234" t="s">
        <v>68</v>
      </c>
      <c r="B12" s="219" t="s">
        <v>69</v>
      </c>
      <c r="C12" s="219" t="s">
        <v>105</v>
      </c>
      <c r="D12" s="219" t="s">
        <v>106</v>
      </c>
      <c r="E12" s="240" t="s">
        <v>107</v>
      </c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2"/>
      <c r="S12" s="249" t="s">
        <v>108</v>
      </c>
      <c r="T12" s="250"/>
      <c r="U12" s="250"/>
      <c r="V12" s="229"/>
      <c r="W12" s="219" t="s">
        <v>74</v>
      </c>
    </row>
    <row r="13" spans="1:23" ht="15.75" thickBot="1" x14ac:dyDescent="0.3">
      <c r="A13" s="235"/>
      <c r="B13" s="220"/>
      <c r="C13" s="220"/>
      <c r="D13" s="220"/>
      <c r="E13" s="240" t="s">
        <v>75</v>
      </c>
      <c r="F13" s="241"/>
      <c r="G13" s="241"/>
      <c r="H13" s="241"/>
      <c r="I13" s="241"/>
      <c r="J13" s="241"/>
      <c r="K13" s="242"/>
      <c r="L13" s="240" t="s">
        <v>76</v>
      </c>
      <c r="M13" s="241"/>
      <c r="N13" s="241"/>
      <c r="O13" s="241"/>
      <c r="P13" s="241"/>
      <c r="Q13" s="241"/>
      <c r="R13" s="242"/>
      <c r="S13" s="230"/>
      <c r="T13" s="251"/>
      <c r="U13" s="251"/>
      <c r="V13" s="231"/>
      <c r="W13" s="220"/>
    </row>
    <row r="14" spans="1:23" ht="34.5" thickBot="1" x14ac:dyDescent="0.3">
      <c r="A14" s="235"/>
      <c r="B14" s="220"/>
      <c r="C14" s="220"/>
      <c r="D14" s="220"/>
      <c r="E14" s="4" t="s">
        <v>109</v>
      </c>
      <c r="F14" s="243" t="s">
        <v>110</v>
      </c>
      <c r="G14" s="244"/>
      <c r="H14" s="244"/>
      <c r="I14" s="244"/>
      <c r="J14" s="244"/>
      <c r="K14" s="245"/>
      <c r="L14" s="4" t="s">
        <v>109</v>
      </c>
      <c r="M14" s="246" t="s">
        <v>110</v>
      </c>
      <c r="N14" s="247"/>
      <c r="O14" s="247"/>
      <c r="P14" s="247"/>
      <c r="Q14" s="247"/>
      <c r="R14" s="248"/>
      <c r="S14" s="224" t="s">
        <v>109</v>
      </c>
      <c r="T14" s="225"/>
      <c r="U14" s="240" t="s">
        <v>110</v>
      </c>
      <c r="V14" s="242"/>
      <c r="W14" s="220"/>
    </row>
    <row r="15" spans="1:23" ht="35.25" thickBot="1" x14ac:dyDescent="0.3">
      <c r="A15" s="236"/>
      <c r="B15" s="221"/>
      <c r="C15" s="221"/>
      <c r="D15" s="221"/>
      <c r="E15" s="16" t="s">
        <v>77</v>
      </c>
      <c r="F15" s="172" t="s">
        <v>77</v>
      </c>
      <c r="G15" s="173" t="s">
        <v>111</v>
      </c>
      <c r="H15" s="173" t="s">
        <v>112</v>
      </c>
      <c r="I15" s="174" t="s">
        <v>113</v>
      </c>
      <c r="J15" s="173" t="s">
        <v>114</v>
      </c>
      <c r="K15" s="174" t="s">
        <v>115</v>
      </c>
      <c r="L15" s="16" t="s">
        <v>77</v>
      </c>
      <c r="M15" s="183" t="s">
        <v>77</v>
      </c>
      <c r="N15" s="184" t="s">
        <v>111</v>
      </c>
      <c r="O15" s="185" t="s">
        <v>112</v>
      </c>
      <c r="P15" s="184" t="s">
        <v>113</v>
      </c>
      <c r="Q15" s="185" t="s">
        <v>114</v>
      </c>
      <c r="R15" s="184" t="s">
        <v>115</v>
      </c>
      <c r="S15" s="18" t="s">
        <v>77</v>
      </c>
      <c r="T15" s="19" t="s">
        <v>116</v>
      </c>
      <c r="U15" s="18" t="s">
        <v>117</v>
      </c>
      <c r="V15" s="19" t="s">
        <v>116</v>
      </c>
      <c r="W15" s="221"/>
    </row>
    <row r="16" spans="1:23" x14ac:dyDescent="0.25">
      <c r="A16" s="52" t="s">
        <v>83</v>
      </c>
      <c r="B16" s="52" t="s">
        <v>84</v>
      </c>
      <c r="C16" s="13" t="s">
        <v>85</v>
      </c>
      <c r="D16" s="13" t="s">
        <v>86</v>
      </c>
      <c r="E16" s="13" t="s">
        <v>87</v>
      </c>
      <c r="F16" s="166" t="s">
        <v>30</v>
      </c>
      <c r="G16" s="175" t="s">
        <v>88</v>
      </c>
      <c r="H16" s="166" t="s">
        <v>89</v>
      </c>
      <c r="I16" s="175" t="s">
        <v>90</v>
      </c>
      <c r="J16" s="176" t="s">
        <v>91</v>
      </c>
      <c r="K16" s="177" t="s">
        <v>118</v>
      </c>
      <c r="L16" s="52" t="s">
        <v>93</v>
      </c>
      <c r="M16" s="186" t="s">
        <v>94</v>
      </c>
      <c r="N16" s="187" t="s">
        <v>95</v>
      </c>
      <c r="O16" s="187" t="s">
        <v>96</v>
      </c>
      <c r="P16" s="188" t="s">
        <v>97</v>
      </c>
      <c r="Q16" s="187" t="s">
        <v>98</v>
      </c>
      <c r="R16" s="188" t="s">
        <v>99</v>
      </c>
      <c r="S16" s="13" t="s">
        <v>100</v>
      </c>
      <c r="T16" s="57" t="s">
        <v>101</v>
      </c>
      <c r="U16" s="52" t="s">
        <v>119</v>
      </c>
      <c r="V16" s="57" t="s">
        <v>120</v>
      </c>
      <c r="W16" s="13" t="s">
        <v>121</v>
      </c>
    </row>
    <row r="17" spans="1:23" ht="30" x14ac:dyDescent="0.25">
      <c r="A17" s="58">
        <f>'1'!A17</f>
        <v>0</v>
      </c>
      <c r="B17" s="63" t="str">
        <f>'1'!B17</f>
        <v>ВСЕГО по инвестиционной программе, в том числе:</v>
      </c>
      <c r="C17" s="58" t="str">
        <f>'1'!C17</f>
        <v>нд</v>
      </c>
      <c r="D17" s="58" t="s">
        <v>1532</v>
      </c>
      <c r="E17" s="58" t="s">
        <v>1532</v>
      </c>
      <c r="F17" s="178">
        <f>'2'!J16</f>
        <v>20.432590000000005</v>
      </c>
      <c r="G17" s="64">
        <f>'[5]4'!BE20</f>
        <v>2.48</v>
      </c>
      <c r="H17" s="64">
        <f>'[1]4'!AD20</f>
        <v>0</v>
      </c>
      <c r="I17" s="179">
        <f>'[5]4'!BG20</f>
        <v>5.52</v>
      </c>
      <c r="J17" s="64">
        <f>'[1]4'!AF20</f>
        <v>0</v>
      </c>
      <c r="K17" s="64">
        <f>'[5]4'!BI20</f>
        <v>393</v>
      </c>
      <c r="L17" s="58" t="s">
        <v>1532</v>
      </c>
      <c r="M17" s="189">
        <f>'2'!L16</f>
        <v>22.445421159999999</v>
      </c>
      <c r="N17" s="189">
        <f t="shared" ref="N17:N18" si="0">N21</f>
        <v>2.48</v>
      </c>
      <c r="O17" s="189">
        <f t="shared" ref="O17:R17" si="1">O21</f>
        <v>0</v>
      </c>
      <c r="P17" s="189">
        <f>P18+P19</f>
        <v>5.0990000000000002</v>
      </c>
      <c r="Q17" s="189">
        <f t="shared" si="1"/>
        <v>0</v>
      </c>
      <c r="R17" s="189">
        <f t="shared" si="1"/>
        <v>125</v>
      </c>
      <c r="S17" s="58" t="s">
        <v>1532</v>
      </c>
      <c r="T17" s="60" t="s">
        <v>1532</v>
      </c>
      <c r="U17" s="61">
        <f>-'2'!P16</f>
        <v>-2.012831159999994</v>
      </c>
      <c r="V17" s="61">
        <f>'2'!R16</f>
        <v>109.85108182565202</v>
      </c>
      <c r="W17" s="62"/>
    </row>
    <row r="18" spans="1:23" ht="45" x14ac:dyDescent="0.25">
      <c r="A18" s="58" t="str">
        <f>'1'!A18</f>
        <v>0.2</v>
      </c>
      <c r="B18" s="63" t="str">
        <f>'1'!B18</f>
        <v>Реконструкция, модернизация, техническое перевооружение, всего</v>
      </c>
      <c r="C18" s="58" t="str">
        <f>'1'!C18</f>
        <v>нд</v>
      </c>
      <c r="D18" s="58" t="s">
        <v>1532</v>
      </c>
      <c r="E18" s="58" t="s">
        <v>1532</v>
      </c>
      <c r="F18" s="178">
        <f>'2'!J17</f>
        <v>12.223256666666668</v>
      </c>
      <c r="G18" s="64">
        <f>'[5]4'!BE21</f>
        <v>2.48</v>
      </c>
      <c r="H18" s="64">
        <f>'[1]4'!AD21</f>
        <v>0</v>
      </c>
      <c r="I18" s="179">
        <f>'[5]4'!BG21</f>
        <v>4.3499999999999996</v>
      </c>
      <c r="J18" s="64">
        <f>'[1]4'!AF21</f>
        <v>0</v>
      </c>
      <c r="K18" s="64">
        <f>'[5]4'!BI21</f>
        <v>391</v>
      </c>
      <c r="L18" s="58" t="s">
        <v>1532</v>
      </c>
      <c r="M18" s="189">
        <f>'2'!L17</f>
        <v>13.03982489</v>
      </c>
      <c r="N18" s="189">
        <f t="shared" si="0"/>
        <v>2.48</v>
      </c>
      <c r="O18" s="189">
        <f t="shared" ref="O18:R18" si="2">O22</f>
        <v>0</v>
      </c>
      <c r="P18" s="189">
        <f>P35</f>
        <v>3.7589999999999999</v>
      </c>
      <c r="Q18" s="189">
        <f t="shared" si="2"/>
        <v>0</v>
      </c>
      <c r="R18" s="189">
        <f t="shared" si="2"/>
        <v>124</v>
      </c>
      <c r="S18" s="58" t="s">
        <v>1532</v>
      </c>
      <c r="T18" s="60" t="s">
        <v>1532</v>
      </c>
      <c r="U18" s="61">
        <f>-'2'!P17</f>
        <v>-0.81656822333333245</v>
      </c>
      <c r="V18" s="61">
        <f>'2'!R17</f>
        <v>106.68044732759436</v>
      </c>
      <c r="W18" s="62"/>
    </row>
    <row r="19" spans="1:23" ht="45" x14ac:dyDescent="0.25">
      <c r="A19" s="58" t="str">
        <f>'1'!A19</f>
        <v>0.4</v>
      </c>
      <c r="B19" s="63" t="str">
        <f>'1'!B19</f>
        <v>Прочее новое строительство объектов электросетевого хозяйства, всего</v>
      </c>
      <c r="C19" s="58" t="str">
        <f>'1'!C19</f>
        <v>нд</v>
      </c>
      <c r="D19" s="58" t="s">
        <v>1532</v>
      </c>
      <c r="E19" s="58" t="s">
        <v>1532</v>
      </c>
      <c r="F19" s="178">
        <f>'2'!J18</f>
        <v>1.18841</v>
      </c>
      <c r="G19" s="64">
        <f>'[5]4'!BE22</f>
        <v>0</v>
      </c>
      <c r="H19" s="64">
        <f>'[1]4'!AD22</f>
        <v>0</v>
      </c>
      <c r="I19" s="179">
        <f>'[5]4'!BG22</f>
        <v>1.17</v>
      </c>
      <c r="J19" s="64">
        <f>'[1]4'!AF22</f>
        <v>0</v>
      </c>
      <c r="K19" s="64">
        <f>'[5]4'!BI22</f>
        <v>0</v>
      </c>
      <c r="L19" s="58" t="s">
        <v>1532</v>
      </c>
      <c r="M19" s="189">
        <f>'2'!L18</f>
        <v>2.4055962699999998</v>
      </c>
      <c r="N19" s="189">
        <f t="shared" ref="N19:R19" si="3">N52</f>
        <v>0</v>
      </c>
      <c r="O19" s="189">
        <f t="shared" si="3"/>
        <v>0</v>
      </c>
      <c r="P19" s="189">
        <f t="shared" si="3"/>
        <v>1.34</v>
      </c>
      <c r="Q19" s="189">
        <f t="shared" si="3"/>
        <v>0</v>
      </c>
      <c r="R19" s="189">
        <f t="shared" si="3"/>
        <v>0</v>
      </c>
      <c r="S19" s="58" t="s">
        <v>1532</v>
      </c>
      <c r="T19" s="60" t="s">
        <v>1532</v>
      </c>
      <c r="U19" s="61">
        <f>-'2'!P18</f>
        <v>-1.2171862699999998</v>
      </c>
      <c r="V19" s="61">
        <f>'2'!R18</f>
        <v>0</v>
      </c>
      <c r="W19" s="62"/>
    </row>
    <row r="20" spans="1:23" ht="30" x14ac:dyDescent="0.25">
      <c r="A20" s="58" t="str">
        <f>'1'!A20</f>
        <v>0.6</v>
      </c>
      <c r="B20" s="63" t="str">
        <f>'1'!B20</f>
        <v>Прочие инвестиционные проекты, всего</v>
      </c>
      <c r="C20" s="58" t="str">
        <f>'1'!C20</f>
        <v>нд</v>
      </c>
      <c r="D20" s="58" t="s">
        <v>1532</v>
      </c>
      <c r="E20" s="58" t="s">
        <v>1532</v>
      </c>
      <c r="F20" s="178">
        <f>'2'!J19</f>
        <v>7.0209233333333332</v>
      </c>
      <c r="G20" s="64">
        <f>'[5]4'!BE23</f>
        <v>0</v>
      </c>
      <c r="H20" s="64">
        <f>'[1]4'!AD23</f>
        <v>0</v>
      </c>
      <c r="I20" s="179">
        <f>'[5]4'!BG23</f>
        <v>0</v>
      </c>
      <c r="J20" s="64">
        <f>'[1]4'!AF23</f>
        <v>0</v>
      </c>
      <c r="K20" s="64">
        <f>'[5]4'!BI23</f>
        <v>2</v>
      </c>
      <c r="L20" s="58" t="s">
        <v>1532</v>
      </c>
      <c r="M20" s="189">
        <f>'2'!L19</f>
        <v>7.0000000000000009</v>
      </c>
      <c r="N20" s="189">
        <f t="shared" ref="N20:Q20" si="4">N58</f>
        <v>0</v>
      </c>
      <c r="O20" s="189">
        <f t="shared" si="4"/>
        <v>0</v>
      </c>
      <c r="P20" s="189">
        <f t="shared" si="4"/>
        <v>0</v>
      </c>
      <c r="Q20" s="189">
        <f t="shared" si="4"/>
        <v>0</v>
      </c>
      <c r="R20" s="189">
        <f>R58</f>
        <v>1</v>
      </c>
      <c r="S20" s="58" t="s">
        <v>1532</v>
      </c>
      <c r="T20" s="60" t="s">
        <v>1532</v>
      </c>
      <c r="U20" s="61">
        <f>-'2'!P19</f>
        <v>2.0923333333332295E-2</v>
      </c>
      <c r="V20" s="61">
        <f>'2'!R19</f>
        <v>99.701986016084319</v>
      </c>
      <c r="W20" s="62"/>
    </row>
    <row r="21" spans="1:23" x14ac:dyDescent="0.25">
      <c r="A21" s="58">
        <f>'1'!A21</f>
        <v>1</v>
      </c>
      <c r="B21" s="63" t="str">
        <f>'1'!B21</f>
        <v>Приморский край</v>
      </c>
      <c r="C21" s="58" t="str">
        <f>'1'!C21</f>
        <v>нд</v>
      </c>
      <c r="D21" s="58" t="s">
        <v>1532</v>
      </c>
      <c r="E21" s="58" t="s">
        <v>1532</v>
      </c>
      <c r="F21" s="178">
        <f>'2'!J20</f>
        <v>20.432590000000005</v>
      </c>
      <c r="G21" s="64">
        <f>'[5]4'!BE24</f>
        <v>2.48</v>
      </c>
      <c r="H21" s="64">
        <f>'[1]4'!AD24</f>
        <v>0</v>
      </c>
      <c r="I21" s="179">
        <f>'[5]4'!BG24</f>
        <v>5.52</v>
      </c>
      <c r="J21" s="64">
        <f>'[1]4'!AF24</f>
        <v>0</v>
      </c>
      <c r="K21" s="64">
        <f>'[5]4'!BI24</f>
        <v>393</v>
      </c>
      <c r="L21" s="58" t="s">
        <v>1532</v>
      </c>
      <c r="M21" s="189">
        <f>'2'!L20</f>
        <v>22.445421159999999</v>
      </c>
      <c r="N21" s="189">
        <f t="shared" ref="N21:Q21" si="5">N22+N52+N58</f>
        <v>2.48</v>
      </c>
      <c r="O21" s="189">
        <f t="shared" si="5"/>
        <v>0</v>
      </c>
      <c r="P21" s="189">
        <f>P17</f>
        <v>5.0990000000000002</v>
      </c>
      <c r="Q21" s="189">
        <f t="shared" si="5"/>
        <v>0</v>
      </c>
      <c r="R21" s="189">
        <f>R22+R52+R58</f>
        <v>125</v>
      </c>
      <c r="S21" s="58" t="s">
        <v>1532</v>
      </c>
      <c r="T21" s="60" t="s">
        <v>1532</v>
      </c>
      <c r="U21" s="61">
        <f>-'2'!P20</f>
        <v>-2.012831159999994</v>
      </c>
      <c r="V21" s="61">
        <f>'2'!R20</f>
        <v>109.85108182565202</v>
      </c>
      <c r="W21" s="62"/>
    </row>
    <row r="22" spans="1:23" ht="60" x14ac:dyDescent="0.25">
      <c r="A22" s="58" t="str">
        <f>'1'!A22</f>
        <v>1.2</v>
      </c>
      <c r="B22" s="63" t="str">
        <f>'1'!B22</f>
        <v>Реконструкция, модернизация, техническое перевооружение всего, в том числе:</v>
      </c>
      <c r="C22" s="58" t="str">
        <f>'1'!C22</f>
        <v>нд</v>
      </c>
      <c r="D22" s="58" t="s">
        <v>1532</v>
      </c>
      <c r="E22" s="58" t="s">
        <v>1532</v>
      </c>
      <c r="F22" s="178">
        <f>'2'!J21</f>
        <v>12.223256666666668</v>
      </c>
      <c r="G22" s="64">
        <f>'[5]4'!BE25</f>
        <v>2.48</v>
      </c>
      <c r="H22" s="64">
        <f>'[1]4'!AD25</f>
        <v>0</v>
      </c>
      <c r="I22" s="179">
        <f>'[5]4'!BG25</f>
        <v>4.3499999999999996</v>
      </c>
      <c r="J22" s="64">
        <f>'[1]4'!AF25</f>
        <v>0</v>
      </c>
      <c r="K22" s="64">
        <f>'[5]4'!BI25</f>
        <v>391</v>
      </c>
      <c r="L22" s="58" t="s">
        <v>1532</v>
      </c>
      <c r="M22" s="189">
        <f>'2'!L21</f>
        <v>13.03982489</v>
      </c>
      <c r="N22" s="189">
        <f t="shared" ref="N22:Q22" si="6">N23+N45+N35</f>
        <v>2.48</v>
      </c>
      <c r="O22" s="189">
        <f t="shared" si="6"/>
        <v>0</v>
      </c>
      <c r="P22" s="189">
        <f>P18</f>
        <v>3.7589999999999999</v>
      </c>
      <c r="Q22" s="189">
        <f t="shared" si="6"/>
        <v>0</v>
      </c>
      <c r="R22" s="189">
        <f>R23+R35+R45</f>
        <v>124</v>
      </c>
      <c r="S22" s="58" t="s">
        <v>1532</v>
      </c>
      <c r="T22" s="60" t="s">
        <v>1532</v>
      </c>
      <c r="U22" s="61">
        <f>-'2'!P21</f>
        <v>-0.81656822333333245</v>
      </c>
      <c r="V22" s="61">
        <f>'2'!R21</f>
        <v>106.68044732759436</v>
      </c>
      <c r="W22" s="62"/>
    </row>
    <row r="23" spans="1:23" ht="90" x14ac:dyDescent="0.25">
      <c r="A23" s="58" t="str">
        <f>'1'!A23</f>
        <v>1.2.1.2</v>
      </c>
      <c r="B23" s="63" t="str">
        <f>'1'!B23</f>
        <v>Модернизация, техническое перевооружение трансформаторных и иных подстанций, распределительных пунктов, всего, в том числе:</v>
      </c>
      <c r="C23" s="58" t="str">
        <f>'1'!C23</f>
        <v>нд</v>
      </c>
      <c r="D23" s="58" t="s">
        <v>1532</v>
      </c>
      <c r="E23" s="58" t="s">
        <v>1532</v>
      </c>
      <c r="F23" s="178">
        <f>'2'!J22</f>
        <v>2.8128320000000002</v>
      </c>
      <c r="G23" s="64">
        <f>'[5]4'!BE26</f>
        <v>2.48</v>
      </c>
      <c r="H23" s="64">
        <f>'[1]4'!AD26</f>
        <v>0</v>
      </c>
      <c r="I23" s="179">
        <f>'[5]4'!BG26</f>
        <v>0</v>
      </c>
      <c r="J23" s="64">
        <f>'[1]4'!AF26</f>
        <v>0</v>
      </c>
      <c r="K23" s="64">
        <f>'[5]4'!BI26</f>
        <v>0</v>
      </c>
      <c r="L23" s="58" t="s">
        <v>1532</v>
      </c>
      <c r="M23" s="189">
        <f>'2'!L22</f>
        <v>2.8507326399999999</v>
      </c>
      <c r="N23" s="189">
        <f t="shared" ref="N23:Q23" si="7">SUM(N24:N34)</f>
        <v>2.48</v>
      </c>
      <c r="O23" s="189">
        <f t="shared" si="7"/>
        <v>0</v>
      </c>
      <c r="P23" s="189">
        <f t="shared" si="7"/>
        <v>0</v>
      </c>
      <c r="Q23" s="189">
        <f t="shared" si="7"/>
        <v>0</v>
      </c>
      <c r="R23" s="189">
        <f>SUM(R24:R34)</f>
        <v>0</v>
      </c>
      <c r="S23" s="58" t="s">
        <v>1532</v>
      </c>
      <c r="T23" s="60" t="s">
        <v>1532</v>
      </c>
      <c r="U23" s="61">
        <f>-'2'!P22</f>
        <v>-3.7900639999999708E-2</v>
      </c>
      <c r="V23" s="61">
        <f>'2'!R22</f>
        <v>101.34741925575361</v>
      </c>
      <c r="W23" s="62"/>
    </row>
    <row r="24" spans="1:23" ht="45" x14ac:dyDescent="0.25">
      <c r="A24" s="58" t="str">
        <f>'1'!A24</f>
        <v>1.2.1.2.1</v>
      </c>
      <c r="B24" s="63" t="str">
        <f>'1'!B24</f>
        <v>ТМ-63 кВА ТП-122 ул.Хабаровская; ТП-133 ул. Мельничная АЗС</v>
      </c>
      <c r="C24" s="58" t="str">
        <f>'1'!C24</f>
        <v>J_1.2.1.2.1.M</v>
      </c>
      <c r="D24" s="58" t="s">
        <v>1532</v>
      </c>
      <c r="E24" s="58" t="s">
        <v>1532</v>
      </c>
      <c r="F24" s="178">
        <f>'2'!J23</f>
        <v>0</v>
      </c>
      <c r="G24" s="64">
        <f>'[5]4'!BE27</f>
        <v>0</v>
      </c>
      <c r="H24" s="64">
        <f>'[1]4'!AD27</f>
        <v>0</v>
      </c>
      <c r="I24" s="64">
        <f>'[2]4'!AS27</f>
        <v>0</v>
      </c>
      <c r="J24" s="64">
        <f>'[1]4'!AF27</f>
        <v>0</v>
      </c>
      <c r="K24" s="64">
        <f>'[2]4'!AU27</f>
        <v>0</v>
      </c>
      <c r="L24" s="58" t="s">
        <v>1532</v>
      </c>
      <c r="M24" s="189">
        <f>'2'!L23</f>
        <v>0</v>
      </c>
      <c r="N24" s="180">
        <v>0</v>
      </c>
      <c r="O24" s="180">
        <v>0</v>
      </c>
      <c r="P24" s="180">
        <v>0</v>
      </c>
      <c r="Q24" s="180">
        <v>0</v>
      </c>
      <c r="R24" s="180">
        <v>0</v>
      </c>
      <c r="S24" s="58" t="s">
        <v>1532</v>
      </c>
      <c r="T24" s="60" t="s">
        <v>1532</v>
      </c>
      <c r="U24" s="61">
        <f>-'2'!P23</f>
        <v>0</v>
      </c>
      <c r="V24" s="61">
        <f>'2'!R23</f>
        <v>0</v>
      </c>
      <c r="W24" s="62"/>
    </row>
    <row r="25" spans="1:23" ht="30" x14ac:dyDescent="0.25">
      <c r="A25" s="58" t="str">
        <f>'1'!A25</f>
        <v>1.2.1.2.2</v>
      </c>
      <c r="B25" s="63" t="str">
        <f>'1'!B25</f>
        <v>ТМ-100 кВА ТП-22 ул.Приморская  43/7</v>
      </c>
      <c r="C25" s="58" t="str">
        <f>'1'!C25</f>
        <v>J_1.2.1.2.2.K</v>
      </c>
      <c r="D25" s="58" t="s">
        <v>1532</v>
      </c>
      <c r="E25" s="58" t="s">
        <v>1532</v>
      </c>
      <c r="F25" s="178">
        <f>'2'!J24</f>
        <v>0</v>
      </c>
      <c r="G25" s="64">
        <f>'[5]4'!BE28</f>
        <v>0</v>
      </c>
      <c r="H25" s="64">
        <f>'[1]4'!AD28</f>
        <v>0</v>
      </c>
      <c r="I25" s="64">
        <f>'[2]4'!AS28</f>
        <v>0</v>
      </c>
      <c r="J25" s="64">
        <f>'[1]4'!AF28</f>
        <v>0</v>
      </c>
      <c r="K25" s="64">
        <f>'[2]4'!AU28</f>
        <v>0</v>
      </c>
      <c r="L25" s="58" t="s">
        <v>1532</v>
      </c>
      <c r="M25" s="189">
        <f>'2'!L24</f>
        <v>0</v>
      </c>
      <c r="N25" s="180">
        <v>0</v>
      </c>
      <c r="O25" s="180">
        <v>0</v>
      </c>
      <c r="P25" s="180">
        <v>0</v>
      </c>
      <c r="Q25" s="180">
        <v>0</v>
      </c>
      <c r="R25" s="180">
        <v>0</v>
      </c>
      <c r="S25" s="58" t="s">
        <v>1532</v>
      </c>
      <c r="T25" s="60" t="s">
        <v>1532</v>
      </c>
      <c r="U25" s="61">
        <f>-'2'!P24</f>
        <v>0</v>
      </c>
      <c r="V25" s="61">
        <f>'2'!R24</f>
        <v>0</v>
      </c>
      <c r="W25" s="62"/>
    </row>
    <row r="26" spans="1:23" ht="120" x14ac:dyDescent="0.25">
      <c r="A26" s="58" t="str">
        <f>'1'!A26</f>
        <v>1.2.1.2.3</v>
      </c>
      <c r="B26" s="63" t="str">
        <f>'1'!B26</f>
        <v xml:space="preserve">ТМ-160 кВА ТП-34 ул. Горького 31а  (203 склад); ТП-53 пер. Студенческий; ТП-81 ул. Горовая( скважина); ТП-88 ул. Мельничная ( АЗС ); ТП-127 ул.Московская; ТП-159 ул.Мельничная; ТП-179 ул. Подгорная; </v>
      </c>
      <c r="C26" s="58" t="str">
        <f>'1'!C26</f>
        <v>J_1.2.1.2.3.O</v>
      </c>
      <c r="D26" s="58" t="s">
        <v>1532</v>
      </c>
      <c r="E26" s="58" t="s">
        <v>1532</v>
      </c>
      <c r="F26" s="178">
        <f>'2'!J25</f>
        <v>0</v>
      </c>
      <c r="G26" s="64">
        <f>'[5]4'!BE29</f>
        <v>0</v>
      </c>
      <c r="H26" s="64">
        <f>'[1]4'!AD29</f>
        <v>0</v>
      </c>
      <c r="I26" s="64">
        <f>'[2]4'!AS29</f>
        <v>0</v>
      </c>
      <c r="J26" s="64">
        <f>'[1]4'!AF29</f>
        <v>0</v>
      </c>
      <c r="K26" s="64">
        <f>'[2]4'!AU29</f>
        <v>0</v>
      </c>
      <c r="L26" s="58" t="s">
        <v>1532</v>
      </c>
      <c r="M26" s="189">
        <f>'2'!L25</f>
        <v>0</v>
      </c>
      <c r="N26" s="180">
        <v>0</v>
      </c>
      <c r="O26" s="180">
        <v>0</v>
      </c>
      <c r="P26" s="180">
        <v>0</v>
      </c>
      <c r="Q26" s="180">
        <v>0</v>
      </c>
      <c r="R26" s="180">
        <v>0</v>
      </c>
      <c r="S26" s="58" t="s">
        <v>1532</v>
      </c>
      <c r="T26" s="60" t="s">
        <v>1532</v>
      </c>
      <c r="U26" s="61">
        <f>-'2'!P25</f>
        <v>0</v>
      </c>
      <c r="V26" s="61" t="e">
        <f>'2'!R25</f>
        <v>#DIV/0!</v>
      </c>
      <c r="W26" s="62"/>
    </row>
    <row r="27" spans="1:23" ht="240" x14ac:dyDescent="0.25">
      <c r="A27" s="58" t="str">
        <f>'1'!A27</f>
        <v>1.2.1.2.4</v>
      </c>
      <c r="B27" s="63" t="str">
        <f>'1'!B27</f>
        <v xml:space="preserve">ТМ-250 кВА ТП-14 ул.Артиллерийская 3;ТП-16 ул.Краснознаменная 2в;ТП-74 Нефтебаза;ТП-77 ул.  Урожайная;ТП-113 ул.Полевая 2а;ТП-117 ул.Красногвардейская 114/4;ТП-120 ул.Хрещатинская-Николаевская.;ТП-121 ул.Парковая  66а;ТП-121 ул.Парковая  66а;ТП-128 ул. Грибоедова; ТП-129 ул.Горького; ТП-140 ОАО " Звезда" ул. Гоголя 21а; ТП-147 ул.Подгорная,Хрещатенская.; ТП-164 пер.4й Западный 8а; </v>
      </c>
      <c r="C27" s="58" t="str">
        <f>'1'!C27</f>
        <v>J_1.2.1.2.4.O</v>
      </c>
      <c r="D27" s="58" t="s">
        <v>1532</v>
      </c>
      <c r="E27" s="58" t="s">
        <v>1532</v>
      </c>
      <c r="F27" s="178">
        <f>'2'!J26</f>
        <v>0.35249999999999998</v>
      </c>
      <c r="G27" s="64">
        <f>'[5]4'!BE30</f>
        <v>0.25</v>
      </c>
      <c r="H27" s="64">
        <f>'[1]4'!AD30</f>
        <v>0</v>
      </c>
      <c r="I27" s="64">
        <f>'[2]4'!AS30</f>
        <v>0</v>
      </c>
      <c r="J27" s="64">
        <f>'[1]4'!AF30</f>
        <v>0</v>
      </c>
      <c r="K27" s="64">
        <f>'[2]4'!AU30</f>
        <v>0</v>
      </c>
      <c r="L27" s="58" t="s">
        <v>1532</v>
      </c>
      <c r="M27" s="189">
        <f>'2'!L26</f>
        <v>0.36513786999999998</v>
      </c>
      <c r="N27" s="180">
        <v>0.25</v>
      </c>
      <c r="O27" s="180">
        <v>0</v>
      </c>
      <c r="P27" s="180">
        <v>0</v>
      </c>
      <c r="Q27" s="180">
        <v>0</v>
      </c>
      <c r="R27" s="180">
        <v>0</v>
      </c>
      <c r="S27" s="58" t="s">
        <v>1532</v>
      </c>
      <c r="T27" s="60" t="s">
        <v>1532</v>
      </c>
      <c r="U27" s="61">
        <f>-'2'!P26</f>
        <v>-1.2637869999999995E-2</v>
      </c>
      <c r="V27" s="61">
        <f>'2'!R26</f>
        <v>103.58521134751773</v>
      </c>
      <c r="W27" s="62"/>
    </row>
    <row r="28" spans="1:23" ht="409.5" x14ac:dyDescent="0.25">
      <c r="A28" s="58" t="str">
        <f>'1'!A28</f>
        <v>1.2.1.2.5</v>
      </c>
      <c r="B28" s="63" t="str">
        <f>'1'!B28</f>
        <v xml:space="preserve">ТМ-400кВА ТП-1 ул.Ленинская 116 корп.3 (детский дом); ТП-2 ул.Борисова 41 корп.1; ТП-9 ул.Мельничная; ТП-12 ул.Кустовиновская 1а; ТП-29 Лесхоз; ТП-40 ул. Парковая 17а; ТП-50 ул. Ипподромная 1а.; ТП-52 ул. Ханкайская-Хрещатинская;ТП-64 ул.Красногвардейская 102/4;ТП-67 ул.Красногвардейская 107/1;ТП163 ул. Пионерская 19А;ТП-73 ул.Красногвардейская 75/1;ТП-75 ул. Хмельницкого  8а.; ТП-80 ул. Юбилейная  12 а;ТП-83 ул. Советская 116а;ТП-84 ул. Советская  126 а; ТП-85 ул.Юбилейная 28 а; ТП-87 ул. Парковая 41 а.; ТП-118 пер.Студенческий ; ТП-125 ул Парковая 31 а; ТП-138 с.Спасское 8я школа;ТП-160 ул.Коммунаров  2а; ТП-167 ул.Цементная  21б; ТП-174 ул.Линейная  1б; ТП-186 ул.Коммунаров       </v>
      </c>
      <c r="C28" s="58" t="str">
        <f>'1'!C28</f>
        <v>J_1.2.1.2.5.O</v>
      </c>
      <c r="D28" s="58" t="s">
        <v>1532</v>
      </c>
      <c r="E28" s="58" t="s">
        <v>1532</v>
      </c>
      <c r="F28" s="178">
        <f>'2'!J27</f>
        <v>1.848573</v>
      </c>
      <c r="G28" s="64">
        <f>'[5]4'!BE31</f>
        <v>1.6</v>
      </c>
      <c r="H28" s="64">
        <f>'[1]4'!AD31</f>
        <v>0</v>
      </c>
      <c r="I28" s="64">
        <f>'[2]4'!AS31</f>
        <v>0</v>
      </c>
      <c r="J28" s="64">
        <f>'[1]4'!AF31</f>
        <v>0</v>
      </c>
      <c r="K28" s="64">
        <f>'[2]4'!AU31</f>
        <v>0</v>
      </c>
      <c r="L28" s="58" t="s">
        <v>1532</v>
      </c>
      <c r="M28" s="189">
        <f>'2'!L27</f>
        <v>1.8239071699999998</v>
      </c>
      <c r="N28" s="180">
        <v>1.6</v>
      </c>
      <c r="O28" s="180">
        <v>0</v>
      </c>
      <c r="P28" s="180">
        <v>0</v>
      </c>
      <c r="Q28" s="180">
        <v>0</v>
      </c>
      <c r="R28" s="180">
        <v>0</v>
      </c>
      <c r="S28" s="58" t="s">
        <v>1532</v>
      </c>
      <c r="T28" s="60" t="s">
        <v>1532</v>
      </c>
      <c r="U28" s="61">
        <f>-'2'!P27</f>
        <v>2.4665830000000222E-2</v>
      </c>
      <c r="V28" s="61">
        <f>'2'!R27</f>
        <v>0</v>
      </c>
      <c r="W28" s="62"/>
    </row>
    <row r="29" spans="1:23" ht="180" x14ac:dyDescent="0.25">
      <c r="A29" s="58" t="str">
        <f>'1'!A29</f>
        <v>1.2.1.2.6</v>
      </c>
      <c r="B29" s="63" t="str">
        <f>'1'!B29</f>
        <v xml:space="preserve">ТМ-630 кВА ТП-100 ул. Советская  70а; ТП-101ул.Красногвардейская 69/3; ТП-113 ул.Полевая 2а.; ТП-125 ул Парковая 31 а;ТП-149 ул.Красногвардейская 128 корп.5;  ТП-165 ул.Мира  3; ТП-166 ул.Мира 2 а; ТП-169 ул.Коммунаров 33а; ТП-63А ул.Красногвардейская 104/8; ТП-65 ул.Красногвардейская  83/1 </v>
      </c>
      <c r="C29" s="58" t="str">
        <f>'1'!C29</f>
        <v>J_1.2.1.2.6.O</v>
      </c>
      <c r="D29" s="58" t="s">
        <v>1532</v>
      </c>
      <c r="E29" s="58" t="s">
        <v>1532</v>
      </c>
      <c r="F29" s="178">
        <f>'2'!J28</f>
        <v>0.61175899999999994</v>
      </c>
      <c r="G29" s="64">
        <f>'[5]4'!BE32</f>
        <v>0.63</v>
      </c>
      <c r="H29" s="64">
        <f>'[1]4'!AD32</f>
        <v>0</v>
      </c>
      <c r="I29" s="64">
        <f>'[2]4'!AS32</f>
        <v>0</v>
      </c>
      <c r="J29" s="64">
        <f>'[1]4'!AF32</f>
        <v>0</v>
      </c>
      <c r="K29" s="64">
        <f>'[2]4'!AU32</f>
        <v>0</v>
      </c>
      <c r="L29" s="58" t="s">
        <v>1532</v>
      </c>
      <c r="M29" s="189">
        <f>'2'!L28</f>
        <v>0.66168760000000004</v>
      </c>
      <c r="N29" s="180">
        <v>0.63</v>
      </c>
      <c r="O29" s="180">
        <v>0</v>
      </c>
      <c r="P29" s="180">
        <v>0</v>
      </c>
      <c r="Q29" s="180">
        <v>0</v>
      </c>
      <c r="R29" s="180">
        <v>0</v>
      </c>
      <c r="S29" s="58" t="s">
        <v>1532</v>
      </c>
      <c r="T29" s="60" t="s">
        <v>1532</v>
      </c>
      <c r="U29" s="61">
        <f>-'2'!P28</f>
        <v>-4.9928600000000101E-2</v>
      </c>
      <c r="V29" s="61">
        <f>'2'!R28</f>
        <v>0</v>
      </c>
      <c r="W29" s="62"/>
    </row>
    <row r="30" spans="1:23" ht="30" x14ac:dyDescent="0.25">
      <c r="A30" s="58" t="str">
        <f>'1'!A30</f>
        <v>1.2.1.2.7</v>
      </c>
      <c r="B30" s="63" t="str">
        <f>'1'!B30</f>
        <v xml:space="preserve">ТМ-1000 кВА ТП-11 ул.Покуса    1а. </v>
      </c>
      <c r="C30" s="58" t="str">
        <f>'1'!C30</f>
        <v>J_1.2.1.2.7.K</v>
      </c>
      <c r="D30" s="58" t="s">
        <v>1532</v>
      </c>
      <c r="E30" s="58" t="s">
        <v>1532</v>
      </c>
      <c r="F30" s="178">
        <f>'2'!J29</f>
        <v>0</v>
      </c>
      <c r="G30" s="64">
        <f>'[2]4'!AQ33</f>
        <v>0</v>
      </c>
      <c r="H30" s="64">
        <f>'[1]4'!AD33</f>
        <v>0</v>
      </c>
      <c r="I30" s="64">
        <f>'[2]4'!AS33</f>
        <v>0</v>
      </c>
      <c r="J30" s="64">
        <f>'[1]4'!AF33</f>
        <v>0</v>
      </c>
      <c r="K30" s="64">
        <f>'[2]4'!AU33</f>
        <v>0</v>
      </c>
      <c r="L30" s="58" t="s">
        <v>1532</v>
      </c>
      <c r="M30" s="189">
        <f>'2'!L29</f>
        <v>0</v>
      </c>
      <c r="N30" s="180">
        <v>0</v>
      </c>
      <c r="O30" s="180">
        <v>0</v>
      </c>
      <c r="P30" s="180">
        <v>0</v>
      </c>
      <c r="Q30" s="180">
        <v>0</v>
      </c>
      <c r="R30" s="180">
        <v>0</v>
      </c>
      <c r="S30" s="58" t="s">
        <v>1532</v>
      </c>
      <c r="T30" s="60" t="s">
        <v>1532</v>
      </c>
      <c r="U30" s="61">
        <f>-'2'!P29</f>
        <v>0</v>
      </c>
      <c r="V30" s="61">
        <f>'2'!R29</f>
        <v>0</v>
      </c>
      <c r="W30" s="62"/>
    </row>
    <row r="31" spans="1:23" x14ac:dyDescent="0.25">
      <c r="A31" s="58" t="str">
        <f>'1'!A31</f>
        <v>1.2.1.2.8</v>
      </c>
      <c r="B31" s="63" t="str">
        <f>'1'!B31</f>
        <v>ТМ- 10000кВА ПС ЗСМ</v>
      </c>
      <c r="C31" s="58" t="str">
        <f>'1'!C31</f>
        <v>J_1.2.1.2.8.O</v>
      </c>
      <c r="D31" s="58" t="s">
        <v>1532</v>
      </c>
      <c r="E31" s="58" t="s">
        <v>1532</v>
      </c>
      <c r="F31" s="178">
        <f>'2'!J30</f>
        <v>0</v>
      </c>
      <c r="G31" s="64">
        <f>'[2]4'!AQ34</f>
        <v>0</v>
      </c>
      <c r="H31" s="64">
        <f>'[1]4'!AD34</f>
        <v>0</v>
      </c>
      <c r="I31" s="64">
        <f>'[2]4'!AS34</f>
        <v>0</v>
      </c>
      <c r="J31" s="64">
        <f>'[1]4'!AF34</f>
        <v>0</v>
      </c>
      <c r="K31" s="64">
        <f>'[2]4'!AU34</f>
        <v>0</v>
      </c>
      <c r="L31" s="58" t="s">
        <v>1532</v>
      </c>
      <c r="M31" s="189">
        <f>'2'!L30</f>
        <v>0</v>
      </c>
      <c r="N31" s="180">
        <v>0</v>
      </c>
      <c r="O31" s="180">
        <v>0</v>
      </c>
      <c r="P31" s="180">
        <v>0</v>
      </c>
      <c r="Q31" s="180">
        <v>0</v>
      </c>
      <c r="R31" s="180">
        <v>0</v>
      </c>
      <c r="S31" s="58" t="s">
        <v>1532</v>
      </c>
      <c r="T31" s="60" t="s">
        <v>1532</v>
      </c>
      <c r="U31" s="61">
        <f>-'2'!P30</f>
        <v>0</v>
      </c>
      <c r="V31" s="61">
        <f>'2'!R30</f>
        <v>0</v>
      </c>
      <c r="W31" s="62"/>
    </row>
    <row r="32" spans="1:23" ht="30" x14ac:dyDescent="0.25">
      <c r="A32" s="58" t="str">
        <f>'1'!A32</f>
        <v>1.2.1.2.9</v>
      </c>
      <c r="B32" s="63" t="str">
        <f>'1'!B32</f>
        <v xml:space="preserve">КТПБ -31 ул. Комсомольская 114   </v>
      </c>
      <c r="C32" s="58" t="str">
        <f>'1'!C32</f>
        <v>J_1.2.1.2.9.N</v>
      </c>
      <c r="D32" s="58" t="s">
        <v>1532</v>
      </c>
      <c r="E32" s="58" t="s">
        <v>1532</v>
      </c>
      <c r="F32" s="178">
        <f>'2'!J31</f>
        <v>0</v>
      </c>
      <c r="G32" s="64">
        <f>'[2]4'!AQ35</f>
        <v>0</v>
      </c>
      <c r="H32" s="64">
        <f>'[1]4'!AD35</f>
        <v>0</v>
      </c>
      <c r="I32" s="64">
        <f>'[2]4'!AS35</f>
        <v>0</v>
      </c>
      <c r="J32" s="64">
        <f>'[1]4'!AF35</f>
        <v>0</v>
      </c>
      <c r="K32" s="64">
        <f>'[2]4'!AU35</f>
        <v>0</v>
      </c>
      <c r="L32" s="58" t="s">
        <v>1532</v>
      </c>
      <c r="M32" s="189">
        <f>'2'!L31</f>
        <v>0</v>
      </c>
      <c r="N32" s="180">
        <v>0</v>
      </c>
      <c r="O32" s="180">
        <v>0</v>
      </c>
      <c r="P32" s="180">
        <v>0</v>
      </c>
      <c r="Q32" s="180">
        <v>0</v>
      </c>
      <c r="R32" s="180">
        <v>0</v>
      </c>
      <c r="S32" s="58" t="s">
        <v>1532</v>
      </c>
      <c r="T32" s="60" t="s">
        <v>1532</v>
      </c>
      <c r="U32" s="61">
        <f>-'2'!P31</f>
        <v>0</v>
      </c>
      <c r="V32" s="61">
        <f>'2'!R31</f>
        <v>0</v>
      </c>
      <c r="W32" s="62"/>
    </row>
    <row r="33" spans="1:23" ht="60" x14ac:dyDescent="0.25">
      <c r="A33" s="58" t="str">
        <f>'1'!A33</f>
        <v>1.2.1.2.10</v>
      </c>
      <c r="B33" s="63" t="str">
        <f>'1'!B33</f>
        <v>РУ 10кВ замена МВ на ВВ:  РП-8 (5 шт.)-Советская 114А; ТП-149 (2 шт.)-Красногвардейская 128/5</v>
      </c>
      <c r="C33" s="58" t="str">
        <f>'1'!C33</f>
        <v>J_1.2.1.2.10.N</v>
      </c>
      <c r="D33" s="58" t="s">
        <v>1532</v>
      </c>
      <c r="E33" s="58" t="s">
        <v>1532</v>
      </c>
      <c r="F33" s="178">
        <f>'2'!J32</f>
        <v>0</v>
      </c>
      <c r="G33" s="64">
        <f>'[2]4'!AQ36</f>
        <v>0</v>
      </c>
      <c r="H33" s="64">
        <f>'[1]4'!AD36</f>
        <v>0</v>
      </c>
      <c r="I33" s="64">
        <f>'[2]4'!AS36</f>
        <v>0</v>
      </c>
      <c r="J33" s="64">
        <f>'[1]4'!AF36</f>
        <v>0</v>
      </c>
      <c r="K33" s="64">
        <f>'[2]4'!AU36</f>
        <v>0</v>
      </c>
      <c r="L33" s="58" t="s">
        <v>1532</v>
      </c>
      <c r="M33" s="189">
        <f>'2'!L32</f>
        <v>0</v>
      </c>
      <c r="N33" s="180">
        <v>0</v>
      </c>
      <c r="O33" s="180">
        <v>0</v>
      </c>
      <c r="P33" s="180">
        <v>0</v>
      </c>
      <c r="Q33" s="180">
        <v>0</v>
      </c>
      <c r="R33" s="180">
        <v>0</v>
      </c>
      <c r="S33" s="58" t="s">
        <v>1532</v>
      </c>
      <c r="T33" s="60" t="s">
        <v>1532</v>
      </c>
      <c r="U33" s="61">
        <f>-'2'!P32</f>
        <v>0</v>
      </c>
      <c r="V33" s="61">
        <f>'2'!R32</f>
        <v>0</v>
      </c>
      <c r="W33" s="62"/>
    </row>
    <row r="34" spans="1:23" ht="30" x14ac:dyDescent="0.25">
      <c r="A34" s="58" t="str">
        <f>'1'!A34</f>
        <v>1.2.1.2.11</v>
      </c>
      <c r="B34" s="63" t="str">
        <f>'1'!B34</f>
        <v xml:space="preserve"> П/С ЗСМ замена МВ на ВВ, ул. Силикатная 5</v>
      </c>
      <c r="C34" s="58" t="str">
        <f>'1'!C34</f>
        <v>J_1.2.1.2.11.L</v>
      </c>
      <c r="D34" s="58" t="s">
        <v>1532</v>
      </c>
      <c r="E34" s="58" t="s">
        <v>1532</v>
      </c>
      <c r="F34" s="178">
        <f>'2'!J33</f>
        <v>0</v>
      </c>
      <c r="G34" s="64">
        <f>'[2]4'!AQ37</f>
        <v>0</v>
      </c>
      <c r="H34" s="64">
        <f>'[1]4'!AD37</f>
        <v>0</v>
      </c>
      <c r="I34" s="64">
        <f>'[2]4'!AS37</f>
        <v>0</v>
      </c>
      <c r="J34" s="64">
        <f>'[1]4'!AF37</f>
        <v>0</v>
      </c>
      <c r="K34" s="64">
        <v>0</v>
      </c>
      <c r="L34" s="58" t="s">
        <v>1532</v>
      </c>
      <c r="M34" s="189">
        <f>'2'!L33</f>
        <v>0</v>
      </c>
      <c r="N34" s="180">
        <v>0</v>
      </c>
      <c r="O34" s="180">
        <v>0</v>
      </c>
      <c r="P34" s="180">
        <v>0</v>
      </c>
      <c r="Q34" s="180">
        <v>0</v>
      </c>
      <c r="R34" s="180">
        <v>0</v>
      </c>
      <c r="S34" s="58" t="s">
        <v>1532</v>
      </c>
      <c r="T34" s="60" t="s">
        <v>1532</v>
      </c>
      <c r="U34" s="61">
        <f>-'2'!P33</f>
        <v>0</v>
      </c>
      <c r="V34" s="61">
        <f>'2'!R33</f>
        <v>0</v>
      </c>
      <c r="W34" s="62"/>
    </row>
    <row r="35" spans="1:23" ht="60" x14ac:dyDescent="0.25">
      <c r="A35" s="58" t="str">
        <f>'1'!A35</f>
        <v>1.2.2.2</v>
      </c>
      <c r="B35" s="63" t="str">
        <f>'1'!B35</f>
        <v>Модернизация, техническое перевооружение линий электропередачи, всего, в том числе:</v>
      </c>
      <c r="C35" s="58" t="str">
        <f>'1'!C35</f>
        <v>нд</v>
      </c>
      <c r="D35" s="58" t="s">
        <v>1532</v>
      </c>
      <c r="E35" s="58" t="s">
        <v>1532</v>
      </c>
      <c r="F35" s="178">
        <f>'2'!J34</f>
        <v>5.222258000000001</v>
      </c>
      <c r="G35" s="64">
        <f>'[2]4'!AQ38</f>
        <v>0</v>
      </c>
      <c r="H35" s="64">
        <f>'[1]4'!AD38</f>
        <v>0</v>
      </c>
      <c r="I35" s="64">
        <f>I36</f>
        <v>4.3499999999999996</v>
      </c>
      <c r="J35" s="64">
        <f>'[1]4'!AF38</f>
        <v>0</v>
      </c>
      <c r="K35" s="64">
        <v>0</v>
      </c>
      <c r="L35" s="58" t="s">
        <v>1532</v>
      </c>
      <c r="M35" s="189">
        <f>'2'!L34</f>
        <v>5.940891220000001</v>
      </c>
      <c r="N35" s="180">
        <v>0</v>
      </c>
      <c r="O35" s="180">
        <v>0</v>
      </c>
      <c r="P35" s="180">
        <f>P36</f>
        <v>3.7589999999999999</v>
      </c>
      <c r="Q35" s="180">
        <v>0</v>
      </c>
      <c r="R35" s="180">
        <f>R36+R37+R38+R39+R40+R41+R42+R43+R44</f>
        <v>0</v>
      </c>
      <c r="S35" s="58" t="s">
        <v>1532</v>
      </c>
      <c r="T35" s="60" t="s">
        <v>1532</v>
      </c>
      <c r="U35" s="61">
        <f>-'2'!P34</f>
        <v>-0.71863322000000007</v>
      </c>
      <c r="V35" s="61">
        <f>'2'!R34</f>
        <v>0</v>
      </c>
      <c r="W35" s="62"/>
    </row>
    <row r="36" spans="1:23" ht="330" x14ac:dyDescent="0.25">
      <c r="A36" s="58" t="str">
        <f>'1'!A36</f>
        <v>1.2.2.2.1</v>
      </c>
      <c r="B36" s="63" t="str">
        <f>'1'!B36</f>
        <v>Вл-10 кв Ф-3"С" L-8209м (реконструкция участка 4 км), ул. Краснознамённая (№22-№18),ул. Краснознамённая 6а-пер. Пригородный 7, ул. Краснознамённая 2в-ул. Фабричная 3, ул. Складская(2-17), ул. Ключевая(3-11), ул. Калиновская( ул. Лазо 5-ул. Партизанская 50), ул. Партизанская(50-84), ул.Школьная(Партизанская 84-Лазо 35), ул.Лазо(35-55), ул.Хмельницкого(Хмельницкого 40-Береговая 14), ул.Береговая (Береговая14-Подсобная 12,  ул.Подсобная(12-8), ул.9 Октября(1-11); КЛ-10 кв п/ст до ТП-16 Ф-3"С"  L-583м ул. Краснознамённая(Краснознаменная 2б-Краснознаменная 18)</v>
      </c>
      <c r="C36" s="58" t="str">
        <f>'1'!C36</f>
        <v>J_1.2.2.2.1.M</v>
      </c>
      <c r="D36" s="58" t="s">
        <v>1532</v>
      </c>
      <c r="E36" s="58" t="s">
        <v>1532</v>
      </c>
      <c r="F36" s="178">
        <f>'2'!J35</f>
        <v>5.222258000000001</v>
      </c>
      <c r="G36" s="64">
        <f>'[2]4'!AQ39</f>
        <v>0</v>
      </c>
      <c r="H36" s="64">
        <f>'[1]4'!AD39</f>
        <v>0</v>
      </c>
      <c r="I36" s="64">
        <f>'[5]4'!$BG$39</f>
        <v>4.3499999999999996</v>
      </c>
      <c r="J36" s="64">
        <f>'[1]4'!AF39</f>
        <v>0</v>
      </c>
      <c r="K36" s="64">
        <f>'[2]4'!AU39</f>
        <v>0</v>
      </c>
      <c r="L36" s="58" t="s">
        <v>1532</v>
      </c>
      <c r="M36" s="189">
        <f>'2'!L35</f>
        <v>5.940891220000001</v>
      </c>
      <c r="N36" s="180">
        <v>0</v>
      </c>
      <c r="O36" s="180">
        <v>0</v>
      </c>
      <c r="P36" s="180">
        <f>2.971+0.77+0.018</f>
        <v>3.7589999999999999</v>
      </c>
      <c r="Q36" s="180">
        <v>0</v>
      </c>
      <c r="R36" s="180">
        <v>0</v>
      </c>
      <c r="S36" s="58" t="s">
        <v>1532</v>
      </c>
      <c r="T36" s="60" t="s">
        <v>1532</v>
      </c>
      <c r="U36" s="61">
        <f>-'2'!P35</f>
        <v>-0.71863322000000007</v>
      </c>
      <c r="V36" s="61">
        <f>'2'!R35</f>
        <v>0</v>
      </c>
      <c r="W36" s="62"/>
    </row>
    <row r="37" spans="1:23" ht="120" x14ac:dyDescent="0.25">
      <c r="A37" s="58" t="str">
        <f>'1'!A37</f>
        <v>1.2.2.2.2</v>
      </c>
      <c r="B37" s="63" t="str">
        <f>'1'!B37</f>
        <v>Вл-10 кв Ф-9"С" L-2252м  ул Горького(1-60), тер-я в/части(Горького 1-Суворовская 11а), ТП-152 - ТП-6 (ул. Пограничная 31-ул. Госпитальная 10), ТП-152 - ТП-173(ул. Пограничная 31-Приморская 10/1), КЛ-45м</v>
      </c>
      <c r="C37" s="58" t="str">
        <f>'1'!C37</f>
        <v>J_1.2.2.2.2.L</v>
      </c>
      <c r="D37" s="58" t="s">
        <v>1532</v>
      </c>
      <c r="E37" s="58" t="s">
        <v>1532</v>
      </c>
      <c r="F37" s="178">
        <f>'2'!J36</f>
        <v>0</v>
      </c>
      <c r="G37" s="64">
        <f>'[2]4'!AQ40</f>
        <v>0</v>
      </c>
      <c r="H37" s="64">
        <f>'[1]4'!AD40</f>
        <v>0</v>
      </c>
      <c r="I37" s="64"/>
      <c r="J37" s="64">
        <f>'[1]4'!AF40</f>
        <v>0</v>
      </c>
      <c r="K37" s="64">
        <f>'[2]4'!AU40</f>
        <v>0</v>
      </c>
      <c r="L37" s="58" t="s">
        <v>1532</v>
      </c>
      <c r="M37" s="189">
        <f>'2'!L36</f>
        <v>0</v>
      </c>
      <c r="N37" s="180">
        <v>0</v>
      </c>
      <c r="O37" s="180">
        <v>0</v>
      </c>
      <c r="P37" s="180">
        <v>0</v>
      </c>
      <c r="Q37" s="180">
        <v>0</v>
      </c>
      <c r="R37" s="180">
        <v>0</v>
      </c>
      <c r="S37" s="58" t="s">
        <v>1532</v>
      </c>
      <c r="T37" s="60" t="s">
        <v>1532</v>
      </c>
      <c r="U37" s="61">
        <f>-'2'!P36</f>
        <v>0</v>
      </c>
      <c r="V37" s="61">
        <f>'2'!R36</f>
        <v>0</v>
      </c>
      <c r="W37" s="62"/>
    </row>
    <row r="38" spans="1:23" ht="240" x14ac:dyDescent="0.25">
      <c r="A38" s="58" t="str">
        <f>'1'!A38</f>
        <v>1.2.2.2.3</v>
      </c>
      <c r="B38" s="63" t="str">
        <f>'1'!B38</f>
        <v>Вл-10 кв Ф-20"С" L-4111 м, ул. Набережная(30-ориентир 30 м на восток от ж/д ул. 1-я Загордная 55), ул.Тараса Шевченко(ориентир 30 м на восток от ж/д ул. 1-я Загордная 55-т. Шевч. 210-150), пер. Крестьянский (т. Шевч. 150-Мельничн. 120), ул.Мельничная(120-68), ул. Борисова(Мельничная 88-Борисова 41), ул. Ангарская(Ангарская 10- ориентир 170 метров на ю-в от ж/д Советская 130), ул. Набережная (40-30)</v>
      </c>
      <c r="C38" s="58" t="str">
        <f>'1'!C38</f>
        <v>J_1.2.2.2.3.N</v>
      </c>
      <c r="D38" s="58" t="s">
        <v>1532</v>
      </c>
      <c r="E38" s="58" t="s">
        <v>1532</v>
      </c>
      <c r="F38" s="178">
        <f>'2'!J37</f>
        <v>0</v>
      </c>
      <c r="G38" s="64">
        <f>'[2]4'!AQ41</f>
        <v>0</v>
      </c>
      <c r="H38" s="64">
        <f>'[1]4'!AD41</f>
        <v>0</v>
      </c>
      <c r="I38" s="64">
        <f>'[2]4'!AS41</f>
        <v>0</v>
      </c>
      <c r="J38" s="64">
        <f>'[1]4'!AF41</f>
        <v>0</v>
      </c>
      <c r="K38" s="64">
        <f>'[2]4'!AU41</f>
        <v>0</v>
      </c>
      <c r="L38" s="58" t="s">
        <v>1532</v>
      </c>
      <c r="M38" s="189">
        <f>'2'!L37</f>
        <v>0</v>
      </c>
      <c r="N38" s="180">
        <v>0</v>
      </c>
      <c r="O38" s="180">
        <v>0</v>
      </c>
      <c r="P38" s="180">
        <v>0</v>
      </c>
      <c r="Q38" s="180">
        <v>0</v>
      </c>
      <c r="R38" s="180">
        <v>0</v>
      </c>
      <c r="S38" s="58" t="s">
        <v>1532</v>
      </c>
      <c r="T38" s="60" t="s">
        <v>1532</v>
      </c>
      <c r="U38" s="61">
        <f>-'2'!P37</f>
        <v>0</v>
      </c>
      <c r="V38" s="61">
        <f>'2'!R37</f>
        <v>0</v>
      </c>
      <c r="W38" s="62"/>
    </row>
    <row r="39" spans="1:23" ht="60" x14ac:dyDescent="0.25">
      <c r="A39" s="58" t="str">
        <f>'1'!A39</f>
        <v>1.2.2.2.4</v>
      </c>
      <c r="B39" s="63" t="str">
        <f>'1'!B39</f>
        <v>установка реклоузеров на ВЛ-10кВ фидер-31  №9 п/с "Спасск" в районе ж/д ул. Мельничная-3-я Загородная</v>
      </c>
      <c r="C39" s="58" t="str">
        <f>'1'!C39</f>
        <v>J_1.2.2.2.4.L</v>
      </c>
      <c r="D39" s="58" t="s">
        <v>1532</v>
      </c>
      <c r="E39" s="58" t="s">
        <v>1532</v>
      </c>
      <c r="F39" s="178">
        <f>'2'!J38</f>
        <v>0</v>
      </c>
      <c r="G39" s="64">
        <f>'[2]4'!AQ42</f>
        <v>0</v>
      </c>
      <c r="H39" s="64">
        <f>'[1]4'!AD42</f>
        <v>0</v>
      </c>
      <c r="I39" s="64">
        <f>'[2]4'!AS42</f>
        <v>0</v>
      </c>
      <c r="J39" s="64">
        <f>'[1]4'!AF42</f>
        <v>0</v>
      </c>
      <c r="K39" s="64">
        <v>0</v>
      </c>
      <c r="L39" s="58" t="s">
        <v>1532</v>
      </c>
      <c r="M39" s="189">
        <f>'2'!L38</f>
        <v>0</v>
      </c>
      <c r="N39" s="180">
        <v>0</v>
      </c>
      <c r="O39" s="180">
        <v>0</v>
      </c>
      <c r="P39" s="180">
        <v>0</v>
      </c>
      <c r="Q39" s="180">
        <v>0</v>
      </c>
      <c r="R39" s="180">
        <v>0</v>
      </c>
      <c r="S39" s="58" t="s">
        <v>1532</v>
      </c>
      <c r="T39" s="60" t="s">
        <v>1532</v>
      </c>
      <c r="U39" s="61">
        <f>-'2'!P38</f>
        <v>0</v>
      </c>
      <c r="V39" s="61">
        <f>'2'!R38</f>
        <v>0</v>
      </c>
      <c r="W39" s="62"/>
    </row>
    <row r="40" spans="1:23" ht="45" x14ac:dyDescent="0.25">
      <c r="A40" s="58" t="str">
        <f>'1'!A40</f>
        <v>1.2.2.2.5</v>
      </c>
      <c r="B40" s="63" t="str">
        <f>'1'!B40</f>
        <v>установка реклоузеров на ВЛ-10кВ фидер 3 №10 п/с "Спасск" Пригородный, 2</v>
      </c>
      <c r="C40" s="58" t="str">
        <f>'1'!C40</f>
        <v>J_1.2.2.2.5.L</v>
      </c>
      <c r="D40" s="58" t="s">
        <v>1532</v>
      </c>
      <c r="E40" s="58" t="s">
        <v>1532</v>
      </c>
      <c r="F40" s="178">
        <f>'2'!J39</f>
        <v>0</v>
      </c>
      <c r="G40" s="64">
        <f>'[2]4'!AQ43</f>
        <v>0</v>
      </c>
      <c r="H40" s="64">
        <f>'[1]4'!AD43</f>
        <v>0</v>
      </c>
      <c r="I40" s="64">
        <f>'[2]4'!AS43</f>
        <v>0</v>
      </c>
      <c r="J40" s="64">
        <f>'[1]4'!AF43</f>
        <v>0</v>
      </c>
      <c r="K40" s="64">
        <v>0</v>
      </c>
      <c r="L40" s="58" t="s">
        <v>1532</v>
      </c>
      <c r="M40" s="189">
        <f>'2'!L39</f>
        <v>0</v>
      </c>
      <c r="N40" s="180">
        <v>0</v>
      </c>
      <c r="O40" s="180">
        <v>0</v>
      </c>
      <c r="P40" s="180">
        <v>0</v>
      </c>
      <c r="Q40" s="180">
        <v>0</v>
      </c>
      <c r="R40" s="180">
        <v>0</v>
      </c>
      <c r="S40" s="58" t="s">
        <v>1532</v>
      </c>
      <c r="T40" s="60" t="s">
        <v>1532</v>
      </c>
      <c r="U40" s="61">
        <f>-'2'!P39</f>
        <v>0</v>
      </c>
      <c r="V40" s="61">
        <f>'2'!R39</f>
        <v>0</v>
      </c>
      <c r="W40" s="62"/>
    </row>
    <row r="41" spans="1:23" ht="45" x14ac:dyDescent="0.25">
      <c r="A41" s="58" t="str">
        <f>'1'!A41</f>
        <v>1.2.2.2.6</v>
      </c>
      <c r="B41" s="63" t="str">
        <f>'1'!B41</f>
        <v>установка реклоузеров на ВЛ-10кВ фидер 10 №11 п/с "Спасск" Репина, 2</v>
      </c>
      <c r="C41" s="58" t="str">
        <f>'1'!C41</f>
        <v>J_1.2.2.2.6.L</v>
      </c>
      <c r="D41" s="58" t="s">
        <v>1532</v>
      </c>
      <c r="E41" s="58" t="s">
        <v>1532</v>
      </c>
      <c r="F41" s="178">
        <f>'2'!J40</f>
        <v>0</v>
      </c>
      <c r="G41" s="64">
        <f>'[2]4'!AQ44</f>
        <v>0</v>
      </c>
      <c r="H41" s="64">
        <f>'[1]4'!AD44</f>
        <v>0</v>
      </c>
      <c r="I41" s="64">
        <f>'[2]4'!AS44</f>
        <v>0</v>
      </c>
      <c r="J41" s="64">
        <f>'[1]4'!AF44</f>
        <v>0</v>
      </c>
      <c r="K41" s="64">
        <v>0</v>
      </c>
      <c r="L41" s="58" t="s">
        <v>1532</v>
      </c>
      <c r="M41" s="189">
        <f>'2'!L40</f>
        <v>0</v>
      </c>
      <c r="N41" s="180">
        <v>0</v>
      </c>
      <c r="O41" s="180">
        <v>0</v>
      </c>
      <c r="P41" s="180">
        <v>0</v>
      </c>
      <c r="Q41" s="180">
        <v>0</v>
      </c>
      <c r="R41" s="180">
        <v>0</v>
      </c>
      <c r="S41" s="58" t="s">
        <v>1532</v>
      </c>
      <c r="T41" s="60" t="s">
        <v>1532</v>
      </c>
      <c r="U41" s="61">
        <f>-'2'!P40</f>
        <v>0</v>
      </c>
      <c r="V41" s="61">
        <f>'2'!R40</f>
        <v>0</v>
      </c>
      <c r="W41" s="62"/>
    </row>
    <row r="42" spans="1:23" ht="45" x14ac:dyDescent="0.25">
      <c r="A42" s="58" t="str">
        <f>'1'!A42</f>
        <v>1.2.2.2.7</v>
      </c>
      <c r="B42" s="63" t="str">
        <f>'1'!B42</f>
        <v>установка реклоузеров на ВЛ-10кВ фидер 31  №8 п/с "Спасск" Карьерная, 5</v>
      </c>
      <c r="C42" s="58" t="str">
        <f>'1'!C42</f>
        <v>J_1.2.2.2.7.L</v>
      </c>
      <c r="D42" s="58" t="s">
        <v>1532</v>
      </c>
      <c r="E42" s="58" t="s">
        <v>1532</v>
      </c>
      <c r="F42" s="178">
        <f>'2'!J41</f>
        <v>0</v>
      </c>
      <c r="G42" s="64">
        <f>'[2]4'!AQ45</f>
        <v>0</v>
      </c>
      <c r="H42" s="64">
        <f>'[1]4'!AD45</f>
        <v>0</v>
      </c>
      <c r="I42" s="64">
        <f>'[2]4'!AS45</f>
        <v>0</v>
      </c>
      <c r="J42" s="64">
        <f>'[1]4'!AF45</f>
        <v>0</v>
      </c>
      <c r="K42" s="64">
        <v>0</v>
      </c>
      <c r="L42" s="58" t="s">
        <v>1532</v>
      </c>
      <c r="M42" s="189">
        <f>'2'!L41</f>
        <v>0</v>
      </c>
      <c r="N42" s="180">
        <v>0</v>
      </c>
      <c r="O42" s="180">
        <v>0</v>
      </c>
      <c r="P42" s="180">
        <v>0</v>
      </c>
      <c r="Q42" s="180">
        <v>0</v>
      </c>
      <c r="R42" s="180">
        <v>0</v>
      </c>
      <c r="S42" s="58" t="s">
        <v>1532</v>
      </c>
      <c r="T42" s="60" t="s">
        <v>1532</v>
      </c>
      <c r="U42" s="61">
        <f>-'2'!P41</f>
        <v>0</v>
      </c>
      <c r="V42" s="61">
        <f>'2'!R41</f>
        <v>0</v>
      </c>
      <c r="W42" s="62"/>
    </row>
    <row r="43" spans="1:23" ht="60" x14ac:dyDescent="0.25">
      <c r="A43" s="58" t="str">
        <f>'1'!A43</f>
        <v>1.2.2.2.8</v>
      </c>
      <c r="B43" s="63" t="str">
        <f>'1'!B43</f>
        <v>установка реклоузеров на ВЛ-10кВ фидер №3 п/с "Евгеньевка" в районе ж/д ул. Хрещатинская, 78</v>
      </c>
      <c r="C43" s="58" t="str">
        <f>'1'!C43</f>
        <v>J_1.2.2.2.8.L</v>
      </c>
      <c r="D43" s="58" t="s">
        <v>1532</v>
      </c>
      <c r="E43" s="58" t="s">
        <v>1532</v>
      </c>
      <c r="F43" s="178">
        <f>'2'!J42</f>
        <v>0</v>
      </c>
      <c r="G43" s="64">
        <f>'[2]4'!AQ46</f>
        <v>0</v>
      </c>
      <c r="H43" s="64">
        <f>'[1]4'!AD46</f>
        <v>0</v>
      </c>
      <c r="I43" s="64">
        <f>'[2]4'!AS46</f>
        <v>0</v>
      </c>
      <c r="J43" s="64">
        <f>'[1]4'!AF46</f>
        <v>0</v>
      </c>
      <c r="K43" s="64">
        <v>0</v>
      </c>
      <c r="L43" s="58" t="s">
        <v>1532</v>
      </c>
      <c r="M43" s="189">
        <f>'2'!L42</f>
        <v>0</v>
      </c>
      <c r="N43" s="180">
        <v>0</v>
      </c>
      <c r="O43" s="180">
        <v>0</v>
      </c>
      <c r="P43" s="180">
        <v>0</v>
      </c>
      <c r="Q43" s="180">
        <v>0</v>
      </c>
      <c r="R43" s="180">
        <v>0</v>
      </c>
      <c r="S43" s="58" t="s">
        <v>1532</v>
      </c>
      <c r="T43" s="60" t="s">
        <v>1532</v>
      </c>
      <c r="U43" s="61">
        <f>-'2'!P42</f>
        <v>0</v>
      </c>
      <c r="V43" s="61">
        <f>'2'!R42</f>
        <v>0</v>
      </c>
      <c r="W43" s="62"/>
    </row>
    <row r="44" spans="1:23" ht="60" x14ac:dyDescent="0.25">
      <c r="A44" s="58" t="str">
        <f>'1'!A44</f>
        <v>1.2.2.2.9</v>
      </c>
      <c r="B44" s="63" t="str">
        <f>'1'!B44</f>
        <v>установка реклоузеров на ВЛ-10кВ фидер №13 п/с "ЗСМ" в районе ж/д ул. Ипподромная, 4</v>
      </c>
      <c r="C44" s="58" t="str">
        <f>'1'!C44</f>
        <v>J_1.2.2.2.9.L</v>
      </c>
      <c r="D44" s="58" t="s">
        <v>1532</v>
      </c>
      <c r="E44" s="58" t="s">
        <v>1532</v>
      </c>
      <c r="F44" s="178">
        <f>'2'!J43</f>
        <v>0</v>
      </c>
      <c r="G44" s="64">
        <f>'[2]4'!AQ47</f>
        <v>0</v>
      </c>
      <c r="H44" s="64">
        <f>'[1]4'!AD47</f>
        <v>0</v>
      </c>
      <c r="I44" s="64">
        <f>'[2]4'!AS47</f>
        <v>0</v>
      </c>
      <c r="J44" s="64">
        <f>'[1]4'!AF47</f>
        <v>0</v>
      </c>
      <c r="K44" s="64">
        <v>0</v>
      </c>
      <c r="L44" s="58" t="s">
        <v>1532</v>
      </c>
      <c r="M44" s="189">
        <f>'2'!L43</f>
        <v>0</v>
      </c>
      <c r="N44" s="180">
        <v>0</v>
      </c>
      <c r="O44" s="180">
        <v>0</v>
      </c>
      <c r="P44" s="180">
        <v>0</v>
      </c>
      <c r="Q44" s="180">
        <v>0</v>
      </c>
      <c r="R44" s="180">
        <v>0</v>
      </c>
      <c r="S44" s="58" t="s">
        <v>1532</v>
      </c>
      <c r="T44" s="60" t="s">
        <v>1532</v>
      </c>
      <c r="U44" s="61">
        <f>-'2'!P43</f>
        <v>0</v>
      </c>
      <c r="V44" s="61">
        <f>'2'!R43</f>
        <v>0</v>
      </c>
      <c r="W44" s="62"/>
    </row>
    <row r="45" spans="1:23" ht="60" x14ac:dyDescent="0.25">
      <c r="A45" s="58" t="str">
        <f>'1'!A45</f>
        <v>1.2.3</v>
      </c>
      <c r="B45" s="63" t="str">
        <f>'1'!B45</f>
        <v>Развитие и модернизация учета электрической энергии (мощности), всего, в том числе:</v>
      </c>
      <c r="C45" s="58" t="str">
        <f>'1'!C45</f>
        <v>нд</v>
      </c>
      <c r="D45" s="58" t="s">
        <v>1532</v>
      </c>
      <c r="E45" s="58" t="s">
        <v>1532</v>
      </c>
      <c r="F45" s="178">
        <f>'2'!J44</f>
        <v>4.1881666666666675</v>
      </c>
      <c r="G45" s="64">
        <f>'[2]4'!AQ48</f>
        <v>0</v>
      </c>
      <c r="H45" s="64">
        <f>'[1]4'!AD48</f>
        <v>0</v>
      </c>
      <c r="I45" s="64">
        <f>'[2]4'!AS48</f>
        <v>0</v>
      </c>
      <c r="J45" s="64">
        <f>'[1]4'!AF48</f>
        <v>0</v>
      </c>
      <c r="K45" s="64">
        <f>'[5]4'!$BI$50</f>
        <v>391</v>
      </c>
      <c r="L45" s="58" t="s">
        <v>1532</v>
      </c>
      <c r="M45" s="189">
        <f>'2'!L44</f>
        <v>4.2482010300000006</v>
      </c>
      <c r="N45" s="180">
        <v>0</v>
      </c>
      <c r="O45" s="180">
        <v>0</v>
      </c>
      <c r="P45" s="180">
        <v>0</v>
      </c>
      <c r="Q45" s="180">
        <v>0</v>
      </c>
      <c r="R45" s="180">
        <v>124</v>
      </c>
      <c r="S45" s="58" t="s">
        <v>1532</v>
      </c>
      <c r="T45" s="60" t="s">
        <v>1532</v>
      </c>
      <c r="U45" s="61">
        <f>-'2'!P44</f>
        <v>-6.0034363333333118E-2</v>
      </c>
      <c r="V45" s="61">
        <f>'2'!R44</f>
        <v>0</v>
      </c>
      <c r="W45" s="62"/>
    </row>
    <row r="46" spans="1:23" ht="75" x14ac:dyDescent="0.25">
      <c r="A46" s="58" t="str">
        <f>'1'!A46</f>
        <v>1.2.3.5</v>
      </c>
      <c r="B46" s="63" t="str">
        <f>'1'!B46</f>
        <v>"Включение приборов учета в систему сбора и передачи данных, класс напряжения 0,22 (0,4) кВ, всего, в том числе:"</v>
      </c>
      <c r="C46" s="58" t="str">
        <f>'1'!C46</f>
        <v>нд</v>
      </c>
      <c r="D46" s="58" t="s">
        <v>1532</v>
      </c>
      <c r="E46" s="58" t="s">
        <v>1532</v>
      </c>
      <c r="F46" s="178">
        <f>'2'!J45</f>
        <v>4.1881666666666675</v>
      </c>
      <c r="G46" s="64">
        <f>'[2]4'!AQ49</f>
        <v>0</v>
      </c>
      <c r="H46" s="64">
        <f>'[1]4'!AD49</f>
        <v>0</v>
      </c>
      <c r="I46" s="64">
        <f>'[2]4'!AS49</f>
        <v>0</v>
      </c>
      <c r="J46" s="64">
        <f>'[1]4'!AF49</f>
        <v>0</v>
      </c>
      <c r="K46" s="64">
        <f>'[5]4'!$BI$50</f>
        <v>391</v>
      </c>
      <c r="L46" s="58" t="s">
        <v>1532</v>
      </c>
      <c r="M46" s="189">
        <f>'2'!L45</f>
        <v>4.2482010300000006</v>
      </c>
      <c r="N46" s="180">
        <v>0</v>
      </c>
      <c r="O46" s="180">
        <v>0</v>
      </c>
      <c r="P46" s="180">
        <v>0</v>
      </c>
      <c r="Q46" s="180">
        <v>0</v>
      </c>
      <c r="R46" s="180">
        <v>124</v>
      </c>
      <c r="S46" s="58" t="s">
        <v>1532</v>
      </c>
      <c r="T46" s="60" t="s">
        <v>1532</v>
      </c>
      <c r="U46" s="61">
        <f>-'2'!P45</f>
        <v>-6.0034363333333118E-2</v>
      </c>
      <c r="V46" s="61">
        <f>'2'!R45</f>
        <v>101.43342823033149</v>
      </c>
      <c r="W46" s="62"/>
    </row>
    <row r="47" spans="1:23" ht="345" x14ac:dyDescent="0.25">
      <c r="A47" s="58" t="str">
        <f>'1'!A47</f>
        <v>1.2.3.5.1</v>
      </c>
      <c r="B47" s="63" t="str">
        <f>'1'!B47</f>
        <v xml:space="preserve">Установка АСКУЭ в частном секторе, ул.Горького 14-74д, ул.Советская 77-280-248-278 ул. 1я Загородная 15-55, ул. 1я Набережная 2-38,  ул. 2я Набережная 2-8, ул.Перелетная 12-20, ул. Тараса Шевченко 48-80, ул.Комсомольская 45-138, ул.Мельничная 40-108, ул.Транспортная 3-34, ул.Российская 2-12, пер. Колхозный 7-23, ул.Лозовая 2а-35, пер.Николаевский 8а-48, ул.Юбилейная 4-30, ул.Молодежная 1-10,  ул.Дальняя 1-15, ул.Дербенева 23а-29, ул.Пионерская 21-35,  ул.Энергетиков 1-6, ул.Фадеева 8-40, ул. Чернышевского 2-12, ул.Халтурина 2-87 </v>
      </c>
      <c r="C47" s="58" t="str">
        <f>'1'!C47</f>
        <v>J_1.2.3.5.1.N</v>
      </c>
      <c r="D47" s="58" t="s">
        <v>1532</v>
      </c>
      <c r="E47" s="58" t="s">
        <v>1532</v>
      </c>
      <c r="F47" s="178">
        <f>'2'!J46</f>
        <v>4.1881666666666675</v>
      </c>
      <c r="G47" s="64">
        <f>'[2]4'!AQ50</f>
        <v>0</v>
      </c>
      <c r="H47" s="64">
        <f>'[1]4'!AD50</f>
        <v>0</v>
      </c>
      <c r="I47" s="64">
        <f>'[2]4'!AS50</f>
        <v>0</v>
      </c>
      <c r="J47" s="64">
        <f>'[1]4'!AF50</f>
        <v>0</v>
      </c>
      <c r="K47" s="64">
        <v>178</v>
      </c>
      <c r="L47" s="58" t="s">
        <v>1532</v>
      </c>
      <c r="M47" s="189">
        <f>'2'!L46</f>
        <v>4.2482010300000006</v>
      </c>
      <c r="N47" s="180">
        <v>0</v>
      </c>
      <c r="O47" s="180">
        <v>0</v>
      </c>
      <c r="P47" s="180">
        <v>0</v>
      </c>
      <c r="Q47" s="180">
        <v>0</v>
      </c>
      <c r="R47" s="180">
        <v>73</v>
      </c>
      <c r="S47" s="58" t="s">
        <v>1532</v>
      </c>
      <c r="T47" s="60" t="s">
        <v>1532</v>
      </c>
      <c r="U47" s="61">
        <f>-'2'!P46</f>
        <v>-6.0034363333333118E-2</v>
      </c>
      <c r="V47" s="61">
        <f>'2'!R46</f>
        <v>101.43342823033149</v>
      </c>
      <c r="W47" s="62"/>
    </row>
    <row r="48" spans="1:23" ht="165" x14ac:dyDescent="0.25">
      <c r="A48" s="58" t="str">
        <f>'1'!A48</f>
        <v>1.2.3.5.2</v>
      </c>
      <c r="B48" s="63" t="str">
        <f>'1'!B48</f>
        <v>Установка АСКУЭ физ.лица ул. Цементная 10-19, ул.Советская 2-46, ул. Комсомольская 16-20-30,  ул.Красноармейская 18-25-48, ул. Коммунаров 5-11, ул.Береговая 44-50, ул. Вокзальная 4-18, ул. Советская, ул.Юбилейная, ул.Красногвардейская, ул.Парковая</v>
      </c>
      <c r="C48" s="58" t="str">
        <f>'1'!C48</f>
        <v>J_1.2.3.5.2.O</v>
      </c>
      <c r="D48" s="58" t="s">
        <v>1532</v>
      </c>
      <c r="E48" s="58" t="s">
        <v>1532</v>
      </c>
      <c r="F48" s="178">
        <f>'2'!J47</f>
        <v>0</v>
      </c>
      <c r="G48" s="64">
        <f>'[2]4'!AQ51</f>
        <v>0</v>
      </c>
      <c r="H48" s="64">
        <f>'[1]4'!AD51</f>
        <v>0</v>
      </c>
      <c r="I48" s="64">
        <f>'[2]4'!AS51</f>
        <v>0</v>
      </c>
      <c r="J48" s="64">
        <f>'[1]4'!AF51</f>
        <v>0</v>
      </c>
      <c r="K48" s="64">
        <v>213</v>
      </c>
      <c r="L48" s="58" t="s">
        <v>1532</v>
      </c>
      <c r="M48" s="189">
        <f>'2'!L47</f>
        <v>0</v>
      </c>
      <c r="N48" s="180">
        <v>0</v>
      </c>
      <c r="O48" s="180">
        <v>0</v>
      </c>
      <c r="P48" s="180">
        <v>0</v>
      </c>
      <c r="Q48" s="180">
        <v>0</v>
      </c>
      <c r="R48" s="180">
        <v>51</v>
      </c>
      <c r="S48" s="58" t="s">
        <v>1532</v>
      </c>
      <c r="T48" s="60" t="s">
        <v>1532</v>
      </c>
      <c r="U48" s="61">
        <f>-'2'!P47</f>
        <v>0</v>
      </c>
      <c r="V48" s="61">
        <f>'2'!R47</f>
        <v>0</v>
      </c>
      <c r="W48" s="62"/>
    </row>
    <row r="49" spans="1:23" ht="45" x14ac:dyDescent="0.25">
      <c r="A49" s="58" t="str">
        <f>'1'!A49</f>
        <v>1.2.3.5.3</v>
      </c>
      <c r="B49" s="63" t="str">
        <f>'1'!B49</f>
        <v>Установка АСКУЭ в в точках перетока в смежные сети ТП-81, ТП-141, ТП-111, ТП-13, ТП-34</v>
      </c>
      <c r="C49" s="58" t="str">
        <f>'1'!C49</f>
        <v>J_1.2.3.5.3.N</v>
      </c>
      <c r="D49" s="58" t="s">
        <v>1532</v>
      </c>
      <c r="E49" s="58" t="s">
        <v>1532</v>
      </c>
      <c r="F49" s="178">
        <f>'2'!J48</f>
        <v>0</v>
      </c>
      <c r="G49" s="64">
        <f>'[2]4'!AQ52</f>
        <v>0</v>
      </c>
      <c r="H49" s="64">
        <f>'[1]4'!AD52</f>
        <v>0</v>
      </c>
      <c r="I49" s="64">
        <f>'[2]4'!AS52</f>
        <v>0</v>
      </c>
      <c r="J49" s="64">
        <f>'[1]4'!AF52</f>
        <v>0</v>
      </c>
      <c r="K49" s="64">
        <f>'[2]4'!AU52</f>
        <v>0</v>
      </c>
      <c r="L49" s="58" t="s">
        <v>1532</v>
      </c>
      <c r="M49" s="189">
        <f>'2'!L48</f>
        <v>0</v>
      </c>
      <c r="N49" s="180">
        <v>0</v>
      </c>
      <c r="O49" s="180">
        <v>0</v>
      </c>
      <c r="P49" s="180">
        <v>0</v>
      </c>
      <c r="Q49" s="180">
        <v>0</v>
      </c>
      <c r="R49" s="180">
        <v>0</v>
      </c>
      <c r="S49" s="58" t="s">
        <v>1532</v>
      </c>
      <c r="T49" s="60" t="s">
        <v>1532</v>
      </c>
      <c r="U49" s="61">
        <f>-'2'!P48</f>
        <v>0</v>
      </c>
      <c r="V49" s="61">
        <f>'2'!R48</f>
        <v>0</v>
      </c>
      <c r="W49" s="62"/>
    </row>
    <row r="50" spans="1:23" ht="60" x14ac:dyDescent="0.25">
      <c r="A50" s="58" t="str">
        <f>'1'!A50</f>
        <v>1.2.3.6</v>
      </c>
      <c r="B50" s="63" t="str">
        <f>'1'!B50</f>
        <v>"Включение приборов учета в систему сбора и передачи данных, класс напряжения 6 (10) кВ, всего, в том числе:"</v>
      </c>
      <c r="C50" s="58" t="str">
        <f>'1'!C50</f>
        <v>нд</v>
      </c>
      <c r="D50" s="58" t="s">
        <v>1532</v>
      </c>
      <c r="E50" s="58" t="s">
        <v>1532</v>
      </c>
      <c r="F50" s="178">
        <f>'2'!J49</f>
        <v>0</v>
      </c>
      <c r="G50" s="64">
        <f>'[2]4'!AQ53</f>
        <v>0</v>
      </c>
      <c r="H50" s="64">
        <f>'[1]4'!AD53</f>
        <v>0</v>
      </c>
      <c r="I50" s="64">
        <f>'[2]4'!AS53</f>
        <v>0</v>
      </c>
      <c r="J50" s="64">
        <f>'[1]4'!AF53</f>
        <v>0</v>
      </c>
      <c r="K50" s="64">
        <f>'[2]4'!AU53</f>
        <v>0</v>
      </c>
      <c r="L50" s="58" t="s">
        <v>1532</v>
      </c>
      <c r="M50" s="189">
        <f>'2'!L49</f>
        <v>0</v>
      </c>
      <c r="N50" s="180">
        <v>0</v>
      </c>
      <c r="O50" s="180">
        <v>0</v>
      </c>
      <c r="P50" s="180">
        <v>0</v>
      </c>
      <c r="Q50" s="180">
        <v>0</v>
      </c>
      <c r="R50" s="180">
        <v>0</v>
      </c>
      <c r="S50" s="58" t="s">
        <v>1532</v>
      </c>
      <c r="T50" s="60" t="s">
        <v>1532</v>
      </c>
      <c r="U50" s="61">
        <f>-'2'!P49</f>
        <v>0</v>
      </c>
      <c r="V50" s="61">
        <f>'2'!R49</f>
        <v>0</v>
      </c>
      <c r="W50" s="62"/>
    </row>
    <row r="51" spans="1:23" ht="30" x14ac:dyDescent="0.25">
      <c r="A51" s="58" t="str">
        <f>'1'!A51</f>
        <v>1.2.3.6.1</v>
      </c>
      <c r="B51" s="63" t="str">
        <f>'1'!B51</f>
        <v>Установка АСКУЭ на п/с 35/10кВ ЗСМ ул.Селикатная</v>
      </c>
      <c r="C51" s="58" t="str">
        <f>'1'!C51</f>
        <v>J_1.2.3.6.1.N</v>
      </c>
      <c r="D51" s="58" t="s">
        <v>1532</v>
      </c>
      <c r="E51" s="58" t="s">
        <v>1532</v>
      </c>
      <c r="F51" s="178">
        <f>'2'!J50</f>
        <v>0</v>
      </c>
      <c r="G51" s="64">
        <f>'[2]4'!AQ54</f>
        <v>0</v>
      </c>
      <c r="H51" s="64">
        <f>'[1]4'!AD54</f>
        <v>0</v>
      </c>
      <c r="I51" s="64">
        <f>'[2]4'!AS54</f>
        <v>0</v>
      </c>
      <c r="J51" s="64">
        <f>'[1]4'!AF54</f>
        <v>0</v>
      </c>
      <c r="K51" s="64">
        <f>'[2]4'!AU54</f>
        <v>0</v>
      </c>
      <c r="L51" s="58" t="s">
        <v>1532</v>
      </c>
      <c r="M51" s="189">
        <f>'2'!L50</f>
        <v>0</v>
      </c>
      <c r="N51" s="180">
        <v>0</v>
      </c>
      <c r="O51" s="180">
        <v>0</v>
      </c>
      <c r="P51" s="180">
        <v>0</v>
      </c>
      <c r="Q51" s="180">
        <v>0</v>
      </c>
      <c r="R51" s="180">
        <v>0</v>
      </c>
      <c r="S51" s="58" t="s">
        <v>1532</v>
      </c>
      <c r="T51" s="60" t="s">
        <v>1532</v>
      </c>
      <c r="U51" s="61">
        <f>-'2'!P50</f>
        <v>0</v>
      </c>
      <c r="V51" s="61">
        <f>'2'!R50</f>
        <v>0</v>
      </c>
      <c r="W51" s="62"/>
    </row>
    <row r="52" spans="1:23" ht="45" x14ac:dyDescent="0.25">
      <c r="A52" s="58" t="str">
        <f>'1'!A52</f>
        <v>1.4.</v>
      </c>
      <c r="B52" s="63" t="str">
        <f>'1'!B52</f>
        <v>Прочее новое строительство объектов электросетевого хозяйства, всего, в том числе:</v>
      </c>
      <c r="C52" s="58" t="str">
        <f>'1'!C52</f>
        <v>нд</v>
      </c>
      <c r="D52" s="58" t="s">
        <v>1532</v>
      </c>
      <c r="E52" s="58" t="s">
        <v>1532</v>
      </c>
      <c r="F52" s="178">
        <f>'2'!J51</f>
        <v>1.18841</v>
      </c>
      <c r="G52" s="64">
        <f>'[2]4'!AQ55</f>
        <v>0</v>
      </c>
      <c r="H52" s="64">
        <f>'[1]4'!AD55</f>
        <v>0</v>
      </c>
      <c r="I52" s="64">
        <v>1.17</v>
      </c>
      <c r="J52" s="64">
        <f>'[1]4'!AF55</f>
        <v>0</v>
      </c>
      <c r="K52" s="64">
        <f>'[2]4'!AU55</f>
        <v>0</v>
      </c>
      <c r="L52" s="58" t="s">
        <v>1532</v>
      </c>
      <c r="M52" s="189">
        <f>M53+M54+M55+M56+M57</f>
        <v>2.4055962699999998</v>
      </c>
      <c r="N52" s="180">
        <v>0</v>
      </c>
      <c r="O52" s="180">
        <v>0</v>
      </c>
      <c r="P52" s="189">
        <f t="shared" ref="P52:R52" si="8">P53+P54+P55+P56+P57</f>
        <v>1.34</v>
      </c>
      <c r="Q52" s="189">
        <f t="shared" si="8"/>
        <v>0</v>
      </c>
      <c r="R52" s="181">
        <f t="shared" si="8"/>
        <v>0</v>
      </c>
      <c r="S52" s="58" t="s">
        <v>1532</v>
      </c>
      <c r="T52" s="60" t="s">
        <v>1532</v>
      </c>
      <c r="U52" s="61">
        <f>-'2'!P51</f>
        <v>-1.2171862699999998</v>
      </c>
      <c r="V52" s="61">
        <f>'2'!R51</f>
        <v>0</v>
      </c>
      <c r="W52" s="62"/>
    </row>
    <row r="53" spans="1:23" ht="90" x14ac:dyDescent="0.25">
      <c r="A53" s="58" t="str">
        <f>'1'!A53</f>
        <v>1.4.1.</v>
      </c>
      <c r="B53" s="63" t="str">
        <f>'1'!B53</f>
        <v>ВЛЗ-10кВ Ф-31 оп.262 - ТП 164  Техническая дорога АО "Спасскцемент". Пересечение улиц: Павлика Морозова, 25 лет Октября, Пионерской.  ВЛ L-435м, КЛ L-40м</v>
      </c>
      <c r="C53" s="58" t="str">
        <f>'1'!C53</f>
        <v>J_1.4.1.O</v>
      </c>
      <c r="D53" s="58" t="s">
        <v>1532</v>
      </c>
      <c r="E53" s="58" t="s">
        <v>1532</v>
      </c>
      <c r="F53" s="178">
        <f>'2'!J52</f>
        <v>0</v>
      </c>
      <c r="G53" s="64">
        <f>'[2]4'!AQ56</f>
        <v>0</v>
      </c>
      <c r="H53" s="64">
        <f>'[1]4'!AD56</f>
        <v>0</v>
      </c>
      <c r="I53" s="64">
        <f>'[2]4'!AS56</f>
        <v>0</v>
      </c>
      <c r="J53" s="64">
        <f>'[1]4'!AF56</f>
        <v>0</v>
      </c>
      <c r="K53" s="64">
        <f>'[2]4'!AU56</f>
        <v>0</v>
      </c>
      <c r="L53" s="58" t="s">
        <v>1532</v>
      </c>
      <c r="M53" s="189">
        <f>'2'!L52</f>
        <v>0</v>
      </c>
      <c r="N53" s="180">
        <v>0</v>
      </c>
      <c r="O53" s="180">
        <v>0</v>
      </c>
      <c r="P53" s="180">
        <v>0</v>
      </c>
      <c r="Q53" s="180">
        <v>0</v>
      </c>
      <c r="R53" s="180">
        <v>0</v>
      </c>
      <c r="S53" s="58" t="s">
        <v>1532</v>
      </c>
      <c r="T53" s="60" t="s">
        <v>1532</v>
      </c>
      <c r="U53" s="61">
        <f>-'2'!P52</f>
        <v>0</v>
      </c>
      <c r="V53" s="61">
        <f>'2'!R52</f>
        <v>0</v>
      </c>
      <c r="W53" s="62"/>
    </row>
    <row r="54" spans="1:23" ht="45" x14ac:dyDescent="0.25">
      <c r="A54" s="58" t="str">
        <f>'1'!A54</f>
        <v>1.4.2.</v>
      </c>
      <c r="B54" s="63" t="str">
        <f>'1'!B54</f>
        <v xml:space="preserve">ВЛ-10кВ Ф-10"С" L-470м оп.88-94, оп.95-98, КЛ-10кВ Ф-10"С" L-190м оп.94-95   ул. Арсеньева. </v>
      </c>
      <c r="C54" s="58" t="str">
        <f>'1'!C54</f>
        <v>J_1.4.2.K</v>
      </c>
      <c r="D54" s="58" t="s">
        <v>1532</v>
      </c>
      <c r="E54" s="58" t="s">
        <v>1532</v>
      </c>
      <c r="F54" s="178">
        <f>'2'!J53</f>
        <v>0</v>
      </c>
      <c r="G54" s="64">
        <f>'[2]4'!AQ57</f>
        <v>0</v>
      </c>
      <c r="H54" s="64">
        <f>'[1]4'!AD57</f>
        <v>0</v>
      </c>
      <c r="I54" s="64">
        <f>'[2]4'!AS57</f>
        <v>0</v>
      </c>
      <c r="J54" s="64">
        <f>'[1]4'!AF57</f>
        <v>0</v>
      </c>
      <c r="K54" s="64">
        <f>'[2]4'!AU57</f>
        <v>0</v>
      </c>
      <c r="L54" s="58" t="s">
        <v>1532</v>
      </c>
      <c r="M54" s="189">
        <f>'2'!L53</f>
        <v>0</v>
      </c>
      <c r="N54" s="180">
        <v>0</v>
      </c>
      <c r="O54" s="180">
        <v>0</v>
      </c>
      <c r="P54" s="180">
        <v>0</v>
      </c>
      <c r="Q54" s="180">
        <v>0</v>
      </c>
      <c r="R54" s="180">
        <v>0</v>
      </c>
      <c r="S54" s="58" t="s">
        <v>1532</v>
      </c>
      <c r="T54" s="60" t="s">
        <v>1532</v>
      </c>
      <c r="U54" s="61">
        <f>-'2'!P53</f>
        <v>0</v>
      </c>
      <c r="V54" s="61">
        <f>'2'!R53</f>
        <v>0</v>
      </c>
      <c r="W54" s="62"/>
    </row>
    <row r="55" spans="1:23" ht="45" x14ac:dyDescent="0.25">
      <c r="A55" s="58" t="str">
        <f>'1'!A55</f>
        <v>1.4.3.</v>
      </c>
      <c r="B55" s="63" t="str">
        <f>'1'!B55</f>
        <v>КЛ-10кВ Ф-16"М   L-1170м" п/с "межзаводская"- ТП-119, ул. Красногвардейская</v>
      </c>
      <c r="C55" s="58" t="str">
        <f>'1'!C55</f>
        <v>J_1.4.3.M</v>
      </c>
      <c r="D55" s="58" t="s">
        <v>1532</v>
      </c>
      <c r="E55" s="58" t="s">
        <v>1532</v>
      </c>
      <c r="F55" s="178">
        <f>'2'!J54</f>
        <v>1.18841</v>
      </c>
      <c r="G55" s="64">
        <f>'[2]4'!AQ58</f>
        <v>0</v>
      </c>
      <c r="H55" s="64">
        <f>'[1]4'!AD58</f>
        <v>0</v>
      </c>
      <c r="I55" s="64">
        <f>'[5]4'!$BG$57</f>
        <v>1.17</v>
      </c>
      <c r="J55" s="64">
        <f>'[1]4'!AF58</f>
        <v>0</v>
      </c>
      <c r="K55" s="64">
        <f>'[2]4'!AU58</f>
        <v>0</v>
      </c>
      <c r="L55" s="58" t="s">
        <v>1532</v>
      </c>
      <c r="M55" s="189">
        <f>'2'!L54</f>
        <v>2.4055962699999998</v>
      </c>
      <c r="N55" s="180">
        <v>0</v>
      </c>
      <c r="O55" s="180">
        <v>0</v>
      </c>
      <c r="P55" s="180">
        <v>1.34</v>
      </c>
      <c r="Q55" s="180">
        <v>0</v>
      </c>
      <c r="R55" s="180">
        <v>0</v>
      </c>
      <c r="S55" s="58" t="s">
        <v>1532</v>
      </c>
      <c r="T55" s="60" t="s">
        <v>1532</v>
      </c>
      <c r="U55" s="61">
        <f>-'2'!P54</f>
        <v>-1.2171862699999998</v>
      </c>
      <c r="V55" s="61">
        <f>'2'!R54</f>
        <v>0</v>
      </c>
      <c r="W55" s="62"/>
    </row>
    <row r="56" spans="1:23" ht="150" x14ac:dyDescent="0.25">
      <c r="A56" s="58" t="str">
        <f>'1'!A56</f>
        <v>1.4.4.</v>
      </c>
      <c r="B56" s="63" t="str">
        <f>'1'!B56</f>
        <v>КЛ-10кВ Ф-17 "С"  (ТП-163 - ТП-168) ул. Калинина(Калинина 8-Цементная 22а), ул. 1-й Западный(1й Западный 5-Калиниа 8), ул. 25 лет Октября(25 лет октября 20-1й Западный 5), 2-й Западный(ул. Пионерская 19а-ул. 25 лет октября 20) 570м. (новое строительство)</v>
      </c>
      <c r="C56" s="58" t="str">
        <f>'1'!C56</f>
        <v>J_1.4.4.N</v>
      </c>
      <c r="D56" s="58" t="s">
        <v>1532</v>
      </c>
      <c r="E56" s="58" t="s">
        <v>1532</v>
      </c>
      <c r="F56" s="178">
        <f>'2'!J55</f>
        <v>0</v>
      </c>
      <c r="G56" s="64">
        <f>'[2]4'!AQ59</f>
        <v>0</v>
      </c>
      <c r="H56" s="64">
        <f>'[1]4'!AD59</f>
        <v>0</v>
      </c>
      <c r="I56" s="64">
        <f>'[2]4'!AS59</f>
        <v>0</v>
      </c>
      <c r="J56" s="64">
        <f>'[1]4'!AF59</f>
        <v>0</v>
      </c>
      <c r="K56" s="64">
        <f>'[2]4'!AU59</f>
        <v>0</v>
      </c>
      <c r="L56" s="58" t="s">
        <v>1532</v>
      </c>
      <c r="M56" s="189">
        <f>'2'!L55</f>
        <v>0</v>
      </c>
      <c r="N56" s="180">
        <v>0</v>
      </c>
      <c r="O56" s="180">
        <v>0</v>
      </c>
      <c r="P56" s="180">
        <v>0</v>
      </c>
      <c r="Q56" s="180">
        <v>0</v>
      </c>
      <c r="R56" s="180">
        <v>0</v>
      </c>
      <c r="S56" s="58" t="s">
        <v>1532</v>
      </c>
      <c r="T56" s="60" t="s">
        <v>1532</v>
      </c>
      <c r="U56" s="61">
        <f>-'2'!P55</f>
        <v>0</v>
      </c>
      <c r="V56" s="61">
        <f>'2'!R55</f>
        <v>0</v>
      </c>
      <c r="W56" s="62"/>
    </row>
    <row r="57" spans="1:23" ht="30" x14ac:dyDescent="0.25">
      <c r="A57" s="58" t="str">
        <f>'1'!A57</f>
        <v>1.4.5.</v>
      </c>
      <c r="B57" s="63" t="str">
        <f>'1'!B57</f>
        <v xml:space="preserve">Установка  2КТПБ  (2*1000) ул.Краснознаменная 4  </v>
      </c>
      <c r="C57" s="58" t="str">
        <f>'1'!C57</f>
        <v>J_1.4.5.K</v>
      </c>
      <c r="D57" s="58" t="s">
        <v>1532</v>
      </c>
      <c r="E57" s="58" t="s">
        <v>1532</v>
      </c>
      <c r="F57" s="178">
        <f>'2'!J56</f>
        <v>0</v>
      </c>
      <c r="G57" s="64">
        <f>'[2]4'!AQ60</f>
        <v>0</v>
      </c>
      <c r="H57" s="64">
        <f>'[1]4'!AD60</f>
        <v>0</v>
      </c>
      <c r="I57" s="64">
        <f>'[2]4'!AS60</f>
        <v>0</v>
      </c>
      <c r="J57" s="64">
        <f>'[1]4'!AF60</f>
        <v>0</v>
      </c>
      <c r="K57" s="64">
        <v>0</v>
      </c>
      <c r="L57" s="58" t="s">
        <v>1532</v>
      </c>
      <c r="M57" s="189">
        <f>'2'!L56</f>
        <v>0</v>
      </c>
      <c r="N57" s="180">
        <v>0</v>
      </c>
      <c r="O57" s="180">
        <v>0</v>
      </c>
      <c r="P57" s="180">
        <v>0</v>
      </c>
      <c r="Q57" s="180">
        <v>0</v>
      </c>
      <c r="R57" s="180">
        <v>0</v>
      </c>
      <c r="S57" s="58" t="s">
        <v>1532</v>
      </c>
      <c r="T57" s="60" t="s">
        <v>1532</v>
      </c>
      <c r="U57" s="61">
        <f>-'2'!P56</f>
        <v>0</v>
      </c>
      <c r="V57" s="61">
        <f>'2'!R56</f>
        <v>0</v>
      </c>
      <c r="W57" s="62"/>
    </row>
    <row r="58" spans="1:23" ht="30" x14ac:dyDescent="0.25">
      <c r="A58" s="58" t="str">
        <f>'1'!A58</f>
        <v>1.6.</v>
      </c>
      <c r="B58" s="63" t="str">
        <f>'1'!B58</f>
        <v>Прочие инвестиционные проекты, всего, в том числе:</v>
      </c>
      <c r="C58" s="58" t="str">
        <f>'1'!C58</f>
        <v>нд</v>
      </c>
      <c r="D58" s="58" t="s">
        <v>1532</v>
      </c>
      <c r="E58" s="58" t="s">
        <v>1532</v>
      </c>
      <c r="F58" s="178">
        <f>'2'!J57</f>
        <v>7.0209233333333332</v>
      </c>
      <c r="G58" s="64">
        <f>'[2]4'!AQ61</f>
        <v>0</v>
      </c>
      <c r="H58" s="64">
        <f>'[1]4'!AD61</f>
        <v>0</v>
      </c>
      <c r="I58" s="64">
        <f>'[2]4'!AS61</f>
        <v>0</v>
      </c>
      <c r="J58" s="64">
        <f>'[1]4'!AF61</f>
        <v>0</v>
      </c>
      <c r="K58" s="64">
        <v>2</v>
      </c>
      <c r="L58" s="58" t="s">
        <v>1532</v>
      </c>
      <c r="M58" s="189">
        <f>SUM(M59:M75)</f>
        <v>7.0000000000000009</v>
      </c>
      <c r="N58" s="180">
        <v>0</v>
      </c>
      <c r="O58" s="180">
        <v>0</v>
      </c>
      <c r="P58" s="181">
        <f t="shared" ref="P58:Q58" si="9">SUM(P59:P75)</f>
        <v>0</v>
      </c>
      <c r="Q58" s="181">
        <f t="shared" si="9"/>
        <v>0</v>
      </c>
      <c r="R58" s="181">
        <v>1</v>
      </c>
      <c r="S58" s="58" t="s">
        <v>1532</v>
      </c>
      <c r="T58" s="60" t="s">
        <v>1532</v>
      </c>
      <c r="U58" s="61">
        <f>-'2'!P57</f>
        <v>2.0923333333332295E-2</v>
      </c>
      <c r="V58" s="61">
        <f>'2'!R57</f>
        <v>99.701986016084319</v>
      </c>
      <c r="W58" s="62"/>
    </row>
    <row r="59" spans="1:23" ht="30" x14ac:dyDescent="0.25">
      <c r="A59" s="58" t="str">
        <f>'1'!A59</f>
        <v>1.6.1.</v>
      </c>
      <c r="B59" s="63" t="str">
        <f>'1'!B59</f>
        <v>АГП на базе -ГАЗ-33086 ВИТО 24-21</v>
      </c>
      <c r="C59" s="58" t="str">
        <f>'1'!C59</f>
        <v>J_1.6.1.K</v>
      </c>
      <c r="D59" s="58" t="s">
        <v>1532</v>
      </c>
      <c r="E59" s="58" t="s">
        <v>1532</v>
      </c>
      <c r="F59" s="178">
        <f>'2'!J58</f>
        <v>5.8792566666666666</v>
      </c>
      <c r="G59" s="64">
        <f>'[2]4'!AQ62</f>
        <v>0</v>
      </c>
      <c r="H59" s="64">
        <f>'[1]4'!AD62</f>
        <v>0</v>
      </c>
      <c r="I59" s="64">
        <f>'[2]4'!AS62</f>
        <v>0</v>
      </c>
      <c r="J59" s="64">
        <f>'[1]4'!AF62</f>
        <v>0</v>
      </c>
      <c r="K59" s="64">
        <v>1</v>
      </c>
      <c r="L59" s="58" t="s">
        <v>1532</v>
      </c>
      <c r="M59" s="189">
        <f>'2'!L58</f>
        <v>7.0000000000000009</v>
      </c>
      <c r="N59" s="180">
        <v>0</v>
      </c>
      <c r="O59" s="180">
        <v>0</v>
      </c>
      <c r="P59" s="180">
        <v>0</v>
      </c>
      <c r="Q59" s="180">
        <v>0</v>
      </c>
      <c r="R59" s="180">
        <v>1</v>
      </c>
      <c r="S59" s="58" t="s">
        <v>1532</v>
      </c>
      <c r="T59" s="60" t="s">
        <v>1532</v>
      </c>
      <c r="U59" s="61">
        <f>-'2'!P58</f>
        <v>-1.1207433333333343</v>
      </c>
      <c r="V59" s="61">
        <f>'2'!R58</f>
        <v>0</v>
      </c>
      <c r="W59" s="62"/>
    </row>
    <row r="60" spans="1:23" ht="30" x14ac:dyDescent="0.25">
      <c r="A60" s="58" t="str">
        <f>'1'!A60</f>
        <v>1.6.2.</v>
      </c>
      <c r="B60" s="63" t="str">
        <f>'1'!B60</f>
        <v>грузовик с манипулятором Хёндай НР-120</v>
      </c>
      <c r="C60" s="58" t="str">
        <f>'1'!C60</f>
        <v>J_1.6.2.L</v>
      </c>
      <c r="D60" s="58" t="s">
        <v>1532</v>
      </c>
      <c r="E60" s="58" t="s">
        <v>1532</v>
      </c>
      <c r="F60" s="178">
        <f>'2'!J59</f>
        <v>0</v>
      </c>
      <c r="G60" s="64">
        <f>'[2]4'!AQ63</f>
        <v>0</v>
      </c>
      <c r="H60" s="64">
        <f>'[1]4'!AD63</f>
        <v>0</v>
      </c>
      <c r="I60" s="64">
        <f>'[2]4'!AS63</f>
        <v>0</v>
      </c>
      <c r="J60" s="64">
        <f>'[1]4'!AF63</f>
        <v>0</v>
      </c>
      <c r="K60" s="64">
        <f>'[2]4'!AU62</f>
        <v>0</v>
      </c>
      <c r="L60" s="58" t="s">
        <v>1532</v>
      </c>
      <c r="M60" s="189">
        <f>'2'!L59</f>
        <v>0</v>
      </c>
      <c r="N60" s="180">
        <v>0</v>
      </c>
      <c r="O60" s="180">
        <v>0</v>
      </c>
      <c r="P60" s="180">
        <v>0</v>
      </c>
      <c r="Q60" s="180">
        <v>0</v>
      </c>
      <c r="R60" s="180">
        <v>0</v>
      </c>
      <c r="S60" s="58" t="s">
        <v>1532</v>
      </c>
      <c r="T60" s="60" t="s">
        <v>1532</v>
      </c>
      <c r="U60" s="61">
        <f>-'2'!P59</f>
        <v>0</v>
      </c>
      <c r="V60" s="61">
        <f>'2'!R59</f>
        <v>0</v>
      </c>
      <c r="W60" s="62"/>
    </row>
    <row r="61" spans="1:23" ht="30" x14ac:dyDescent="0.25">
      <c r="A61" s="58" t="str">
        <f>'1'!A61</f>
        <v>1.6.3.</v>
      </c>
      <c r="B61" s="63" t="str">
        <f>'1'!B61</f>
        <v>экскаватор гусеничный САТ-305 SR</v>
      </c>
      <c r="C61" s="58" t="str">
        <f>'1'!C61</f>
        <v>J_1.6.3.L</v>
      </c>
      <c r="D61" s="58" t="s">
        <v>1532</v>
      </c>
      <c r="E61" s="58" t="s">
        <v>1532</v>
      </c>
      <c r="F61" s="178">
        <f>'2'!J60</f>
        <v>0</v>
      </c>
      <c r="G61" s="64">
        <f>'[2]4'!AQ64</f>
        <v>0</v>
      </c>
      <c r="H61" s="64">
        <f>'[1]4'!AD64</f>
        <v>0</v>
      </c>
      <c r="I61" s="64">
        <f>'[2]4'!AS64</f>
        <v>0</v>
      </c>
      <c r="J61" s="64">
        <f>'[1]4'!AF64</f>
        <v>0</v>
      </c>
      <c r="K61" s="64">
        <f>'[2]4'!AU63</f>
        <v>0</v>
      </c>
      <c r="L61" s="58" t="s">
        <v>1532</v>
      </c>
      <c r="M61" s="189">
        <f>'2'!L60</f>
        <v>0</v>
      </c>
      <c r="N61" s="180">
        <v>0</v>
      </c>
      <c r="O61" s="180">
        <v>0</v>
      </c>
      <c r="P61" s="180">
        <v>0</v>
      </c>
      <c r="Q61" s="180">
        <v>0</v>
      </c>
      <c r="R61" s="180">
        <v>0</v>
      </c>
      <c r="S61" s="58" t="s">
        <v>1532</v>
      </c>
      <c r="T61" s="60" t="s">
        <v>1532</v>
      </c>
      <c r="U61" s="61">
        <f>-'2'!P60</f>
        <v>0</v>
      </c>
      <c r="V61" s="61">
        <f>'2'!R60</f>
        <v>0</v>
      </c>
      <c r="W61" s="62"/>
    </row>
    <row r="62" spans="1:23" x14ac:dyDescent="0.25">
      <c r="A62" s="58" t="str">
        <f>'1'!A62</f>
        <v>1.6.4.</v>
      </c>
      <c r="B62" s="63" t="str">
        <f>'1'!B62</f>
        <v>БКМ на базе ГАЗ-33086</v>
      </c>
      <c r="C62" s="58" t="str">
        <f>'1'!C62</f>
        <v>J_1.6.4.M</v>
      </c>
      <c r="D62" s="58" t="s">
        <v>1532</v>
      </c>
      <c r="E62" s="58" t="s">
        <v>1532</v>
      </c>
      <c r="F62" s="178">
        <f>'2'!J61</f>
        <v>0</v>
      </c>
      <c r="G62" s="64">
        <f>'[2]4'!AQ65</f>
        <v>0</v>
      </c>
      <c r="H62" s="64">
        <f>'[1]4'!AD65</f>
        <v>0</v>
      </c>
      <c r="I62" s="64">
        <f>'[2]4'!AS65</f>
        <v>0</v>
      </c>
      <c r="J62" s="64">
        <f>'[1]4'!AF65</f>
        <v>0</v>
      </c>
      <c r="K62" s="64">
        <f>'[2]4'!AU64</f>
        <v>0</v>
      </c>
      <c r="L62" s="58" t="s">
        <v>1532</v>
      </c>
      <c r="M62" s="189">
        <f>'2'!L61</f>
        <v>0</v>
      </c>
      <c r="N62" s="180">
        <v>0</v>
      </c>
      <c r="O62" s="180">
        <v>0</v>
      </c>
      <c r="P62" s="180">
        <v>0</v>
      </c>
      <c r="Q62" s="180">
        <v>0</v>
      </c>
      <c r="R62" s="180">
        <v>0</v>
      </c>
      <c r="S62" s="58" t="s">
        <v>1532</v>
      </c>
      <c r="T62" s="60" t="s">
        <v>1532</v>
      </c>
      <c r="U62" s="61">
        <f>-'2'!P61</f>
        <v>0</v>
      </c>
      <c r="V62" s="61">
        <f>'2'!R61</f>
        <v>0</v>
      </c>
      <c r="W62" s="62"/>
    </row>
    <row r="63" spans="1:23" ht="30" x14ac:dyDescent="0.25">
      <c r="A63" s="58" t="str">
        <f>'1'!A63</f>
        <v>1.6.5.</v>
      </c>
      <c r="B63" s="63" t="str">
        <f>'1'!B63</f>
        <v>установка управляемого прокола Р20 "PIT"</v>
      </c>
      <c r="C63" s="58" t="str">
        <f>'1'!C63</f>
        <v>J_1.6.5.L</v>
      </c>
      <c r="D63" s="58" t="s">
        <v>1532</v>
      </c>
      <c r="E63" s="58" t="s">
        <v>1532</v>
      </c>
      <c r="F63" s="178">
        <f>'2'!J62</f>
        <v>0</v>
      </c>
      <c r="G63" s="64">
        <f>'[2]4'!AQ66</f>
        <v>0</v>
      </c>
      <c r="H63" s="64">
        <f>'[1]4'!AD66</f>
        <v>0</v>
      </c>
      <c r="I63" s="64">
        <f>'[2]4'!AS66</f>
        <v>0</v>
      </c>
      <c r="J63" s="64">
        <f>'[1]4'!AF66</f>
        <v>0</v>
      </c>
      <c r="K63" s="64">
        <f>'[2]4'!AU65</f>
        <v>0</v>
      </c>
      <c r="L63" s="58" t="s">
        <v>1532</v>
      </c>
      <c r="M63" s="189">
        <f>'2'!L62</f>
        <v>0</v>
      </c>
      <c r="N63" s="180">
        <v>0</v>
      </c>
      <c r="O63" s="180">
        <v>0</v>
      </c>
      <c r="P63" s="180">
        <v>0</v>
      </c>
      <c r="Q63" s="180">
        <v>0</v>
      </c>
      <c r="R63" s="180">
        <v>0</v>
      </c>
      <c r="S63" s="58" t="s">
        <v>1532</v>
      </c>
      <c r="T63" s="60" t="s">
        <v>1532</v>
      </c>
      <c r="U63" s="61">
        <f>-'2'!P62</f>
        <v>0</v>
      </c>
      <c r="V63" s="61">
        <f>'2'!R62</f>
        <v>0</v>
      </c>
      <c r="W63" s="62"/>
    </row>
    <row r="64" spans="1:23" ht="30" x14ac:dyDescent="0.25">
      <c r="A64" s="58" t="str">
        <f>'1'!A64</f>
        <v>1.6.6.</v>
      </c>
      <c r="B64" s="63" t="str">
        <f>'1'!B64</f>
        <v>измельчитель веток Skorpion 160R/90</v>
      </c>
      <c r="C64" s="58" t="str">
        <f>'1'!C64</f>
        <v>J_1.6.6.K</v>
      </c>
      <c r="D64" s="58" t="s">
        <v>1532</v>
      </c>
      <c r="E64" s="58" t="s">
        <v>1532</v>
      </c>
      <c r="F64" s="178">
        <f>'2'!J63</f>
        <v>0</v>
      </c>
      <c r="G64" s="64">
        <f>'[2]4'!AQ67</f>
        <v>0</v>
      </c>
      <c r="H64" s="64">
        <f>'[1]4'!AD67</f>
        <v>0</v>
      </c>
      <c r="I64" s="64">
        <f>'[2]4'!AS67</f>
        <v>0</v>
      </c>
      <c r="J64" s="64">
        <f>'[1]4'!AF67</f>
        <v>0</v>
      </c>
      <c r="K64" s="64">
        <v>0</v>
      </c>
      <c r="L64" s="58" t="s">
        <v>1532</v>
      </c>
      <c r="M64" s="189">
        <f>'2'!L63</f>
        <v>0</v>
      </c>
      <c r="N64" s="180">
        <v>0</v>
      </c>
      <c r="O64" s="180">
        <v>0</v>
      </c>
      <c r="P64" s="180">
        <v>0</v>
      </c>
      <c r="Q64" s="180">
        <v>0</v>
      </c>
      <c r="R64" s="180">
        <v>0</v>
      </c>
      <c r="S64" s="58" t="s">
        <v>1532</v>
      </c>
      <c r="T64" s="60" t="s">
        <v>1532</v>
      </c>
      <c r="U64" s="61">
        <f>-'2'!P63</f>
        <v>0</v>
      </c>
      <c r="V64" s="61">
        <f>'2'!R63</f>
        <v>0</v>
      </c>
      <c r="W64" s="62"/>
    </row>
    <row r="65" spans="1:23" x14ac:dyDescent="0.25">
      <c r="A65" s="58" t="str">
        <f>'1'!A65</f>
        <v>1.6.7.</v>
      </c>
      <c r="B65" s="63" t="str">
        <f>'1'!B65</f>
        <v>УАЗ Патриот</v>
      </c>
      <c r="C65" s="58" t="str">
        <f>'1'!C65</f>
        <v>J_1.6.7.L</v>
      </c>
      <c r="D65" s="58" t="s">
        <v>1532</v>
      </c>
      <c r="E65" s="58" t="s">
        <v>1532</v>
      </c>
      <c r="F65" s="178">
        <f>'2'!J64</f>
        <v>0</v>
      </c>
      <c r="G65" s="64">
        <f>'[2]4'!AQ68</f>
        <v>0</v>
      </c>
      <c r="H65" s="64">
        <f>'[1]4'!AD68</f>
        <v>0</v>
      </c>
      <c r="I65" s="64">
        <f>'[2]4'!AS68</f>
        <v>0</v>
      </c>
      <c r="J65" s="64">
        <f>'[1]4'!AF68</f>
        <v>0</v>
      </c>
      <c r="K65" s="64">
        <v>0</v>
      </c>
      <c r="L65" s="58" t="s">
        <v>1532</v>
      </c>
      <c r="M65" s="189">
        <f>'2'!L64</f>
        <v>0</v>
      </c>
      <c r="N65" s="180">
        <v>0</v>
      </c>
      <c r="O65" s="180">
        <v>0</v>
      </c>
      <c r="P65" s="180">
        <v>0</v>
      </c>
      <c r="Q65" s="180">
        <v>0</v>
      </c>
      <c r="R65" s="180">
        <v>0</v>
      </c>
      <c r="S65" s="58" t="s">
        <v>1532</v>
      </c>
      <c r="T65" s="60" t="s">
        <v>1532</v>
      </c>
      <c r="U65" s="61">
        <f>-'2'!P64</f>
        <v>0</v>
      </c>
      <c r="V65" s="61">
        <f>'2'!R64</f>
        <v>0</v>
      </c>
      <c r="W65" s="62"/>
    </row>
    <row r="66" spans="1:23" ht="30" x14ac:dyDescent="0.25">
      <c r="A66" s="58" t="str">
        <f>'1'!A66</f>
        <v>1.6.8.</v>
      </c>
      <c r="B66" s="63" t="str">
        <f>'1'!B66</f>
        <v>Автогидроподъемник АГП на базе ГАЗ-33086</v>
      </c>
      <c r="C66" s="58" t="str">
        <f>'1'!C66</f>
        <v>J_1.6.8.O</v>
      </c>
      <c r="D66" s="58" t="s">
        <v>1532</v>
      </c>
      <c r="E66" s="58" t="s">
        <v>1532</v>
      </c>
      <c r="F66" s="178">
        <f>'2'!J65</f>
        <v>0</v>
      </c>
      <c r="G66" s="64">
        <f>'[2]4'!AQ69</f>
        <v>0</v>
      </c>
      <c r="H66" s="64">
        <f>'[1]4'!AD69</f>
        <v>0</v>
      </c>
      <c r="I66" s="64">
        <f>'[2]4'!AS69</f>
        <v>0</v>
      </c>
      <c r="J66" s="64">
        <f>'[1]4'!AF69</f>
        <v>0</v>
      </c>
      <c r="K66" s="64">
        <f>'[2]4'!AU68</f>
        <v>0</v>
      </c>
      <c r="L66" s="58" t="s">
        <v>1532</v>
      </c>
      <c r="M66" s="189">
        <f>'2'!L65</f>
        <v>0</v>
      </c>
      <c r="N66" s="180">
        <v>0</v>
      </c>
      <c r="O66" s="180">
        <v>0</v>
      </c>
      <c r="P66" s="180">
        <v>0</v>
      </c>
      <c r="Q66" s="180">
        <v>0</v>
      </c>
      <c r="R66" s="180">
        <v>0</v>
      </c>
      <c r="S66" s="58" t="s">
        <v>1532</v>
      </c>
      <c r="T66" s="60" t="s">
        <v>1532</v>
      </c>
      <c r="U66" s="61">
        <f>-'2'!P65</f>
        <v>0</v>
      </c>
      <c r="V66" s="61">
        <f>'2'!R65</f>
        <v>0</v>
      </c>
      <c r="W66" s="62"/>
    </row>
    <row r="67" spans="1:23" x14ac:dyDescent="0.25">
      <c r="A67" s="58" t="str">
        <f>'1'!A67</f>
        <v>1.6.9.</v>
      </c>
      <c r="B67" s="63" t="str">
        <f>'1'!B67</f>
        <v>ПРМ на базе ГАЗ-33086</v>
      </c>
      <c r="C67" s="58" t="str">
        <f>'1'!C67</f>
        <v>J_1.6.9.K</v>
      </c>
      <c r="D67" s="58" t="s">
        <v>1532</v>
      </c>
      <c r="E67" s="58" t="s">
        <v>1532</v>
      </c>
      <c r="F67" s="178">
        <f>'2'!J66</f>
        <v>0</v>
      </c>
      <c r="G67" s="64">
        <f>'[2]4'!AQ70</f>
        <v>0</v>
      </c>
      <c r="H67" s="64">
        <f>'[1]4'!AD70</f>
        <v>0</v>
      </c>
      <c r="I67" s="64">
        <f>'[2]4'!AS70</f>
        <v>0</v>
      </c>
      <c r="J67" s="64">
        <f>'[1]4'!AF70</f>
        <v>0</v>
      </c>
      <c r="K67" s="64">
        <v>0</v>
      </c>
      <c r="L67" s="58" t="s">
        <v>1532</v>
      </c>
      <c r="M67" s="189">
        <f>'2'!L66</f>
        <v>0</v>
      </c>
      <c r="N67" s="180">
        <v>0</v>
      </c>
      <c r="O67" s="180">
        <v>0</v>
      </c>
      <c r="P67" s="180">
        <v>0</v>
      </c>
      <c r="Q67" s="180">
        <v>0</v>
      </c>
      <c r="R67" s="180">
        <v>0</v>
      </c>
      <c r="S67" s="58" t="s">
        <v>1532</v>
      </c>
      <c r="T67" s="60" t="s">
        <v>1532</v>
      </c>
      <c r="U67" s="61">
        <f>-'2'!P66</f>
        <v>0</v>
      </c>
      <c r="V67" s="61">
        <f>'2'!R66</f>
        <v>0</v>
      </c>
      <c r="W67" s="62"/>
    </row>
    <row r="68" spans="1:23" ht="30" x14ac:dyDescent="0.25">
      <c r="A68" s="58" t="str">
        <f>'1'!A68</f>
        <v>1.6.10.</v>
      </c>
      <c r="B68" s="63" t="str">
        <f>'1'!B68</f>
        <v>тракторный -тягач на базе МТЗ-82</v>
      </c>
      <c r="C68" s="58" t="str">
        <f>'1'!C68</f>
        <v>J_1.6.10.M</v>
      </c>
      <c r="D68" s="58" t="s">
        <v>1532</v>
      </c>
      <c r="E68" s="58" t="s">
        <v>1532</v>
      </c>
      <c r="F68" s="178">
        <f>'2'!J67</f>
        <v>0</v>
      </c>
      <c r="G68" s="64">
        <f>'[2]4'!AQ71</f>
        <v>0</v>
      </c>
      <c r="H68" s="64">
        <f>'[1]4'!AD71</f>
        <v>0</v>
      </c>
      <c r="I68" s="64">
        <f>'[2]4'!AS71</f>
        <v>0</v>
      </c>
      <c r="J68" s="64">
        <f>'[1]4'!AF71</f>
        <v>0</v>
      </c>
      <c r="K68" s="64">
        <f>'[2]4'!AU70</f>
        <v>0</v>
      </c>
      <c r="L68" s="58" t="s">
        <v>1532</v>
      </c>
      <c r="M68" s="189">
        <f>'2'!L67</f>
        <v>0</v>
      </c>
      <c r="N68" s="180">
        <v>0</v>
      </c>
      <c r="O68" s="180">
        <v>0</v>
      </c>
      <c r="P68" s="180">
        <v>0</v>
      </c>
      <c r="Q68" s="180">
        <v>0</v>
      </c>
      <c r="R68" s="180">
        <v>0</v>
      </c>
      <c r="S68" s="58" t="s">
        <v>1532</v>
      </c>
      <c r="T68" s="60" t="s">
        <v>1532</v>
      </c>
      <c r="U68" s="61">
        <f>-'2'!P67</f>
        <v>0</v>
      </c>
      <c r="V68" s="61">
        <f>'2'!R67</f>
        <v>0</v>
      </c>
      <c r="W68" s="62"/>
    </row>
    <row r="69" spans="1:23" x14ac:dyDescent="0.25">
      <c r="A69" s="58" t="str">
        <f>'1'!A69</f>
        <v>1.6.11.</v>
      </c>
      <c r="B69" s="63" t="str">
        <f>'1'!B69</f>
        <v>самосвал Хёндай HP-65</v>
      </c>
      <c r="C69" s="58" t="str">
        <f>'1'!C69</f>
        <v>J_1.6.11.L</v>
      </c>
      <c r="D69" s="58" t="s">
        <v>1532</v>
      </c>
      <c r="E69" s="58" t="s">
        <v>1532</v>
      </c>
      <c r="F69" s="178">
        <f>'2'!J68</f>
        <v>0</v>
      </c>
      <c r="G69" s="64">
        <f>'[2]4'!AQ72</f>
        <v>0</v>
      </c>
      <c r="H69" s="64">
        <f>'[1]4'!AD72</f>
        <v>0</v>
      </c>
      <c r="I69" s="64">
        <f>'[2]4'!AS72</f>
        <v>0</v>
      </c>
      <c r="J69" s="64">
        <f>'[1]4'!AF72</f>
        <v>0</v>
      </c>
      <c r="K69" s="64">
        <v>0</v>
      </c>
      <c r="L69" s="58" t="s">
        <v>1532</v>
      </c>
      <c r="M69" s="189">
        <f>'2'!L68</f>
        <v>0</v>
      </c>
      <c r="N69" s="180">
        <v>0</v>
      </c>
      <c r="O69" s="180">
        <v>0</v>
      </c>
      <c r="P69" s="180">
        <v>0</v>
      </c>
      <c r="Q69" s="180">
        <v>0</v>
      </c>
      <c r="R69" s="180">
        <v>0</v>
      </c>
      <c r="S69" s="58" t="s">
        <v>1532</v>
      </c>
      <c r="T69" s="60" t="s">
        <v>1532</v>
      </c>
      <c r="U69" s="61">
        <f>-'2'!P68</f>
        <v>0</v>
      </c>
      <c r="V69" s="61">
        <f>'2'!R68</f>
        <v>0</v>
      </c>
      <c r="W69" s="62"/>
    </row>
    <row r="70" spans="1:23" x14ac:dyDescent="0.25">
      <c r="A70" s="58" t="str">
        <f>'1'!A70</f>
        <v>1.6.12.</v>
      </c>
      <c r="B70" s="63" t="str">
        <f>'1'!B70</f>
        <v>УАЗ -390995 (буханка)</v>
      </c>
      <c r="C70" s="58" t="str">
        <f>'1'!C70</f>
        <v>J_1.6.12.M</v>
      </c>
      <c r="D70" s="58" t="s">
        <v>1532</v>
      </c>
      <c r="E70" s="58" t="s">
        <v>1532</v>
      </c>
      <c r="F70" s="178">
        <f>'2'!J69</f>
        <v>1.1416666666666668</v>
      </c>
      <c r="G70" s="64">
        <f>'[2]4'!AQ73</f>
        <v>0</v>
      </c>
      <c r="H70" s="64">
        <f>'[1]4'!AD73</f>
        <v>0</v>
      </c>
      <c r="I70" s="64">
        <f>'[2]4'!AS73</f>
        <v>0</v>
      </c>
      <c r="J70" s="64">
        <f>'[1]4'!AF73</f>
        <v>0</v>
      </c>
      <c r="K70" s="64">
        <v>1</v>
      </c>
      <c r="L70" s="58" t="s">
        <v>1532</v>
      </c>
      <c r="M70" s="189">
        <f>'2'!L69</f>
        <v>0</v>
      </c>
      <c r="N70" s="180">
        <v>0</v>
      </c>
      <c r="O70" s="180">
        <v>0</v>
      </c>
      <c r="P70" s="180">
        <v>0</v>
      </c>
      <c r="Q70" s="180">
        <v>0</v>
      </c>
      <c r="R70" s="180">
        <v>0</v>
      </c>
      <c r="S70" s="58" t="s">
        <v>1532</v>
      </c>
      <c r="T70" s="60" t="s">
        <v>1532</v>
      </c>
      <c r="U70" s="61">
        <f>-'2'!P69</f>
        <v>1.1416666666666668</v>
      </c>
      <c r="V70" s="61">
        <f>'2'!R69</f>
        <v>0</v>
      </c>
      <c r="W70" s="62"/>
    </row>
    <row r="71" spans="1:23" ht="30" x14ac:dyDescent="0.25">
      <c r="A71" s="58" t="str">
        <f>'1'!A71</f>
        <v>1.6.13.</v>
      </c>
      <c r="B71" s="63" t="str">
        <f>'1'!B71</f>
        <v>БКМ-205Д-01 на базе МТЗ-82 (ямобур)</v>
      </c>
      <c r="C71" s="58" t="str">
        <f>'1'!C71</f>
        <v>J_1.6.13.N</v>
      </c>
      <c r="D71" s="58" t="s">
        <v>1532</v>
      </c>
      <c r="E71" s="58" t="s">
        <v>1532</v>
      </c>
      <c r="F71" s="178">
        <f>'2'!J70</f>
        <v>0</v>
      </c>
      <c r="G71" s="64">
        <f>'[2]4'!AQ74</f>
        <v>0</v>
      </c>
      <c r="H71" s="64">
        <f>'[1]4'!AD74</f>
        <v>0</v>
      </c>
      <c r="I71" s="64">
        <f>'[2]4'!AS74</f>
        <v>0</v>
      </c>
      <c r="J71" s="64">
        <f>'[1]4'!AF74</f>
        <v>0</v>
      </c>
      <c r="K71" s="64">
        <f>'[2]4'!AU73</f>
        <v>0</v>
      </c>
      <c r="L71" s="58" t="s">
        <v>1532</v>
      </c>
      <c r="M71" s="189">
        <f>'2'!L70</f>
        <v>0</v>
      </c>
      <c r="N71" s="180">
        <v>0</v>
      </c>
      <c r="O71" s="180">
        <v>0</v>
      </c>
      <c r="P71" s="180">
        <v>0</v>
      </c>
      <c r="Q71" s="180">
        <v>0</v>
      </c>
      <c r="R71" s="180">
        <v>0</v>
      </c>
      <c r="S71" s="58" t="s">
        <v>1532</v>
      </c>
      <c r="T71" s="60" t="s">
        <v>1532</v>
      </c>
      <c r="U71" s="61">
        <f>-'2'!P70</f>
        <v>0</v>
      </c>
      <c r="V71" s="61">
        <f>'2'!R70</f>
        <v>0</v>
      </c>
      <c r="W71" s="62"/>
    </row>
    <row r="72" spans="1:23" ht="45" x14ac:dyDescent="0.25">
      <c r="A72" s="58" t="str">
        <f>'1'!A72</f>
        <v>1.6.14.</v>
      </c>
      <c r="B72" s="63" t="str">
        <f>'1'!B72</f>
        <v xml:space="preserve">измеритель параметров силовых трансформаторов К 540-3 </v>
      </c>
      <c r="C72" s="58" t="str">
        <f>'1'!C72</f>
        <v>J_1.6.14.M</v>
      </c>
      <c r="D72" s="58" t="s">
        <v>1532</v>
      </c>
      <c r="E72" s="58" t="s">
        <v>1532</v>
      </c>
      <c r="F72" s="178">
        <f>'2'!J71</f>
        <v>0</v>
      </c>
      <c r="G72" s="64">
        <f>'[2]4'!AQ75</f>
        <v>0</v>
      </c>
      <c r="H72" s="64">
        <f>'[1]4'!AD75</f>
        <v>0</v>
      </c>
      <c r="I72" s="64">
        <f>'[2]4'!AS75</f>
        <v>0</v>
      </c>
      <c r="J72" s="64">
        <f>'[1]4'!AF75</f>
        <v>0</v>
      </c>
      <c r="K72" s="64">
        <f>'[2]4'!AU74</f>
        <v>0</v>
      </c>
      <c r="L72" s="58" t="s">
        <v>1532</v>
      </c>
      <c r="M72" s="189">
        <f>'2'!L71</f>
        <v>0</v>
      </c>
      <c r="N72" s="180">
        <v>0</v>
      </c>
      <c r="O72" s="180">
        <v>0</v>
      </c>
      <c r="P72" s="180">
        <v>0</v>
      </c>
      <c r="Q72" s="180">
        <v>0</v>
      </c>
      <c r="R72" s="180">
        <v>0</v>
      </c>
      <c r="S72" s="58" t="s">
        <v>1532</v>
      </c>
      <c r="T72" s="60" t="s">
        <v>1532</v>
      </c>
      <c r="U72" s="61">
        <f>-'2'!P71</f>
        <v>0</v>
      </c>
      <c r="V72" s="61">
        <f>'2'!R71</f>
        <v>0</v>
      </c>
      <c r="W72" s="62"/>
    </row>
    <row r="73" spans="1:23" x14ac:dyDescent="0.25">
      <c r="A73" s="58" t="str">
        <f>'1'!A73</f>
        <v>1.6.15.</v>
      </c>
      <c r="B73" s="63" t="str">
        <f>'1'!B73</f>
        <v>СКАТ -70П</v>
      </c>
      <c r="C73" s="58" t="str">
        <f>'1'!C73</f>
        <v>J_1.6.15.K</v>
      </c>
      <c r="D73" s="58" t="s">
        <v>1532</v>
      </c>
      <c r="E73" s="58" t="s">
        <v>1532</v>
      </c>
      <c r="F73" s="178">
        <f>'2'!J72</f>
        <v>0</v>
      </c>
      <c r="G73" s="64">
        <f>'[2]4'!AQ76</f>
        <v>0</v>
      </c>
      <c r="H73" s="64">
        <f>'[1]4'!AD76</f>
        <v>0</v>
      </c>
      <c r="I73" s="64">
        <f>'[2]4'!AS76</f>
        <v>0</v>
      </c>
      <c r="J73" s="64">
        <f>'[1]4'!AF76</f>
        <v>0</v>
      </c>
      <c r="K73" s="64">
        <f>'[2]4'!AU75</f>
        <v>0</v>
      </c>
      <c r="L73" s="58" t="s">
        <v>1532</v>
      </c>
      <c r="M73" s="189">
        <f>'2'!L72</f>
        <v>0</v>
      </c>
      <c r="N73" s="180">
        <v>0</v>
      </c>
      <c r="O73" s="180">
        <v>0</v>
      </c>
      <c r="P73" s="180">
        <v>0</v>
      </c>
      <c r="Q73" s="180">
        <v>0</v>
      </c>
      <c r="R73" s="180">
        <v>0</v>
      </c>
      <c r="S73" s="58" t="s">
        <v>1532</v>
      </c>
      <c r="T73" s="60" t="s">
        <v>1532</v>
      </c>
      <c r="U73" s="61">
        <f>-'2'!P72</f>
        <v>0</v>
      </c>
      <c r="V73" s="61">
        <f>'2'!R72</f>
        <v>0</v>
      </c>
      <c r="W73" s="62"/>
    </row>
    <row r="74" spans="1:23" x14ac:dyDescent="0.25">
      <c r="A74" s="58" t="str">
        <f>'1'!A74</f>
        <v>1.6.16.</v>
      </c>
      <c r="B74" s="63" t="str">
        <f>'1'!B74</f>
        <v>СКАТ М100В</v>
      </c>
      <c r="C74" s="58" t="str">
        <f>'1'!C74</f>
        <v>J_1.6.16.L</v>
      </c>
      <c r="D74" s="58" t="s">
        <v>1532</v>
      </c>
      <c r="E74" s="58" t="s">
        <v>1532</v>
      </c>
      <c r="F74" s="178">
        <f>'2'!J73</f>
        <v>0</v>
      </c>
      <c r="G74" s="64">
        <f>'[2]4'!AQ77</f>
        <v>0</v>
      </c>
      <c r="H74" s="64">
        <f>'[1]4'!AD77</f>
        <v>0</v>
      </c>
      <c r="I74" s="64">
        <f>'[2]4'!AS77</f>
        <v>0</v>
      </c>
      <c r="J74" s="64">
        <f>'[1]4'!AF77</f>
        <v>0</v>
      </c>
      <c r="K74" s="64">
        <v>0</v>
      </c>
      <c r="L74" s="58" t="s">
        <v>1532</v>
      </c>
      <c r="M74" s="189">
        <f>'2'!L73</f>
        <v>0</v>
      </c>
      <c r="N74" s="180">
        <v>0</v>
      </c>
      <c r="O74" s="180">
        <v>0</v>
      </c>
      <c r="P74" s="180">
        <v>0</v>
      </c>
      <c r="Q74" s="180">
        <v>0</v>
      </c>
      <c r="R74" s="180">
        <v>0</v>
      </c>
      <c r="S74" s="58" t="s">
        <v>1532</v>
      </c>
      <c r="T74" s="60" t="s">
        <v>1532</v>
      </c>
      <c r="U74" s="61">
        <f>-'2'!P73</f>
        <v>0</v>
      </c>
      <c r="V74" s="61">
        <f>'2'!R73</f>
        <v>0</v>
      </c>
      <c r="W74" s="62"/>
    </row>
    <row r="75" spans="1:23" ht="45" x14ac:dyDescent="0.25">
      <c r="A75" s="58" t="str">
        <f>'1'!A75</f>
        <v>1.6.17.</v>
      </c>
      <c r="B75" s="63" t="str">
        <f>'1'!B75</f>
        <v>СВП-10 стенд механических испытаний повреждений для ведения работ на высоте</v>
      </c>
      <c r="C75" s="58" t="str">
        <f>'1'!C75</f>
        <v>J_1.6.17.N</v>
      </c>
      <c r="D75" s="58" t="s">
        <v>1532</v>
      </c>
      <c r="E75" s="58" t="s">
        <v>1532</v>
      </c>
      <c r="F75" s="178">
        <f>'2'!J74</f>
        <v>0</v>
      </c>
      <c r="G75" s="64">
        <f>'[2]4'!AQ78</f>
        <v>0</v>
      </c>
      <c r="H75" s="64">
        <f>'[1]4'!AD78</f>
        <v>0</v>
      </c>
      <c r="I75" s="64">
        <f>'[2]4'!AS78</f>
        <v>0</v>
      </c>
      <c r="J75" s="64">
        <f>'[1]4'!AF78</f>
        <v>0</v>
      </c>
      <c r="K75" s="64">
        <f>'[2]4'!AU77</f>
        <v>0</v>
      </c>
      <c r="L75" s="58" t="s">
        <v>1532</v>
      </c>
      <c r="M75" s="189">
        <f>'2'!L74</f>
        <v>0</v>
      </c>
      <c r="N75" s="180">
        <v>0</v>
      </c>
      <c r="O75" s="180">
        <v>0</v>
      </c>
      <c r="P75" s="180">
        <v>0</v>
      </c>
      <c r="Q75" s="180">
        <v>0</v>
      </c>
      <c r="R75" s="180">
        <v>0</v>
      </c>
      <c r="S75" s="58" t="s">
        <v>1532</v>
      </c>
      <c r="T75" s="60" t="s">
        <v>1532</v>
      </c>
      <c r="U75" s="61">
        <f>-'2'!P74</f>
        <v>0</v>
      </c>
      <c r="V75" s="61">
        <f>'2'!R74</f>
        <v>0</v>
      </c>
      <c r="W75" s="62"/>
    </row>
  </sheetData>
  <mergeCells count="13">
    <mergeCell ref="A12:A15"/>
    <mergeCell ref="B12:B15"/>
    <mergeCell ref="C12:C15"/>
    <mergeCell ref="D12:D15"/>
    <mergeCell ref="E12:R12"/>
    <mergeCell ref="W12:W15"/>
    <mergeCell ref="E13:K13"/>
    <mergeCell ref="L13:R13"/>
    <mergeCell ref="F14:K14"/>
    <mergeCell ref="M14:R14"/>
    <mergeCell ref="S14:T14"/>
    <mergeCell ref="U14:V14"/>
    <mergeCell ref="S12:V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V21"/>
  <sheetViews>
    <sheetView workbookViewId="0">
      <selection activeCell="E27" sqref="E27"/>
    </sheetView>
  </sheetViews>
  <sheetFormatPr defaultRowHeight="15" x14ac:dyDescent="0.25"/>
  <sheetData>
    <row r="1" spans="1:22" x14ac:dyDescent="0.25">
      <c r="A1" s="1" t="s">
        <v>122</v>
      </c>
    </row>
    <row r="2" spans="1:22" x14ac:dyDescent="0.25">
      <c r="A2" s="1" t="s">
        <v>123</v>
      </c>
    </row>
    <row r="3" spans="1:22" x14ac:dyDescent="0.25">
      <c r="A3" s="1" t="s">
        <v>62</v>
      </c>
    </row>
    <row r="4" spans="1:22" x14ac:dyDescent="0.25">
      <c r="A4" s="1" t="s">
        <v>124</v>
      </c>
    </row>
    <row r="5" spans="1:22" x14ac:dyDescent="0.25">
      <c r="A5" s="1" t="s">
        <v>59</v>
      </c>
    </row>
    <row r="6" spans="1:22" x14ac:dyDescent="0.25">
      <c r="A6" s="1" t="s">
        <v>60</v>
      </c>
    </row>
    <row r="7" spans="1:22" x14ac:dyDescent="0.25">
      <c r="A7" s="1" t="s">
        <v>63</v>
      </c>
    </row>
    <row r="8" spans="1:22" x14ac:dyDescent="0.25">
      <c r="A8" s="1" t="s">
        <v>64</v>
      </c>
    </row>
    <row r="9" spans="1:22" x14ac:dyDescent="0.25">
      <c r="A9" s="1" t="s">
        <v>125</v>
      </c>
    </row>
    <row r="10" spans="1:22" x14ac:dyDescent="0.25">
      <c r="A10" s="1" t="s">
        <v>66</v>
      </c>
    </row>
    <row r="11" spans="1:22" x14ac:dyDescent="0.25">
      <c r="A11" s="1" t="s">
        <v>67</v>
      </c>
    </row>
    <row r="12" spans="1:22" ht="15.75" thickBot="1" x14ac:dyDescent="0.3"/>
    <row r="13" spans="1:22" ht="15.75" thickBot="1" x14ac:dyDescent="0.3">
      <c r="A13" s="234" t="s">
        <v>68</v>
      </c>
      <c r="B13" s="219" t="s">
        <v>69</v>
      </c>
      <c r="C13" s="219" t="s">
        <v>105</v>
      </c>
      <c r="D13" s="219" t="s">
        <v>126</v>
      </c>
      <c r="E13" s="224" t="s">
        <v>127</v>
      </c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25"/>
      <c r="Q13" s="249" t="s">
        <v>128</v>
      </c>
      <c r="R13" s="250"/>
      <c r="S13" s="250"/>
      <c r="T13" s="250"/>
      <c r="U13" s="229"/>
      <c r="V13" s="252" t="s">
        <v>74</v>
      </c>
    </row>
    <row r="14" spans="1:22" ht="15.75" thickBot="1" x14ac:dyDescent="0.3">
      <c r="A14" s="235"/>
      <c r="B14" s="220"/>
      <c r="C14" s="220"/>
      <c r="D14" s="220"/>
      <c r="E14" s="240" t="s">
        <v>75</v>
      </c>
      <c r="F14" s="241"/>
      <c r="G14" s="241"/>
      <c r="H14" s="241"/>
      <c r="I14" s="241"/>
      <c r="J14" s="242"/>
      <c r="K14" s="240" t="s">
        <v>76</v>
      </c>
      <c r="L14" s="241"/>
      <c r="M14" s="241"/>
      <c r="N14" s="241"/>
      <c r="O14" s="241"/>
      <c r="P14" s="242"/>
      <c r="Q14" s="230"/>
      <c r="R14" s="251"/>
      <c r="S14" s="251"/>
      <c r="T14" s="251"/>
      <c r="U14" s="231"/>
      <c r="V14" s="253"/>
    </row>
    <row r="15" spans="1:22" ht="15.75" thickBot="1" x14ac:dyDescent="0.3">
      <c r="A15" s="236"/>
      <c r="B15" s="221"/>
      <c r="C15" s="221"/>
      <c r="D15" s="221"/>
      <c r="E15" s="12" t="s">
        <v>129</v>
      </c>
      <c r="F15" s="15" t="s">
        <v>111</v>
      </c>
      <c r="G15" s="15" t="s">
        <v>112</v>
      </c>
      <c r="H15" s="12" t="s">
        <v>113</v>
      </c>
      <c r="I15" s="15" t="s">
        <v>114</v>
      </c>
      <c r="J15" s="15" t="s">
        <v>115</v>
      </c>
      <c r="K15" s="12" t="s">
        <v>129</v>
      </c>
      <c r="L15" s="15" t="s">
        <v>111</v>
      </c>
      <c r="M15" s="15" t="s">
        <v>112</v>
      </c>
      <c r="N15" s="12" t="s">
        <v>113</v>
      </c>
      <c r="O15" s="15" t="s">
        <v>114</v>
      </c>
      <c r="P15" s="15" t="s">
        <v>115</v>
      </c>
      <c r="Q15" s="15" t="s">
        <v>111</v>
      </c>
      <c r="R15" s="15" t="s">
        <v>112</v>
      </c>
      <c r="S15" s="12" t="s">
        <v>113</v>
      </c>
      <c r="T15" s="15" t="s">
        <v>114</v>
      </c>
      <c r="U15" s="15" t="s">
        <v>115</v>
      </c>
      <c r="V15" s="254"/>
    </row>
    <row r="16" spans="1:22" ht="15.75" thickBot="1" x14ac:dyDescent="0.3">
      <c r="A16" s="8" t="s">
        <v>83</v>
      </c>
      <c r="B16" s="8" t="s">
        <v>84</v>
      </c>
      <c r="C16" s="7" t="s">
        <v>85</v>
      </c>
      <c r="D16" s="7" t="s">
        <v>86</v>
      </c>
      <c r="E16" s="7" t="s">
        <v>87</v>
      </c>
      <c r="F16" s="8" t="s">
        <v>30</v>
      </c>
      <c r="G16" s="7" t="s">
        <v>88</v>
      </c>
      <c r="H16" s="8" t="s">
        <v>89</v>
      </c>
      <c r="I16" s="7" t="s">
        <v>90</v>
      </c>
      <c r="J16" s="8" t="s">
        <v>91</v>
      </c>
      <c r="K16" s="8" t="s">
        <v>130</v>
      </c>
      <c r="L16" s="8" t="s">
        <v>93</v>
      </c>
      <c r="M16" s="7" t="s">
        <v>94</v>
      </c>
      <c r="N16" s="7" t="s">
        <v>95</v>
      </c>
      <c r="O16" s="7" t="s">
        <v>96</v>
      </c>
      <c r="P16" s="8" t="s">
        <v>97</v>
      </c>
      <c r="Q16" s="19" t="s">
        <v>98</v>
      </c>
      <c r="R16" s="17" t="s">
        <v>99</v>
      </c>
      <c r="S16" s="19" t="s">
        <v>100</v>
      </c>
      <c r="T16" s="17" t="s">
        <v>101</v>
      </c>
      <c r="U16" s="17" t="s">
        <v>119</v>
      </c>
      <c r="V16" s="8" t="s">
        <v>120</v>
      </c>
    </row>
    <row r="17" spans="1:22" ht="15.75" thickBot="1" x14ac:dyDescent="0.3">
      <c r="A17" s="10"/>
      <c r="B17" s="12"/>
      <c r="C17" s="10"/>
      <c r="D17" s="10"/>
      <c r="E17" s="12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5.75" thickBot="1" x14ac:dyDescent="0.3">
      <c r="A18" s="255" t="s">
        <v>102</v>
      </c>
      <c r="B18" s="256"/>
      <c r="C18" s="257"/>
      <c r="D18" s="10"/>
      <c r="E18" s="12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20" spans="1:22" x14ac:dyDescent="0.25">
      <c r="A20" s="1" t="s">
        <v>131</v>
      </c>
    </row>
    <row r="21" spans="1:22" x14ac:dyDescent="0.25">
      <c r="A21" s="1" t="s">
        <v>132</v>
      </c>
    </row>
  </sheetData>
  <mergeCells count="10">
    <mergeCell ref="V13:V15"/>
    <mergeCell ref="E14:J14"/>
    <mergeCell ref="K14:P14"/>
    <mergeCell ref="A18:C18"/>
    <mergeCell ref="A13:A15"/>
    <mergeCell ref="B13:B15"/>
    <mergeCell ref="C13:C15"/>
    <mergeCell ref="D13:D15"/>
    <mergeCell ref="E13:P13"/>
    <mergeCell ref="Q13:U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74"/>
  <sheetViews>
    <sheetView topLeftCell="B6" workbookViewId="0">
      <selection activeCell="I75" sqref="I75"/>
    </sheetView>
  </sheetViews>
  <sheetFormatPr defaultRowHeight="15" x14ac:dyDescent="0.25"/>
  <cols>
    <col min="1" max="1" width="9" customWidth="1"/>
    <col min="2" max="2" width="34.5703125" customWidth="1"/>
    <col min="3" max="3" width="13.28515625" customWidth="1"/>
    <col min="15" max="17" width="9.140625" style="143"/>
  </cols>
  <sheetData>
    <row r="1" spans="1:27" x14ac:dyDescent="0.25">
      <c r="A1" s="1" t="s">
        <v>133</v>
      </c>
    </row>
    <row r="2" spans="1:27" x14ac:dyDescent="0.25">
      <c r="A2" s="1" t="s">
        <v>59</v>
      </c>
    </row>
    <row r="3" spans="1:27" x14ac:dyDescent="0.25">
      <c r="A3" s="1" t="s">
        <v>60</v>
      </c>
    </row>
    <row r="4" spans="1:27" x14ac:dyDescent="0.25">
      <c r="A4" s="1" t="s">
        <v>134</v>
      </c>
    </row>
    <row r="5" spans="1:27" x14ac:dyDescent="0.25">
      <c r="A5" s="50" t="s">
        <v>1856</v>
      </c>
    </row>
    <row r="6" spans="1:27" x14ac:dyDescent="0.25">
      <c r="A6" s="50" t="s">
        <v>1470</v>
      </c>
    </row>
    <row r="7" spans="1:27" x14ac:dyDescent="0.25">
      <c r="A7" s="50" t="s">
        <v>1471</v>
      </c>
    </row>
    <row r="8" spans="1:27" x14ac:dyDescent="0.25">
      <c r="A8" s="50" t="s">
        <v>1859</v>
      </c>
    </row>
    <row r="9" spans="1:27" x14ac:dyDescent="0.25">
      <c r="A9" s="50" t="s">
        <v>1472</v>
      </c>
    </row>
    <row r="10" spans="1:27" x14ac:dyDescent="0.25">
      <c r="A10" s="50" t="s">
        <v>1473</v>
      </c>
    </row>
    <row r="12" spans="1:27" x14ac:dyDescent="0.25">
      <c r="A12" s="262" t="s">
        <v>140</v>
      </c>
      <c r="B12" s="262" t="s">
        <v>141</v>
      </c>
      <c r="C12" s="262" t="s">
        <v>142</v>
      </c>
      <c r="D12" s="262" t="s">
        <v>143</v>
      </c>
      <c r="E12" s="263" t="s">
        <v>1847</v>
      </c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3" t="s">
        <v>1854</v>
      </c>
      <c r="U12" s="261"/>
      <c r="V12" s="261"/>
      <c r="W12" s="261"/>
      <c r="X12" s="261"/>
      <c r="Y12" s="261"/>
      <c r="Z12" s="261"/>
      <c r="AA12" s="258" t="s">
        <v>144</v>
      </c>
    </row>
    <row r="13" spans="1:27" x14ac:dyDescent="0.25">
      <c r="A13" s="262"/>
      <c r="B13" s="262"/>
      <c r="C13" s="262"/>
      <c r="D13" s="262"/>
      <c r="E13" s="261" t="s">
        <v>145</v>
      </c>
      <c r="F13" s="261"/>
      <c r="G13" s="261"/>
      <c r="H13" s="261"/>
      <c r="I13" s="261"/>
      <c r="J13" s="261"/>
      <c r="K13" s="261"/>
      <c r="L13" s="261" t="s">
        <v>146</v>
      </c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59"/>
    </row>
    <row r="14" spans="1:27" ht="31.5" x14ac:dyDescent="0.25">
      <c r="A14" s="262"/>
      <c r="B14" s="262"/>
      <c r="C14" s="262"/>
      <c r="D14" s="262"/>
      <c r="E14" s="65" t="s">
        <v>147</v>
      </c>
      <c r="F14" s="65" t="s">
        <v>148</v>
      </c>
      <c r="G14" s="66" t="s">
        <v>149</v>
      </c>
      <c r="H14" s="66" t="s">
        <v>150</v>
      </c>
      <c r="I14" s="65" t="s">
        <v>151</v>
      </c>
      <c r="J14" s="65" t="s">
        <v>152</v>
      </c>
      <c r="K14" s="65" t="s">
        <v>153</v>
      </c>
      <c r="L14" s="67" t="s">
        <v>154</v>
      </c>
      <c r="M14" s="65" t="s">
        <v>147</v>
      </c>
      <c r="N14" s="65" t="s">
        <v>148</v>
      </c>
      <c r="O14" s="200" t="s">
        <v>149</v>
      </c>
      <c r="P14" s="200" t="s">
        <v>150</v>
      </c>
      <c r="Q14" s="160" t="s">
        <v>151</v>
      </c>
      <c r="R14" s="65" t="s">
        <v>152</v>
      </c>
      <c r="S14" s="65" t="s">
        <v>153</v>
      </c>
      <c r="T14" s="65" t="s">
        <v>147</v>
      </c>
      <c r="U14" s="65" t="s">
        <v>148</v>
      </c>
      <c r="V14" s="66" t="s">
        <v>149</v>
      </c>
      <c r="W14" s="66" t="s">
        <v>150</v>
      </c>
      <c r="X14" s="65" t="s">
        <v>151</v>
      </c>
      <c r="Y14" s="65" t="s">
        <v>152</v>
      </c>
      <c r="Z14" s="65" t="s">
        <v>153</v>
      </c>
      <c r="AA14" s="260"/>
    </row>
    <row r="15" spans="1:27" x14ac:dyDescent="0.25">
      <c r="A15" s="68" t="s">
        <v>155</v>
      </c>
      <c r="B15" s="68" t="s">
        <v>156</v>
      </c>
      <c r="C15" s="69" t="s">
        <v>157</v>
      </c>
      <c r="D15" s="69" t="s">
        <v>158</v>
      </c>
      <c r="E15" s="70" t="s">
        <v>159</v>
      </c>
      <c r="F15" s="71" t="s">
        <v>160</v>
      </c>
      <c r="G15" s="72" t="s">
        <v>161</v>
      </c>
      <c r="H15" s="71" t="s">
        <v>162</v>
      </c>
      <c r="I15" s="72" t="s">
        <v>163</v>
      </c>
      <c r="J15" s="73" t="s">
        <v>164</v>
      </c>
      <c r="K15" s="73" t="s">
        <v>165</v>
      </c>
      <c r="L15" s="68" t="s">
        <v>166</v>
      </c>
      <c r="M15" s="70" t="s">
        <v>167</v>
      </c>
      <c r="N15" s="70" t="s">
        <v>168</v>
      </c>
      <c r="O15" s="190" t="s">
        <v>169</v>
      </c>
      <c r="P15" s="201" t="s">
        <v>170</v>
      </c>
      <c r="Q15" s="190" t="s">
        <v>171</v>
      </c>
      <c r="R15" s="73" t="s">
        <v>172</v>
      </c>
      <c r="S15" s="70" t="s">
        <v>173</v>
      </c>
      <c r="T15" s="73" t="s">
        <v>174</v>
      </c>
      <c r="U15" s="73" t="s">
        <v>175</v>
      </c>
      <c r="V15" s="73" t="s">
        <v>176</v>
      </c>
      <c r="W15" s="70" t="s">
        <v>177</v>
      </c>
      <c r="X15" s="70" t="s">
        <v>178</v>
      </c>
      <c r="Y15" s="70" t="s">
        <v>179</v>
      </c>
      <c r="Z15" s="73" t="s">
        <v>180</v>
      </c>
      <c r="AA15" s="69" t="s">
        <v>181</v>
      </c>
    </row>
    <row r="16" spans="1:27" ht="30" x14ac:dyDescent="0.25">
      <c r="A16" s="58">
        <f>'3'!A17</f>
        <v>0</v>
      </c>
      <c r="B16" s="63" t="str">
        <f>'3'!B17</f>
        <v>ВСЕГО по инвестиционной программе, в том числе:</v>
      </c>
      <c r="C16" s="58" t="str">
        <f>'3'!C17</f>
        <v>нд</v>
      </c>
      <c r="D16" s="58" t="s">
        <v>1532</v>
      </c>
      <c r="E16" s="60">
        <f>'3'!G17</f>
        <v>2.48</v>
      </c>
      <c r="F16" s="60">
        <f>'3'!H17</f>
        <v>0</v>
      </c>
      <c r="G16" s="61">
        <f>'3'!I17-0.8-1.17</f>
        <v>3.55</v>
      </c>
      <c r="H16" s="60">
        <v>0</v>
      </c>
      <c r="I16" s="60">
        <f>1.17+0.8</f>
        <v>1.97</v>
      </c>
      <c r="J16" s="60">
        <f>'3'!J17</f>
        <v>0</v>
      </c>
      <c r="K16" s="60">
        <f>'3'!K17</f>
        <v>393</v>
      </c>
      <c r="L16" s="58" t="s">
        <v>1866</v>
      </c>
      <c r="M16" s="61">
        <f>'3'!N17</f>
        <v>2.48</v>
      </c>
      <c r="N16" s="61">
        <f>'3'!O17</f>
        <v>0</v>
      </c>
      <c r="O16" s="179">
        <f>2.971+0.018</f>
        <v>2.9889999999999999</v>
      </c>
      <c r="P16" s="179">
        <v>0</v>
      </c>
      <c r="Q16" s="179">
        <f>Q17+Q18</f>
        <v>2.1100000000000003</v>
      </c>
      <c r="R16" s="61">
        <f>'3'!Q17</f>
        <v>0</v>
      </c>
      <c r="S16" s="61">
        <f>'3'!R17</f>
        <v>125</v>
      </c>
      <c r="T16" s="61">
        <f>M16-E16</f>
        <v>0</v>
      </c>
      <c r="U16" s="61">
        <f t="shared" ref="U16" si="0">N16-F16</f>
        <v>0</v>
      </c>
      <c r="V16" s="61">
        <f>O16-G16</f>
        <v>-0.56099999999999994</v>
      </c>
      <c r="W16" s="60" t="s">
        <v>1532</v>
      </c>
      <c r="X16" s="60">
        <f>I16-Q16</f>
        <v>-0.14000000000000035</v>
      </c>
      <c r="Y16" s="61">
        <f>J16-R16</f>
        <v>0</v>
      </c>
      <c r="Z16" s="61">
        <f>K16-S16</f>
        <v>268</v>
      </c>
      <c r="AA16" s="62"/>
    </row>
    <row r="17" spans="1:27" ht="45" x14ac:dyDescent="0.25">
      <c r="A17" s="58" t="str">
        <f>'3'!A18</f>
        <v>0.2</v>
      </c>
      <c r="B17" s="63" t="str">
        <f>'3'!B18</f>
        <v>Реконструкция, модернизация, техническое перевооружение, всего</v>
      </c>
      <c r="C17" s="58" t="str">
        <f>'3'!C18</f>
        <v>нд</v>
      </c>
      <c r="D17" s="58" t="s">
        <v>1532</v>
      </c>
      <c r="E17" s="60">
        <f>'3'!G18</f>
        <v>2.48</v>
      </c>
      <c r="F17" s="60">
        <f>'3'!H18</f>
        <v>0</v>
      </c>
      <c r="G17" s="61">
        <f>'3'!I18-0.8</f>
        <v>3.55</v>
      </c>
      <c r="H17" s="60">
        <v>0</v>
      </c>
      <c r="I17" s="60">
        <v>0.8</v>
      </c>
      <c r="J17" s="60">
        <f>'3'!J18</f>
        <v>0</v>
      </c>
      <c r="K17" s="60">
        <f>'3'!K18</f>
        <v>391</v>
      </c>
      <c r="L17" s="171" t="s">
        <v>1866</v>
      </c>
      <c r="M17" s="61">
        <f>'3'!N18</f>
        <v>2.48</v>
      </c>
      <c r="N17" s="61">
        <f>'3'!O18</f>
        <v>0</v>
      </c>
      <c r="O17" s="179">
        <f>'3'!P18-0.77</f>
        <v>2.9889999999999999</v>
      </c>
      <c r="P17" s="179">
        <v>0</v>
      </c>
      <c r="Q17" s="64">
        <v>0.77</v>
      </c>
      <c r="R17" s="61">
        <f>'3'!Q18</f>
        <v>0</v>
      </c>
      <c r="S17" s="61">
        <f>'3'!R18</f>
        <v>124</v>
      </c>
      <c r="T17" s="61">
        <f t="shared" ref="T17:T74" si="1">M17-E17</f>
        <v>0</v>
      </c>
      <c r="U17" s="61">
        <f t="shared" ref="U17:U74" si="2">N17-F17</f>
        <v>0</v>
      </c>
      <c r="V17" s="61">
        <f t="shared" ref="V17:V74" si="3">O17-G17</f>
        <v>-0.56099999999999994</v>
      </c>
      <c r="W17" s="60" t="s">
        <v>1532</v>
      </c>
      <c r="X17" s="60">
        <f t="shared" ref="X17:X74" si="4">I17-Q17</f>
        <v>3.0000000000000027E-2</v>
      </c>
      <c r="Y17" s="61">
        <f t="shared" ref="Y17:Y74" si="5">J17-R17</f>
        <v>0</v>
      </c>
      <c r="Z17" s="61">
        <f t="shared" ref="Z17:Z74" si="6">K17-S17</f>
        <v>267</v>
      </c>
      <c r="AA17" s="62"/>
    </row>
    <row r="18" spans="1:27" ht="45" x14ac:dyDescent="0.25">
      <c r="A18" s="58" t="str">
        <f>'3'!A19</f>
        <v>0.4</v>
      </c>
      <c r="B18" s="63" t="str">
        <f>'3'!B19</f>
        <v>Прочее новое строительство объектов электросетевого хозяйства, всего</v>
      </c>
      <c r="C18" s="58" t="str">
        <f>'3'!C19</f>
        <v>нд</v>
      </c>
      <c r="D18" s="58" t="s">
        <v>1532</v>
      </c>
      <c r="E18" s="60">
        <f>'3'!G19</f>
        <v>0</v>
      </c>
      <c r="F18" s="60">
        <f>'3'!H19</f>
        <v>0</v>
      </c>
      <c r="G18" s="60">
        <v>0</v>
      </c>
      <c r="H18" s="60">
        <v>0</v>
      </c>
      <c r="I18" s="60">
        <f>1.17</f>
        <v>1.17</v>
      </c>
      <c r="J18" s="60">
        <f>'3'!J19</f>
        <v>0</v>
      </c>
      <c r="K18" s="60">
        <f>'3'!K19</f>
        <v>0</v>
      </c>
      <c r="L18" s="171" t="s">
        <v>1866</v>
      </c>
      <c r="M18" s="61">
        <f>'3'!N19</f>
        <v>0</v>
      </c>
      <c r="N18" s="61">
        <f>'3'!O19</f>
        <v>0</v>
      </c>
      <c r="O18" s="179">
        <v>0</v>
      </c>
      <c r="P18" s="179">
        <v>0</v>
      </c>
      <c r="Q18" s="64">
        <v>1.34</v>
      </c>
      <c r="R18" s="61">
        <f>'3'!Q19</f>
        <v>0</v>
      </c>
      <c r="S18" s="61">
        <f>'3'!R19</f>
        <v>0</v>
      </c>
      <c r="T18" s="61">
        <f t="shared" si="1"/>
        <v>0</v>
      </c>
      <c r="U18" s="61">
        <f t="shared" si="2"/>
        <v>0</v>
      </c>
      <c r="V18" s="61">
        <f t="shared" si="3"/>
        <v>0</v>
      </c>
      <c r="W18" s="60" t="s">
        <v>1532</v>
      </c>
      <c r="X18" s="60">
        <f t="shared" si="4"/>
        <v>-0.17000000000000015</v>
      </c>
      <c r="Y18" s="61">
        <f t="shared" si="5"/>
        <v>0</v>
      </c>
      <c r="Z18" s="61">
        <f t="shared" si="6"/>
        <v>0</v>
      </c>
      <c r="AA18" s="62"/>
    </row>
    <row r="19" spans="1:27" ht="30" x14ac:dyDescent="0.25">
      <c r="A19" s="58" t="str">
        <f>'3'!A20</f>
        <v>0.6</v>
      </c>
      <c r="B19" s="63" t="str">
        <f>'3'!B20</f>
        <v>Прочие инвестиционные проекты, всего</v>
      </c>
      <c r="C19" s="58" t="str">
        <f>'3'!C20</f>
        <v>нд</v>
      </c>
      <c r="D19" s="58" t="s">
        <v>1532</v>
      </c>
      <c r="E19" s="60">
        <f>'3'!G20</f>
        <v>0</v>
      </c>
      <c r="F19" s="60">
        <f>'3'!H20</f>
        <v>0</v>
      </c>
      <c r="G19" s="60">
        <f>'3'!I20</f>
        <v>0</v>
      </c>
      <c r="H19" s="60">
        <v>0</v>
      </c>
      <c r="I19" s="60"/>
      <c r="J19" s="60">
        <f>'3'!J20</f>
        <v>0</v>
      </c>
      <c r="K19" s="60">
        <f>'3'!K20</f>
        <v>2</v>
      </c>
      <c r="L19" s="171" t="s">
        <v>1866</v>
      </c>
      <c r="M19" s="61">
        <f>'3'!N20</f>
        <v>0</v>
      </c>
      <c r="N19" s="61">
        <f>'3'!O20</f>
        <v>0</v>
      </c>
      <c r="O19" s="179">
        <f>'3'!P20</f>
        <v>0</v>
      </c>
      <c r="P19" s="179">
        <v>0</v>
      </c>
      <c r="Q19" s="64"/>
      <c r="R19" s="61">
        <f>'3'!Q20</f>
        <v>0</v>
      </c>
      <c r="S19" s="61">
        <f>'3'!R20</f>
        <v>1</v>
      </c>
      <c r="T19" s="61">
        <f t="shared" si="1"/>
        <v>0</v>
      </c>
      <c r="U19" s="61">
        <f t="shared" si="2"/>
        <v>0</v>
      </c>
      <c r="V19" s="61">
        <f t="shared" si="3"/>
        <v>0</v>
      </c>
      <c r="W19" s="60" t="s">
        <v>1532</v>
      </c>
      <c r="X19" s="60">
        <f t="shared" si="4"/>
        <v>0</v>
      </c>
      <c r="Y19" s="61">
        <f t="shared" si="5"/>
        <v>0</v>
      </c>
      <c r="Z19" s="61">
        <f t="shared" si="6"/>
        <v>1</v>
      </c>
      <c r="AA19" s="62"/>
    </row>
    <row r="20" spans="1:27" x14ac:dyDescent="0.25">
      <c r="A20" s="58">
        <f>'3'!A21</f>
        <v>1</v>
      </c>
      <c r="B20" s="63" t="str">
        <f>'3'!B21</f>
        <v>Приморский край</v>
      </c>
      <c r="C20" s="58" t="str">
        <f>'3'!C21</f>
        <v>нд</v>
      </c>
      <c r="D20" s="58" t="s">
        <v>1532</v>
      </c>
      <c r="E20" s="60">
        <f>'3'!G21</f>
        <v>2.48</v>
      </c>
      <c r="F20" s="60">
        <f>'3'!H21</f>
        <v>0</v>
      </c>
      <c r="G20" s="61">
        <f>G17</f>
        <v>3.55</v>
      </c>
      <c r="H20" s="60">
        <v>0</v>
      </c>
      <c r="I20" s="60">
        <f>I18</f>
        <v>1.17</v>
      </c>
      <c r="J20" s="60">
        <f>'3'!J21</f>
        <v>0</v>
      </c>
      <c r="K20" s="60">
        <f>'3'!K21</f>
        <v>393</v>
      </c>
      <c r="L20" s="171" t="s">
        <v>1866</v>
      </c>
      <c r="M20" s="61">
        <f>'3'!N21</f>
        <v>2.48</v>
      </c>
      <c r="N20" s="61">
        <f>'3'!O21</f>
        <v>0</v>
      </c>
      <c r="O20" s="179">
        <f>O16</f>
        <v>2.9889999999999999</v>
      </c>
      <c r="P20" s="179">
        <v>0</v>
      </c>
      <c r="Q20" s="179">
        <f>Q16</f>
        <v>2.1100000000000003</v>
      </c>
      <c r="R20" s="61">
        <f>'3'!Q21</f>
        <v>0</v>
      </c>
      <c r="S20" s="61">
        <f>'3'!R21</f>
        <v>125</v>
      </c>
      <c r="T20" s="61">
        <f t="shared" si="1"/>
        <v>0</v>
      </c>
      <c r="U20" s="61">
        <f t="shared" si="2"/>
        <v>0</v>
      </c>
      <c r="V20" s="61">
        <f t="shared" si="3"/>
        <v>-0.56099999999999994</v>
      </c>
      <c r="W20" s="60" t="s">
        <v>1532</v>
      </c>
      <c r="X20" s="60">
        <f>I20-Q20</f>
        <v>-0.94000000000000039</v>
      </c>
      <c r="Y20" s="61">
        <f t="shared" si="5"/>
        <v>0</v>
      </c>
      <c r="Z20" s="61">
        <f t="shared" si="6"/>
        <v>268</v>
      </c>
      <c r="AA20" s="62"/>
    </row>
    <row r="21" spans="1:27" ht="45" x14ac:dyDescent="0.25">
      <c r="A21" s="58" t="str">
        <f>'3'!A22</f>
        <v>1.2</v>
      </c>
      <c r="B21" s="63" t="str">
        <f>'3'!B22</f>
        <v>Реконструкция, модернизация, техническое перевооружение всего, в том числе:</v>
      </c>
      <c r="C21" s="58" t="str">
        <f>'3'!C22</f>
        <v>нд</v>
      </c>
      <c r="D21" s="58" t="s">
        <v>1532</v>
      </c>
      <c r="E21" s="60">
        <f>'3'!G22</f>
        <v>2.48</v>
      </c>
      <c r="F21" s="60">
        <f>'3'!H22</f>
        <v>0</v>
      </c>
      <c r="G21" s="61">
        <f>'3'!I22-0.8</f>
        <v>3.55</v>
      </c>
      <c r="H21" s="60">
        <v>0</v>
      </c>
      <c r="I21" s="60">
        <v>0</v>
      </c>
      <c r="J21" s="60">
        <f>'3'!J22</f>
        <v>0</v>
      </c>
      <c r="K21" s="60">
        <f>'3'!K22</f>
        <v>391</v>
      </c>
      <c r="L21" s="171" t="s">
        <v>1866</v>
      </c>
      <c r="M21" s="61">
        <f>'3'!N22</f>
        <v>2.48</v>
      </c>
      <c r="N21" s="61">
        <f>'3'!O22</f>
        <v>0</v>
      </c>
      <c r="O21" s="179">
        <v>0</v>
      </c>
      <c r="P21" s="179">
        <v>0</v>
      </c>
      <c r="Q21" s="179">
        <v>0</v>
      </c>
      <c r="R21" s="61">
        <f>'3'!Q22</f>
        <v>0</v>
      </c>
      <c r="S21" s="61">
        <f>'3'!R22</f>
        <v>124</v>
      </c>
      <c r="T21" s="61">
        <f t="shared" si="1"/>
        <v>0</v>
      </c>
      <c r="U21" s="61">
        <f t="shared" si="2"/>
        <v>0</v>
      </c>
      <c r="V21" s="61">
        <f>O21-G21</f>
        <v>-3.55</v>
      </c>
      <c r="W21" s="60" t="s">
        <v>1532</v>
      </c>
      <c r="X21" s="60">
        <f t="shared" si="4"/>
        <v>0</v>
      </c>
      <c r="Y21" s="61">
        <f t="shared" si="5"/>
        <v>0</v>
      </c>
      <c r="Z21" s="61">
        <f t="shared" si="6"/>
        <v>267</v>
      </c>
      <c r="AA21" s="62"/>
    </row>
    <row r="22" spans="1:27" ht="75" x14ac:dyDescent="0.25">
      <c r="A22" s="58" t="str">
        <f>'3'!A23</f>
        <v>1.2.1.2</v>
      </c>
      <c r="B22" s="63" t="str">
        <f>'3'!B23</f>
        <v>Модернизация, техническое перевооружение трансформаторных и иных подстанций, распределительных пунктов, всего, в том числе:</v>
      </c>
      <c r="C22" s="58" t="str">
        <f>'3'!C23</f>
        <v>нд</v>
      </c>
      <c r="D22" s="58" t="s">
        <v>1532</v>
      </c>
      <c r="E22" s="60">
        <f>'3'!G23</f>
        <v>2.48</v>
      </c>
      <c r="F22" s="60">
        <f>'3'!H23</f>
        <v>0</v>
      </c>
      <c r="G22" s="60">
        <f>'3'!I23</f>
        <v>0</v>
      </c>
      <c r="H22" s="60">
        <v>0</v>
      </c>
      <c r="I22" s="60">
        <v>0</v>
      </c>
      <c r="J22" s="60">
        <f>'3'!J23</f>
        <v>0</v>
      </c>
      <c r="K22" s="60">
        <f>'3'!K23</f>
        <v>0</v>
      </c>
      <c r="L22" s="154" t="s">
        <v>1866</v>
      </c>
      <c r="M22" s="61">
        <f>'3'!N23</f>
        <v>2.48</v>
      </c>
      <c r="N22" s="61">
        <f>'3'!O23</f>
        <v>0</v>
      </c>
      <c r="O22" s="179">
        <f>'3'!P23</f>
        <v>0</v>
      </c>
      <c r="P22" s="179">
        <v>0</v>
      </c>
      <c r="Q22" s="64">
        <v>0</v>
      </c>
      <c r="R22" s="61">
        <f>'3'!Q23</f>
        <v>0</v>
      </c>
      <c r="S22" s="61">
        <f>'3'!R23</f>
        <v>0</v>
      </c>
      <c r="T22" s="61">
        <f t="shared" si="1"/>
        <v>0</v>
      </c>
      <c r="U22" s="61">
        <f t="shared" si="2"/>
        <v>0</v>
      </c>
      <c r="V22" s="61">
        <f t="shared" si="3"/>
        <v>0</v>
      </c>
      <c r="W22" s="60" t="s">
        <v>1532</v>
      </c>
      <c r="X22" s="60">
        <f t="shared" si="4"/>
        <v>0</v>
      </c>
      <c r="Y22" s="61">
        <f t="shared" si="5"/>
        <v>0</v>
      </c>
      <c r="Z22" s="61">
        <f t="shared" si="6"/>
        <v>0</v>
      </c>
      <c r="AA22" s="62"/>
    </row>
    <row r="23" spans="1:27" ht="30" x14ac:dyDescent="0.25">
      <c r="A23" s="58" t="str">
        <f>'3'!A24</f>
        <v>1.2.1.2.1</v>
      </c>
      <c r="B23" s="63" t="str">
        <f>'3'!B24</f>
        <v>ТМ-63 кВА ТП-122 ул.Хабаровская; ТП-133 ул. Мельничная АЗС</v>
      </c>
      <c r="C23" s="58" t="str">
        <f>'3'!C24</f>
        <v>J_1.2.1.2.1.M</v>
      </c>
      <c r="D23" s="58" t="s">
        <v>1532</v>
      </c>
      <c r="E23" s="60">
        <f>'3'!G24</f>
        <v>0</v>
      </c>
      <c r="F23" s="60">
        <f>'3'!H24</f>
        <v>0</v>
      </c>
      <c r="G23" s="60">
        <f>'3'!I24</f>
        <v>0</v>
      </c>
      <c r="H23" s="60">
        <v>0</v>
      </c>
      <c r="I23" s="60">
        <v>0</v>
      </c>
      <c r="J23" s="60">
        <f>'3'!J24</f>
        <v>0</v>
      </c>
      <c r="K23" s="60">
        <f>'3'!K24</f>
        <v>0</v>
      </c>
      <c r="L23" s="154" t="s">
        <v>1866</v>
      </c>
      <c r="M23" s="61">
        <f>'3'!N24</f>
        <v>0</v>
      </c>
      <c r="N23" s="61">
        <f>'3'!O24</f>
        <v>0</v>
      </c>
      <c r="O23" s="179">
        <f>'3'!P24</f>
        <v>0</v>
      </c>
      <c r="P23" s="179">
        <v>0</v>
      </c>
      <c r="Q23" s="64">
        <v>0</v>
      </c>
      <c r="R23" s="61">
        <f>'3'!Q24</f>
        <v>0</v>
      </c>
      <c r="S23" s="61">
        <f>'3'!R24</f>
        <v>0</v>
      </c>
      <c r="T23" s="61">
        <f t="shared" si="1"/>
        <v>0</v>
      </c>
      <c r="U23" s="61">
        <f t="shared" si="2"/>
        <v>0</v>
      </c>
      <c r="V23" s="61">
        <f t="shared" si="3"/>
        <v>0</v>
      </c>
      <c r="W23" s="60" t="s">
        <v>1532</v>
      </c>
      <c r="X23" s="60">
        <f t="shared" si="4"/>
        <v>0</v>
      </c>
      <c r="Y23" s="61">
        <f t="shared" si="5"/>
        <v>0</v>
      </c>
      <c r="Z23" s="61">
        <f t="shared" si="6"/>
        <v>0</v>
      </c>
      <c r="AA23" s="62"/>
    </row>
    <row r="24" spans="1:27" ht="30" x14ac:dyDescent="0.25">
      <c r="A24" s="58" t="str">
        <f>'3'!A25</f>
        <v>1.2.1.2.2</v>
      </c>
      <c r="B24" s="63" t="str">
        <f>'3'!B25</f>
        <v>ТМ-100 кВА ТП-22 ул.Приморская  43/7</v>
      </c>
      <c r="C24" s="58" t="str">
        <f>'3'!C25</f>
        <v>J_1.2.1.2.2.K</v>
      </c>
      <c r="D24" s="58" t="s">
        <v>1532</v>
      </c>
      <c r="E24" s="60">
        <f>'3'!G25</f>
        <v>0</v>
      </c>
      <c r="F24" s="60">
        <f>'3'!H25</f>
        <v>0</v>
      </c>
      <c r="G24" s="60">
        <f>'3'!I25</f>
        <v>0</v>
      </c>
      <c r="H24" s="60">
        <v>0</v>
      </c>
      <c r="I24" s="60">
        <v>0</v>
      </c>
      <c r="J24" s="60">
        <f>'3'!J25</f>
        <v>0</v>
      </c>
      <c r="K24" s="60">
        <f>'3'!K25</f>
        <v>0</v>
      </c>
      <c r="L24" s="154" t="s">
        <v>1866</v>
      </c>
      <c r="M24" s="61">
        <f>'3'!N25</f>
        <v>0</v>
      </c>
      <c r="N24" s="61">
        <f>'3'!O25</f>
        <v>0</v>
      </c>
      <c r="O24" s="179">
        <f>'3'!P25</f>
        <v>0</v>
      </c>
      <c r="P24" s="179">
        <v>0</v>
      </c>
      <c r="Q24" s="64">
        <v>0</v>
      </c>
      <c r="R24" s="61">
        <f>'3'!Q25</f>
        <v>0</v>
      </c>
      <c r="S24" s="61">
        <f>'3'!R25</f>
        <v>0</v>
      </c>
      <c r="T24" s="61">
        <f t="shared" si="1"/>
        <v>0</v>
      </c>
      <c r="U24" s="61">
        <f t="shared" si="2"/>
        <v>0</v>
      </c>
      <c r="V24" s="61">
        <f t="shared" si="3"/>
        <v>0</v>
      </c>
      <c r="W24" s="60" t="s">
        <v>1532</v>
      </c>
      <c r="X24" s="60">
        <f t="shared" si="4"/>
        <v>0</v>
      </c>
      <c r="Y24" s="61">
        <f t="shared" si="5"/>
        <v>0</v>
      </c>
      <c r="Z24" s="61">
        <f t="shared" si="6"/>
        <v>0</v>
      </c>
      <c r="AA24" s="62"/>
    </row>
    <row r="25" spans="1:27" ht="105" x14ac:dyDescent="0.25">
      <c r="A25" s="58" t="str">
        <f>'3'!A26</f>
        <v>1.2.1.2.3</v>
      </c>
      <c r="B25" s="63" t="str">
        <f>'3'!B26</f>
        <v xml:space="preserve">ТМ-160 кВА ТП-34 ул. Горького 31а  (203 склад); ТП-53 пер. Студенческий; ТП-81 ул. Горовая( скважина); ТП-88 ул. Мельничная ( АЗС ); ТП-127 ул.Московская; ТП-159 ул.Мельничная; ТП-179 ул. Подгорная; </v>
      </c>
      <c r="C25" s="58" t="str">
        <f>'3'!C26</f>
        <v>J_1.2.1.2.3.O</v>
      </c>
      <c r="D25" s="58" t="s">
        <v>1532</v>
      </c>
      <c r="E25" s="60">
        <f>'3'!G26</f>
        <v>0</v>
      </c>
      <c r="F25" s="60">
        <f>'3'!H26</f>
        <v>0</v>
      </c>
      <c r="G25" s="60">
        <f>'3'!I26</f>
        <v>0</v>
      </c>
      <c r="H25" s="60">
        <v>0</v>
      </c>
      <c r="I25" s="60">
        <v>0</v>
      </c>
      <c r="J25" s="60">
        <f>'3'!J26</f>
        <v>0</v>
      </c>
      <c r="K25" s="60">
        <f>'3'!K26</f>
        <v>0</v>
      </c>
      <c r="L25" s="154" t="s">
        <v>1866</v>
      </c>
      <c r="M25" s="61">
        <f>'3'!N26</f>
        <v>0</v>
      </c>
      <c r="N25" s="61">
        <f>'3'!O26</f>
        <v>0</v>
      </c>
      <c r="O25" s="179">
        <f>'3'!P26</f>
        <v>0</v>
      </c>
      <c r="P25" s="179">
        <v>0</v>
      </c>
      <c r="Q25" s="64">
        <v>0</v>
      </c>
      <c r="R25" s="61">
        <f>'3'!Q26</f>
        <v>0</v>
      </c>
      <c r="S25" s="61">
        <f>'3'!R26</f>
        <v>0</v>
      </c>
      <c r="T25" s="61">
        <f t="shared" si="1"/>
        <v>0</v>
      </c>
      <c r="U25" s="61">
        <f t="shared" si="2"/>
        <v>0</v>
      </c>
      <c r="V25" s="61">
        <f t="shared" si="3"/>
        <v>0</v>
      </c>
      <c r="W25" s="60" t="s">
        <v>1532</v>
      </c>
      <c r="X25" s="60">
        <f t="shared" si="4"/>
        <v>0</v>
      </c>
      <c r="Y25" s="61">
        <f t="shared" si="5"/>
        <v>0</v>
      </c>
      <c r="Z25" s="61">
        <f t="shared" si="6"/>
        <v>0</v>
      </c>
      <c r="AA25" s="62"/>
    </row>
    <row r="26" spans="1:27" ht="195" x14ac:dyDescent="0.25">
      <c r="A26" s="58" t="str">
        <f>'3'!A27</f>
        <v>1.2.1.2.4</v>
      </c>
      <c r="B26" s="63" t="str">
        <f>'3'!B27</f>
        <v xml:space="preserve">ТМ-250 кВА ТП-14 ул.Артиллерийская 3;ТП-16 ул.Краснознаменная 2в;ТП-74 Нефтебаза;ТП-77 ул.  Урожайная;ТП-113 ул.Полевая 2а;ТП-117 ул.Красногвардейская 114/4;ТП-120 ул.Хрещатинская-Николаевская.;ТП-121 ул.Парковая  66а;ТП-121 ул.Парковая  66а;ТП-128 ул. Грибоедова; ТП-129 ул.Горького; ТП-140 ОАО " Звезда" ул. Гоголя 21а; ТП-147 ул.Подгорная,Хрещатенская.; ТП-164 пер.4й Западный 8а; </v>
      </c>
      <c r="C26" s="58" t="str">
        <f>'3'!C27</f>
        <v>J_1.2.1.2.4.O</v>
      </c>
      <c r="D26" s="58" t="s">
        <v>1532</v>
      </c>
      <c r="E26" s="60">
        <f>'3'!G27</f>
        <v>0.25</v>
      </c>
      <c r="F26" s="60">
        <f>'3'!H27</f>
        <v>0</v>
      </c>
      <c r="G26" s="60">
        <f>'3'!I27</f>
        <v>0</v>
      </c>
      <c r="H26" s="60">
        <v>0</v>
      </c>
      <c r="I26" s="60">
        <v>0</v>
      </c>
      <c r="J26" s="60">
        <f>'3'!J27</f>
        <v>0</v>
      </c>
      <c r="K26" s="60">
        <f>'3'!K27</f>
        <v>0</v>
      </c>
      <c r="L26" s="154" t="s">
        <v>1866</v>
      </c>
      <c r="M26" s="61">
        <f>'3'!N27</f>
        <v>0.25</v>
      </c>
      <c r="N26" s="61">
        <f>'3'!O27</f>
        <v>0</v>
      </c>
      <c r="O26" s="179">
        <f>'3'!P27</f>
        <v>0</v>
      </c>
      <c r="P26" s="179">
        <v>0</v>
      </c>
      <c r="Q26" s="64"/>
      <c r="R26" s="61">
        <f>'3'!Q27</f>
        <v>0</v>
      </c>
      <c r="S26" s="61">
        <f>'3'!R27</f>
        <v>0</v>
      </c>
      <c r="T26" s="61">
        <f t="shared" si="1"/>
        <v>0</v>
      </c>
      <c r="U26" s="61">
        <f t="shared" si="2"/>
        <v>0</v>
      </c>
      <c r="V26" s="61">
        <f t="shared" si="3"/>
        <v>0</v>
      </c>
      <c r="W26" s="60" t="s">
        <v>1532</v>
      </c>
      <c r="X26" s="60">
        <f t="shared" si="4"/>
        <v>0</v>
      </c>
      <c r="Y26" s="61">
        <f t="shared" si="5"/>
        <v>0</v>
      </c>
      <c r="Z26" s="61">
        <f t="shared" si="6"/>
        <v>0</v>
      </c>
      <c r="AA26" s="62"/>
    </row>
    <row r="27" spans="1:27" ht="345" x14ac:dyDescent="0.25">
      <c r="A27" s="58" t="str">
        <f>'3'!A28</f>
        <v>1.2.1.2.5</v>
      </c>
      <c r="B27" s="63" t="str">
        <f>'3'!B28</f>
        <v xml:space="preserve">ТМ-400кВА ТП-1 ул.Ленинская 116 корп.3 (детский дом); ТП-2 ул.Борисова 41 корп.1; ТП-9 ул.Мельничная; ТП-12 ул.Кустовиновская 1а; ТП-29 Лесхоз; ТП-40 ул. Парковая 17а; ТП-50 ул. Ипподромная 1а.; ТП-52 ул. Ханкайская-Хрещатинская;ТП-64 ул.Красногвардейская 102/4;ТП-67 ул.Красногвардейская 107/1;ТП163 ул. Пионерская 19А;ТП-73 ул.Красногвардейская 75/1;ТП-75 ул. Хмельницкого  8а.; ТП-80 ул. Юбилейная  12 а;ТП-83 ул. Советская 116а;ТП-84 ул. Советская  126 а; ТП-85 ул.Юбилейная 28 а; ТП-87 ул. Парковая 41 а.; ТП-118 пер.Студенческий ; ТП-125 ул Парковая 31 а; ТП-138 с.Спасское 8я школа;ТП-160 ул.Коммунаров  2а; ТП-167 ул.Цементная  21б; ТП-174 ул.Линейная  1б; ТП-186 ул.Коммунаров       </v>
      </c>
      <c r="C27" s="58" t="str">
        <f>'3'!C28</f>
        <v>J_1.2.1.2.5.O</v>
      </c>
      <c r="D27" s="58" t="s">
        <v>1532</v>
      </c>
      <c r="E27" s="60">
        <f>'3'!G28</f>
        <v>1.6</v>
      </c>
      <c r="F27" s="60">
        <f>'3'!H28</f>
        <v>0</v>
      </c>
      <c r="G27" s="60">
        <f>'3'!I28</f>
        <v>0</v>
      </c>
      <c r="H27" s="60">
        <v>0</v>
      </c>
      <c r="I27" s="60">
        <v>0</v>
      </c>
      <c r="J27" s="60">
        <f>'3'!J28</f>
        <v>0</v>
      </c>
      <c r="K27" s="60">
        <f>'3'!K28</f>
        <v>0</v>
      </c>
      <c r="L27" s="154" t="s">
        <v>1866</v>
      </c>
      <c r="M27" s="61">
        <f>'3'!N28</f>
        <v>1.6</v>
      </c>
      <c r="N27" s="61">
        <f>'3'!O28</f>
        <v>0</v>
      </c>
      <c r="O27" s="179">
        <f>'3'!P28</f>
        <v>0</v>
      </c>
      <c r="P27" s="179">
        <v>0</v>
      </c>
      <c r="Q27" s="64">
        <v>0</v>
      </c>
      <c r="R27" s="61">
        <f>'3'!Q28</f>
        <v>0</v>
      </c>
      <c r="S27" s="61">
        <f>'3'!R28</f>
        <v>0</v>
      </c>
      <c r="T27" s="61">
        <f t="shared" si="1"/>
        <v>0</v>
      </c>
      <c r="U27" s="61">
        <f t="shared" si="2"/>
        <v>0</v>
      </c>
      <c r="V27" s="61">
        <f t="shared" si="3"/>
        <v>0</v>
      </c>
      <c r="W27" s="60" t="s">
        <v>1532</v>
      </c>
      <c r="X27" s="60">
        <f t="shared" si="4"/>
        <v>0</v>
      </c>
      <c r="Y27" s="61">
        <f t="shared" si="5"/>
        <v>0</v>
      </c>
      <c r="Z27" s="61">
        <f t="shared" si="6"/>
        <v>0</v>
      </c>
      <c r="AA27" s="62"/>
    </row>
    <row r="28" spans="1:27" ht="135" x14ac:dyDescent="0.25">
      <c r="A28" s="58" t="str">
        <f>'3'!A29</f>
        <v>1.2.1.2.6</v>
      </c>
      <c r="B28" s="63" t="str">
        <f>'3'!B29</f>
        <v xml:space="preserve">ТМ-630 кВА ТП-100 ул. Советская  70а; ТП-101ул.Красногвардейская 69/3; ТП-113 ул.Полевая 2а.; ТП-125 ул Парковая 31 а;ТП-149 ул.Красногвардейская 128 корп.5;  ТП-165 ул.Мира  3; ТП-166 ул.Мира 2 а; ТП-169 ул.Коммунаров 33а; ТП-63А ул.Красногвардейская 104/8; ТП-65 ул.Красногвардейская  83/1 </v>
      </c>
      <c r="C28" s="58" t="str">
        <f>'3'!C29</f>
        <v>J_1.2.1.2.6.O</v>
      </c>
      <c r="D28" s="58" t="s">
        <v>1532</v>
      </c>
      <c r="E28" s="60">
        <f>'3'!G29</f>
        <v>0.63</v>
      </c>
      <c r="F28" s="60">
        <f>'3'!H29</f>
        <v>0</v>
      </c>
      <c r="G28" s="60">
        <f>'3'!I29</f>
        <v>0</v>
      </c>
      <c r="H28" s="60">
        <v>0</v>
      </c>
      <c r="I28" s="60">
        <v>0</v>
      </c>
      <c r="J28" s="60">
        <f>'3'!J29</f>
        <v>0</v>
      </c>
      <c r="K28" s="60">
        <f>'3'!K29</f>
        <v>0</v>
      </c>
      <c r="L28" s="154" t="s">
        <v>1866</v>
      </c>
      <c r="M28" s="61">
        <f>'3'!N29</f>
        <v>0.63</v>
      </c>
      <c r="N28" s="61">
        <f>'3'!O29</f>
        <v>0</v>
      </c>
      <c r="O28" s="179">
        <f>'3'!P29</f>
        <v>0</v>
      </c>
      <c r="P28" s="179">
        <v>0</v>
      </c>
      <c r="Q28" s="64">
        <v>0</v>
      </c>
      <c r="R28" s="61">
        <f>'3'!Q29</f>
        <v>0</v>
      </c>
      <c r="S28" s="61">
        <f>'3'!R29</f>
        <v>0</v>
      </c>
      <c r="T28" s="61">
        <f t="shared" si="1"/>
        <v>0</v>
      </c>
      <c r="U28" s="61">
        <f t="shared" si="2"/>
        <v>0</v>
      </c>
      <c r="V28" s="61">
        <f t="shared" si="3"/>
        <v>0</v>
      </c>
      <c r="W28" s="60" t="s">
        <v>1532</v>
      </c>
      <c r="X28" s="60">
        <f t="shared" si="4"/>
        <v>0</v>
      </c>
      <c r="Y28" s="61">
        <f t="shared" si="5"/>
        <v>0</v>
      </c>
      <c r="Z28" s="61">
        <f t="shared" si="6"/>
        <v>0</v>
      </c>
      <c r="AA28" s="62"/>
    </row>
    <row r="29" spans="1:27" x14ac:dyDescent="0.25">
      <c r="A29" s="58" t="str">
        <f>'3'!A30</f>
        <v>1.2.1.2.7</v>
      </c>
      <c r="B29" s="63" t="str">
        <f>'3'!B30</f>
        <v xml:space="preserve">ТМ-1000 кВА ТП-11 ул.Покуса    1а. </v>
      </c>
      <c r="C29" s="58" t="str">
        <f>'3'!C30</f>
        <v>J_1.2.1.2.7.K</v>
      </c>
      <c r="D29" s="58" t="s">
        <v>1532</v>
      </c>
      <c r="E29" s="60">
        <f>'3'!G30</f>
        <v>0</v>
      </c>
      <c r="F29" s="60">
        <f>'3'!H30</f>
        <v>0</v>
      </c>
      <c r="G29" s="60">
        <f>'3'!I30</f>
        <v>0</v>
      </c>
      <c r="H29" s="60">
        <v>0</v>
      </c>
      <c r="I29" s="60">
        <v>0</v>
      </c>
      <c r="J29" s="60">
        <f>'3'!J30</f>
        <v>0</v>
      </c>
      <c r="K29" s="60">
        <f>'3'!K30</f>
        <v>0</v>
      </c>
      <c r="L29" s="154" t="s">
        <v>1866</v>
      </c>
      <c r="M29" s="61">
        <f>'3'!N30</f>
        <v>0</v>
      </c>
      <c r="N29" s="61">
        <f>'3'!O30</f>
        <v>0</v>
      </c>
      <c r="O29" s="179">
        <f>'3'!P30</f>
        <v>0</v>
      </c>
      <c r="P29" s="179">
        <v>0</v>
      </c>
      <c r="Q29" s="179">
        <v>0</v>
      </c>
      <c r="R29" s="61">
        <f>'3'!Q30</f>
        <v>0</v>
      </c>
      <c r="S29" s="61">
        <f>'3'!R30</f>
        <v>0</v>
      </c>
      <c r="T29" s="61">
        <f t="shared" si="1"/>
        <v>0</v>
      </c>
      <c r="U29" s="61">
        <f t="shared" si="2"/>
        <v>0</v>
      </c>
      <c r="V29" s="61">
        <f t="shared" si="3"/>
        <v>0</v>
      </c>
      <c r="W29" s="60" t="s">
        <v>1532</v>
      </c>
      <c r="X29" s="60">
        <f t="shared" si="4"/>
        <v>0</v>
      </c>
      <c r="Y29" s="61">
        <f t="shared" si="5"/>
        <v>0</v>
      </c>
      <c r="Z29" s="61">
        <f t="shared" si="6"/>
        <v>0</v>
      </c>
      <c r="AA29" s="62"/>
    </row>
    <row r="30" spans="1:27" x14ac:dyDescent="0.25">
      <c r="A30" s="58" t="str">
        <f>'3'!A31</f>
        <v>1.2.1.2.8</v>
      </c>
      <c r="B30" s="63" t="str">
        <f>'3'!B31</f>
        <v>ТМ- 10000кВА ПС ЗСМ</v>
      </c>
      <c r="C30" s="58" t="str">
        <f>'3'!C31</f>
        <v>J_1.2.1.2.8.O</v>
      </c>
      <c r="D30" s="58" t="s">
        <v>1532</v>
      </c>
      <c r="E30" s="60">
        <f>'3'!G31</f>
        <v>0</v>
      </c>
      <c r="F30" s="60">
        <f>'3'!H31</f>
        <v>0</v>
      </c>
      <c r="G30" s="60">
        <f>'3'!I31</f>
        <v>0</v>
      </c>
      <c r="H30" s="60">
        <v>0</v>
      </c>
      <c r="I30" s="60">
        <v>0</v>
      </c>
      <c r="J30" s="60">
        <f>'3'!J31</f>
        <v>0</v>
      </c>
      <c r="K30" s="60">
        <f>'3'!K31</f>
        <v>0</v>
      </c>
      <c r="L30" s="154" t="s">
        <v>1866</v>
      </c>
      <c r="M30" s="61">
        <f>'3'!N31</f>
        <v>0</v>
      </c>
      <c r="N30" s="61">
        <f>'3'!O31</f>
        <v>0</v>
      </c>
      <c r="O30" s="179">
        <f>'3'!P31</f>
        <v>0</v>
      </c>
      <c r="P30" s="179">
        <v>0</v>
      </c>
      <c r="Q30" s="179">
        <v>0</v>
      </c>
      <c r="R30" s="61">
        <f>'3'!Q31</f>
        <v>0</v>
      </c>
      <c r="S30" s="61">
        <f>'3'!R31</f>
        <v>0</v>
      </c>
      <c r="T30" s="61">
        <f t="shared" si="1"/>
        <v>0</v>
      </c>
      <c r="U30" s="61">
        <f t="shared" si="2"/>
        <v>0</v>
      </c>
      <c r="V30" s="61">
        <f t="shared" si="3"/>
        <v>0</v>
      </c>
      <c r="W30" s="60" t="s">
        <v>1532</v>
      </c>
      <c r="X30" s="60">
        <f t="shared" si="4"/>
        <v>0</v>
      </c>
      <c r="Y30" s="61">
        <f t="shared" si="5"/>
        <v>0</v>
      </c>
      <c r="Z30" s="61">
        <f t="shared" si="6"/>
        <v>0</v>
      </c>
      <c r="AA30" s="62"/>
    </row>
    <row r="31" spans="1:27" x14ac:dyDescent="0.25">
      <c r="A31" s="58" t="str">
        <f>'3'!A32</f>
        <v>1.2.1.2.9</v>
      </c>
      <c r="B31" s="63" t="str">
        <f>'3'!B32</f>
        <v xml:space="preserve">КТПБ -31 ул. Комсомольская 114   </v>
      </c>
      <c r="C31" s="58" t="str">
        <f>'3'!C32</f>
        <v>J_1.2.1.2.9.N</v>
      </c>
      <c r="D31" s="58" t="s">
        <v>1532</v>
      </c>
      <c r="E31" s="60">
        <f>'3'!G32</f>
        <v>0</v>
      </c>
      <c r="F31" s="60">
        <f>'3'!H32</f>
        <v>0</v>
      </c>
      <c r="G31" s="60">
        <f>'3'!I32</f>
        <v>0</v>
      </c>
      <c r="H31" s="60">
        <v>0</v>
      </c>
      <c r="I31" s="60">
        <v>0</v>
      </c>
      <c r="J31" s="60">
        <f>'3'!J32</f>
        <v>0</v>
      </c>
      <c r="K31" s="60">
        <f>'3'!K32</f>
        <v>0</v>
      </c>
      <c r="L31" s="154" t="s">
        <v>1866</v>
      </c>
      <c r="M31" s="61">
        <f>'3'!N32</f>
        <v>0</v>
      </c>
      <c r="N31" s="61">
        <f>'3'!O32</f>
        <v>0</v>
      </c>
      <c r="O31" s="179">
        <f>'3'!P32</f>
        <v>0</v>
      </c>
      <c r="P31" s="179">
        <v>0</v>
      </c>
      <c r="Q31" s="179">
        <v>0</v>
      </c>
      <c r="R31" s="61">
        <f>'3'!Q32</f>
        <v>0</v>
      </c>
      <c r="S31" s="61">
        <f>'3'!R32</f>
        <v>0</v>
      </c>
      <c r="T31" s="61">
        <f t="shared" si="1"/>
        <v>0</v>
      </c>
      <c r="U31" s="61">
        <f t="shared" si="2"/>
        <v>0</v>
      </c>
      <c r="V31" s="61">
        <f t="shared" si="3"/>
        <v>0</v>
      </c>
      <c r="W31" s="60" t="s">
        <v>1532</v>
      </c>
      <c r="X31" s="60">
        <f t="shared" si="4"/>
        <v>0</v>
      </c>
      <c r="Y31" s="61">
        <f t="shared" si="5"/>
        <v>0</v>
      </c>
      <c r="Z31" s="61">
        <f t="shared" si="6"/>
        <v>0</v>
      </c>
      <c r="AA31" s="62"/>
    </row>
    <row r="32" spans="1:27" ht="45" x14ac:dyDescent="0.25">
      <c r="A32" s="58" t="str">
        <f>'3'!A33</f>
        <v>1.2.1.2.10</v>
      </c>
      <c r="B32" s="63" t="str">
        <f>'3'!B33</f>
        <v>РУ 10кВ замена МВ на ВВ:  РП-8 (5 шт.)-Советская 114А; ТП-149 (2 шт.)-Красногвардейская 128/5</v>
      </c>
      <c r="C32" s="58" t="str">
        <f>'3'!C33</f>
        <v>J_1.2.1.2.10.N</v>
      </c>
      <c r="D32" s="58" t="s">
        <v>1532</v>
      </c>
      <c r="E32" s="60">
        <f>'3'!G33</f>
        <v>0</v>
      </c>
      <c r="F32" s="60">
        <f>'3'!H33</f>
        <v>0</v>
      </c>
      <c r="G32" s="60">
        <f>'3'!I33</f>
        <v>0</v>
      </c>
      <c r="H32" s="60">
        <v>0</v>
      </c>
      <c r="I32" s="60">
        <v>0</v>
      </c>
      <c r="J32" s="60">
        <f>'3'!J33</f>
        <v>0</v>
      </c>
      <c r="K32" s="60">
        <f>'3'!K33</f>
        <v>0</v>
      </c>
      <c r="L32" s="154" t="s">
        <v>1866</v>
      </c>
      <c r="M32" s="61">
        <f>'3'!N33</f>
        <v>0</v>
      </c>
      <c r="N32" s="61">
        <f>'3'!O33</f>
        <v>0</v>
      </c>
      <c r="O32" s="179">
        <f>'3'!P33</f>
        <v>0</v>
      </c>
      <c r="P32" s="179">
        <v>0</v>
      </c>
      <c r="Q32" s="179">
        <v>0</v>
      </c>
      <c r="R32" s="61">
        <f>'3'!Q33</f>
        <v>0</v>
      </c>
      <c r="S32" s="61">
        <f>'3'!R33</f>
        <v>0</v>
      </c>
      <c r="T32" s="61">
        <f t="shared" si="1"/>
        <v>0</v>
      </c>
      <c r="U32" s="61">
        <f t="shared" si="2"/>
        <v>0</v>
      </c>
      <c r="V32" s="61">
        <f t="shared" si="3"/>
        <v>0</v>
      </c>
      <c r="W32" s="60" t="s">
        <v>1532</v>
      </c>
      <c r="X32" s="60">
        <f t="shared" si="4"/>
        <v>0</v>
      </c>
      <c r="Y32" s="61">
        <f t="shared" si="5"/>
        <v>0</v>
      </c>
      <c r="Z32" s="61">
        <f t="shared" si="6"/>
        <v>0</v>
      </c>
      <c r="AA32" s="62"/>
    </row>
    <row r="33" spans="1:27" ht="30" x14ac:dyDescent="0.25">
      <c r="A33" s="58" t="str">
        <f>'3'!A34</f>
        <v>1.2.1.2.11</v>
      </c>
      <c r="B33" s="63" t="str">
        <f>'3'!B34</f>
        <v xml:space="preserve"> П/С ЗСМ замена МВ на ВВ, ул. Силикатная 5</v>
      </c>
      <c r="C33" s="58" t="str">
        <f>'3'!C34</f>
        <v>J_1.2.1.2.11.L</v>
      </c>
      <c r="D33" s="58" t="s">
        <v>1532</v>
      </c>
      <c r="E33" s="60">
        <f>'3'!G34</f>
        <v>0</v>
      </c>
      <c r="F33" s="60">
        <f>'3'!H34</f>
        <v>0</v>
      </c>
      <c r="G33" s="60">
        <f>'3'!I34</f>
        <v>0</v>
      </c>
      <c r="H33" s="60">
        <v>0</v>
      </c>
      <c r="I33" s="60">
        <v>0</v>
      </c>
      <c r="J33" s="60">
        <f>'3'!J34</f>
        <v>0</v>
      </c>
      <c r="K33" s="60">
        <f>'3'!K34</f>
        <v>0</v>
      </c>
      <c r="L33" s="154" t="s">
        <v>1866</v>
      </c>
      <c r="M33" s="61">
        <f>'3'!N34</f>
        <v>0</v>
      </c>
      <c r="N33" s="61">
        <f>'3'!O34</f>
        <v>0</v>
      </c>
      <c r="O33" s="179">
        <f>'3'!P34</f>
        <v>0</v>
      </c>
      <c r="P33" s="179">
        <v>0</v>
      </c>
      <c r="Q33" s="179">
        <v>0</v>
      </c>
      <c r="R33" s="61">
        <f>'3'!Q34</f>
        <v>0</v>
      </c>
      <c r="S33" s="61">
        <f>'3'!R34</f>
        <v>0</v>
      </c>
      <c r="T33" s="61">
        <f t="shared" si="1"/>
        <v>0</v>
      </c>
      <c r="U33" s="61">
        <f t="shared" si="2"/>
        <v>0</v>
      </c>
      <c r="V33" s="61">
        <f t="shared" si="3"/>
        <v>0</v>
      </c>
      <c r="W33" s="60" t="s">
        <v>1532</v>
      </c>
      <c r="X33" s="60">
        <f t="shared" si="4"/>
        <v>0</v>
      </c>
      <c r="Y33" s="61">
        <f t="shared" si="5"/>
        <v>0</v>
      </c>
      <c r="Z33" s="61">
        <f t="shared" si="6"/>
        <v>0</v>
      </c>
      <c r="AA33" s="62"/>
    </row>
    <row r="34" spans="1:27" ht="60" x14ac:dyDescent="0.25">
      <c r="A34" s="58" t="str">
        <f>'3'!A35</f>
        <v>1.2.2.2</v>
      </c>
      <c r="B34" s="63" t="str">
        <f>'3'!B35</f>
        <v>Модернизация, техническое перевооружение линий электропередачи, всего, в том числе:</v>
      </c>
      <c r="C34" s="58" t="str">
        <f>'3'!C35</f>
        <v>нд</v>
      </c>
      <c r="D34" s="58" t="s">
        <v>1532</v>
      </c>
      <c r="E34" s="60">
        <f>'3'!G35</f>
        <v>0</v>
      </c>
      <c r="F34" s="60">
        <f>'3'!H35</f>
        <v>0</v>
      </c>
      <c r="G34" s="60">
        <f>'3'!I35-0.8</f>
        <v>3.55</v>
      </c>
      <c r="H34" s="60">
        <v>0</v>
      </c>
      <c r="I34" s="60">
        <v>0.8</v>
      </c>
      <c r="J34" s="60">
        <f>'3'!J35</f>
        <v>0</v>
      </c>
      <c r="K34" s="60">
        <f>'3'!K35</f>
        <v>0</v>
      </c>
      <c r="L34" s="154" t="s">
        <v>1866</v>
      </c>
      <c r="M34" s="61">
        <f>'3'!N35</f>
        <v>0</v>
      </c>
      <c r="N34" s="61">
        <f>'3'!O35</f>
        <v>0</v>
      </c>
      <c r="O34" s="179">
        <f>'3'!P35-0.77+0.018</f>
        <v>3.0069999999999997</v>
      </c>
      <c r="P34" s="179">
        <v>0</v>
      </c>
      <c r="Q34" s="64">
        <v>0.77</v>
      </c>
      <c r="R34" s="61">
        <f>'3'!Q35</f>
        <v>0</v>
      </c>
      <c r="S34" s="61">
        <f>'3'!R35</f>
        <v>0</v>
      </c>
      <c r="T34" s="61">
        <f t="shared" si="1"/>
        <v>0</v>
      </c>
      <c r="U34" s="61">
        <f t="shared" si="2"/>
        <v>0</v>
      </c>
      <c r="V34" s="61">
        <f t="shared" si="3"/>
        <v>-0.54300000000000015</v>
      </c>
      <c r="W34" s="60" t="s">
        <v>1532</v>
      </c>
      <c r="X34" s="60">
        <f t="shared" si="4"/>
        <v>3.0000000000000027E-2</v>
      </c>
      <c r="Y34" s="61">
        <f t="shared" si="5"/>
        <v>0</v>
      </c>
      <c r="Z34" s="61">
        <f t="shared" si="6"/>
        <v>0</v>
      </c>
      <c r="AA34" s="62"/>
    </row>
    <row r="35" spans="1:27" ht="300" x14ac:dyDescent="0.25">
      <c r="A35" s="58" t="str">
        <f>'3'!A36</f>
        <v>1.2.2.2.1</v>
      </c>
      <c r="B35" s="63" t="str">
        <f>'3'!B36</f>
        <v>Вл-10 кв Ф-3"С" L-8209м (реконструкция участка 4 км), ул. Краснознамённая (№22-№18),ул. Краснознамённая 6а-пер. Пригородный 7, ул. Краснознамённая 2в-ул. Фабричная 3, ул. Складская(2-17), ул. Ключевая(3-11), ул. Калиновская( ул. Лазо 5-ул. Партизанская 50), ул. Партизанская(50-84), ул.Школьная(Партизанская 84-Лазо 35), ул.Лазо(35-55), ул.Хмельницкого(Хмельницкого 40-Береговая 14), ул.Береговая (Береговая14-Подсобная 12,  ул.Подсобная(12-8), ул.9 Октября(1-11); КЛ-10 кв п/ст до ТП-16 Ф-3"С"  L-583м ул. Краснознамённая(Краснознаменная 2б-Краснознаменная 18)</v>
      </c>
      <c r="C35" s="58" t="str">
        <f>'3'!C36</f>
        <v>J_1.2.2.2.1.M</v>
      </c>
      <c r="D35" s="58" t="s">
        <v>1532</v>
      </c>
      <c r="E35" s="60">
        <f>'3'!G36</f>
        <v>0</v>
      </c>
      <c r="F35" s="60">
        <f>'3'!H36</f>
        <v>0</v>
      </c>
      <c r="G35" s="60">
        <f>'3'!I36-0.8</f>
        <v>3.55</v>
      </c>
      <c r="H35" s="60">
        <v>0</v>
      </c>
      <c r="I35" s="60">
        <v>0.8</v>
      </c>
      <c r="J35" s="60">
        <f>'3'!J36</f>
        <v>0</v>
      </c>
      <c r="K35" s="60">
        <f>'3'!K36</f>
        <v>0</v>
      </c>
      <c r="L35" s="154" t="s">
        <v>1866</v>
      </c>
      <c r="M35" s="61">
        <f>'3'!N36</f>
        <v>0</v>
      </c>
      <c r="N35" s="61">
        <f>'3'!O36</f>
        <v>0</v>
      </c>
      <c r="O35" s="179">
        <f>'3'!P36-0.77+0.018</f>
        <v>3.0069999999999997</v>
      </c>
      <c r="P35" s="179">
        <v>0</v>
      </c>
      <c r="Q35" s="64">
        <v>0.77</v>
      </c>
      <c r="R35" s="61">
        <f>'3'!Q36</f>
        <v>0</v>
      </c>
      <c r="S35" s="61">
        <f>'3'!R36</f>
        <v>0</v>
      </c>
      <c r="T35" s="61">
        <f t="shared" si="1"/>
        <v>0</v>
      </c>
      <c r="U35" s="61">
        <f t="shared" si="2"/>
        <v>0</v>
      </c>
      <c r="V35" s="61">
        <f t="shared" si="3"/>
        <v>-0.54300000000000015</v>
      </c>
      <c r="W35" s="60" t="s">
        <v>1532</v>
      </c>
      <c r="X35" s="60">
        <f t="shared" si="4"/>
        <v>3.0000000000000027E-2</v>
      </c>
      <c r="Y35" s="61">
        <f t="shared" si="5"/>
        <v>0</v>
      </c>
      <c r="Z35" s="61">
        <f t="shared" si="6"/>
        <v>0</v>
      </c>
      <c r="AA35" s="62"/>
    </row>
    <row r="36" spans="1:27" ht="105" x14ac:dyDescent="0.25">
      <c r="A36" s="58" t="str">
        <f>'3'!A37</f>
        <v>1.2.2.2.2</v>
      </c>
      <c r="B36" s="63" t="str">
        <f>'3'!B37</f>
        <v>Вл-10 кв Ф-9"С" L-2252м  ул Горького(1-60), тер-я в/части(Горького 1-Суворовская 11а), ТП-152 - ТП-6 (ул. Пограничная 31-ул. Госпитальная 10), ТП-152 - ТП-173(ул. Пограничная 31-Приморская 10/1), КЛ-45м</v>
      </c>
      <c r="C36" s="58" t="str">
        <f>'3'!C37</f>
        <v>J_1.2.2.2.2.L</v>
      </c>
      <c r="D36" s="58" t="s">
        <v>1532</v>
      </c>
      <c r="E36" s="60">
        <f>'3'!G37</f>
        <v>0</v>
      </c>
      <c r="F36" s="60">
        <f>'3'!H37</f>
        <v>0</v>
      </c>
      <c r="G36" s="60">
        <f>'3'!I37</f>
        <v>0</v>
      </c>
      <c r="H36" s="60">
        <v>0</v>
      </c>
      <c r="I36" s="60">
        <v>0</v>
      </c>
      <c r="J36" s="60">
        <f>'3'!J37</f>
        <v>0</v>
      </c>
      <c r="K36" s="60">
        <f>'3'!K37</f>
        <v>0</v>
      </c>
      <c r="L36" s="154" t="s">
        <v>1866</v>
      </c>
      <c r="M36" s="61">
        <f>'3'!N37</f>
        <v>0</v>
      </c>
      <c r="N36" s="61">
        <f>'3'!O37</f>
        <v>0</v>
      </c>
      <c r="O36" s="179">
        <f>'3'!P37</f>
        <v>0</v>
      </c>
      <c r="P36" s="179">
        <v>0</v>
      </c>
      <c r="Q36" s="179">
        <v>0</v>
      </c>
      <c r="R36" s="61">
        <f>'3'!Q37</f>
        <v>0</v>
      </c>
      <c r="S36" s="61">
        <f>'3'!R37</f>
        <v>0</v>
      </c>
      <c r="T36" s="61">
        <f t="shared" si="1"/>
        <v>0</v>
      </c>
      <c r="U36" s="61">
        <f t="shared" si="2"/>
        <v>0</v>
      </c>
      <c r="V36" s="61">
        <f t="shared" si="3"/>
        <v>0</v>
      </c>
      <c r="W36" s="60" t="s">
        <v>1532</v>
      </c>
      <c r="X36" s="60">
        <f t="shared" si="4"/>
        <v>0</v>
      </c>
      <c r="Y36" s="61">
        <f t="shared" si="5"/>
        <v>0</v>
      </c>
      <c r="Z36" s="61">
        <f t="shared" si="6"/>
        <v>0</v>
      </c>
      <c r="AA36" s="62"/>
    </row>
    <row r="37" spans="1:27" ht="210" x14ac:dyDescent="0.25">
      <c r="A37" s="58" t="str">
        <f>'3'!A38</f>
        <v>1.2.2.2.3</v>
      </c>
      <c r="B37" s="63" t="str">
        <f>'3'!B38</f>
        <v>Вл-10 кв Ф-20"С" L-4111 м, ул. Набережная(30-ориентир 30 м на восток от ж/д ул. 1-я Загордная 55), ул.Тараса Шевченко(ориентир 30 м на восток от ж/д ул. 1-я Загордная 55-т. Шевч. 210-150), пер. Крестьянский (т. Шевч. 150-Мельничн. 120), ул.Мельничная(120-68), ул. Борисова(Мельничная 88-Борисова 41), ул. Ангарская(Ангарская 10- ориентир 170 метров на ю-в от ж/д Советская 130), ул. Набережная (40-30)</v>
      </c>
      <c r="C37" s="58" t="str">
        <f>'3'!C38</f>
        <v>J_1.2.2.2.3.N</v>
      </c>
      <c r="D37" s="58" t="s">
        <v>1532</v>
      </c>
      <c r="E37" s="60">
        <f>'3'!G38</f>
        <v>0</v>
      </c>
      <c r="F37" s="60">
        <f>'3'!H38</f>
        <v>0</v>
      </c>
      <c r="G37" s="60">
        <f>'3'!I38</f>
        <v>0</v>
      </c>
      <c r="H37" s="60">
        <v>0</v>
      </c>
      <c r="I37" s="60">
        <v>0</v>
      </c>
      <c r="J37" s="60">
        <f>'3'!J38</f>
        <v>0</v>
      </c>
      <c r="K37" s="60">
        <f>'3'!K38</f>
        <v>0</v>
      </c>
      <c r="L37" s="154" t="s">
        <v>1866</v>
      </c>
      <c r="M37" s="61">
        <f>'3'!N38</f>
        <v>0</v>
      </c>
      <c r="N37" s="61">
        <f>'3'!O38</f>
        <v>0</v>
      </c>
      <c r="O37" s="179">
        <f>'3'!P38</f>
        <v>0</v>
      </c>
      <c r="P37" s="179">
        <v>0</v>
      </c>
      <c r="Q37" s="179">
        <v>0</v>
      </c>
      <c r="R37" s="61">
        <f>'3'!Q38</f>
        <v>0</v>
      </c>
      <c r="S37" s="61">
        <f>'3'!R38</f>
        <v>0</v>
      </c>
      <c r="T37" s="61">
        <f t="shared" si="1"/>
        <v>0</v>
      </c>
      <c r="U37" s="61">
        <f t="shared" si="2"/>
        <v>0</v>
      </c>
      <c r="V37" s="61">
        <f t="shared" si="3"/>
        <v>0</v>
      </c>
      <c r="W37" s="60" t="s">
        <v>1532</v>
      </c>
      <c r="X37" s="60">
        <f t="shared" si="4"/>
        <v>0</v>
      </c>
      <c r="Y37" s="61">
        <f t="shared" si="5"/>
        <v>0</v>
      </c>
      <c r="Z37" s="61">
        <f t="shared" si="6"/>
        <v>0</v>
      </c>
      <c r="AA37" s="62"/>
    </row>
    <row r="38" spans="1:27" ht="45" x14ac:dyDescent="0.25">
      <c r="A38" s="58" t="str">
        <f>'3'!A39</f>
        <v>1.2.2.2.4</v>
      </c>
      <c r="B38" s="63" t="str">
        <f>'3'!B39</f>
        <v>установка реклоузеров на ВЛ-10кВ фидер-31  №9 п/с "Спасск" в районе ж/д ул. Мельничная-3-я Загородная</v>
      </c>
      <c r="C38" s="58" t="str">
        <f>'3'!C39</f>
        <v>J_1.2.2.2.4.L</v>
      </c>
      <c r="D38" s="58" t="s">
        <v>1532</v>
      </c>
      <c r="E38" s="60">
        <f>'3'!G39</f>
        <v>0</v>
      </c>
      <c r="F38" s="60">
        <f>'3'!H39</f>
        <v>0</v>
      </c>
      <c r="G38" s="60">
        <f>'3'!I39</f>
        <v>0</v>
      </c>
      <c r="H38" s="60">
        <v>0</v>
      </c>
      <c r="I38" s="60">
        <v>0</v>
      </c>
      <c r="J38" s="60">
        <f>'3'!J39</f>
        <v>0</v>
      </c>
      <c r="K38" s="60">
        <f>'3'!K39</f>
        <v>0</v>
      </c>
      <c r="L38" s="154" t="s">
        <v>1866</v>
      </c>
      <c r="M38" s="61">
        <f>'3'!N39</f>
        <v>0</v>
      </c>
      <c r="N38" s="61">
        <f>'3'!O39</f>
        <v>0</v>
      </c>
      <c r="O38" s="179">
        <f>'3'!P39</f>
        <v>0</v>
      </c>
      <c r="P38" s="179">
        <v>0</v>
      </c>
      <c r="Q38" s="179">
        <v>0</v>
      </c>
      <c r="R38" s="61">
        <f>'3'!Q39</f>
        <v>0</v>
      </c>
      <c r="S38" s="61">
        <f>'3'!R39</f>
        <v>0</v>
      </c>
      <c r="T38" s="61">
        <f t="shared" si="1"/>
        <v>0</v>
      </c>
      <c r="U38" s="61">
        <f t="shared" si="2"/>
        <v>0</v>
      </c>
      <c r="V38" s="61">
        <f t="shared" si="3"/>
        <v>0</v>
      </c>
      <c r="W38" s="60" t="s">
        <v>1532</v>
      </c>
      <c r="X38" s="60">
        <f t="shared" si="4"/>
        <v>0</v>
      </c>
      <c r="Y38" s="61">
        <f t="shared" si="5"/>
        <v>0</v>
      </c>
      <c r="Z38" s="61">
        <f t="shared" si="6"/>
        <v>0</v>
      </c>
      <c r="AA38" s="62"/>
    </row>
    <row r="39" spans="1:27" ht="45" x14ac:dyDescent="0.25">
      <c r="A39" s="58" t="str">
        <f>'3'!A40</f>
        <v>1.2.2.2.5</v>
      </c>
      <c r="B39" s="63" t="str">
        <f>'3'!B40</f>
        <v>установка реклоузеров на ВЛ-10кВ фидер 3 №10 п/с "Спасск" Пригородный, 2</v>
      </c>
      <c r="C39" s="58" t="str">
        <f>'3'!C40</f>
        <v>J_1.2.2.2.5.L</v>
      </c>
      <c r="D39" s="58" t="s">
        <v>1532</v>
      </c>
      <c r="E39" s="60">
        <f>'3'!G40</f>
        <v>0</v>
      </c>
      <c r="F39" s="60">
        <f>'3'!H40</f>
        <v>0</v>
      </c>
      <c r="G39" s="60">
        <f>'3'!I40</f>
        <v>0</v>
      </c>
      <c r="H39" s="60">
        <v>0</v>
      </c>
      <c r="I39" s="60">
        <v>0</v>
      </c>
      <c r="J39" s="60">
        <f>'3'!J40</f>
        <v>0</v>
      </c>
      <c r="K39" s="60">
        <f>'3'!K40</f>
        <v>0</v>
      </c>
      <c r="L39" s="154" t="s">
        <v>1866</v>
      </c>
      <c r="M39" s="61">
        <f>'3'!N40</f>
        <v>0</v>
      </c>
      <c r="N39" s="61">
        <f>'3'!O40</f>
        <v>0</v>
      </c>
      <c r="O39" s="179">
        <f>'3'!P40</f>
        <v>0</v>
      </c>
      <c r="P39" s="179">
        <v>0</v>
      </c>
      <c r="Q39" s="179">
        <v>0</v>
      </c>
      <c r="R39" s="61">
        <f>'3'!Q40</f>
        <v>0</v>
      </c>
      <c r="S39" s="61">
        <f>'3'!R40</f>
        <v>0</v>
      </c>
      <c r="T39" s="61">
        <f t="shared" si="1"/>
        <v>0</v>
      </c>
      <c r="U39" s="61">
        <f t="shared" si="2"/>
        <v>0</v>
      </c>
      <c r="V39" s="61">
        <f t="shared" si="3"/>
        <v>0</v>
      </c>
      <c r="W39" s="60" t="s">
        <v>1532</v>
      </c>
      <c r="X39" s="60">
        <f t="shared" si="4"/>
        <v>0</v>
      </c>
      <c r="Y39" s="61">
        <f t="shared" si="5"/>
        <v>0</v>
      </c>
      <c r="Z39" s="61">
        <f t="shared" si="6"/>
        <v>0</v>
      </c>
      <c r="AA39" s="62"/>
    </row>
    <row r="40" spans="1:27" ht="45" x14ac:dyDescent="0.25">
      <c r="A40" s="58" t="str">
        <f>'3'!A41</f>
        <v>1.2.2.2.6</v>
      </c>
      <c r="B40" s="63" t="str">
        <f>'3'!B41</f>
        <v>установка реклоузеров на ВЛ-10кВ фидер 10 №11 п/с "Спасск" Репина, 2</v>
      </c>
      <c r="C40" s="58" t="str">
        <f>'3'!C41</f>
        <v>J_1.2.2.2.6.L</v>
      </c>
      <c r="D40" s="58" t="s">
        <v>1532</v>
      </c>
      <c r="E40" s="60">
        <f>'3'!G41</f>
        <v>0</v>
      </c>
      <c r="F40" s="60">
        <f>'3'!H41</f>
        <v>0</v>
      </c>
      <c r="G40" s="60">
        <f>'3'!I41</f>
        <v>0</v>
      </c>
      <c r="H40" s="60">
        <v>0</v>
      </c>
      <c r="I40" s="60">
        <v>0</v>
      </c>
      <c r="J40" s="60">
        <f>'3'!J41</f>
        <v>0</v>
      </c>
      <c r="K40" s="60">
        <f>'3'!K41</f>
        <v>0</v>
      </c>
      <c r="L40" s="154" t="s">
        <v>1866</v>
      </c>
      <c r="M40" s="61">
        <f>'3'!N41</f>
        <v>0</v>
      </c>
      <c r="N40" s="61">
        <f>'3'!O41</f>
        <v>0</v>
      </c>
      <c r="O40" s="179">
        <f>'3'!P41</f>
        <v>0</v>
      </c>
      <c r="P40" s="179">
        <v>0</v>
      </c>
      <c r="Q40" s="179">
        <v>0</v>
      </c>
      <c r="R40" s="61">
        <f>'3'!Q41</f>
        <v>0</v>
      </c>
      <c r="S40" s="61">
        <f>'3'!R41</f>
        <v>0</v>
      </c>
      <c r="T40" s="61">
        <f t="shared" si="1"/>
        <v>0</v>
      </c>
      <c r="U40" s="61">
        <f t="shared" si="2"/>
        <v>0</v>
      </c>
      <c r="V40" s="61">
        <f t="shared" si="3"/>
        <v>0</v>
      </c>
      <c r="W40" s="60" t="s">
        <v>1532</v>
      </c>
      <c r="X40" s="60">
        <f t="shared" si="4"/>
        <v>0</v>
      </c>
      <c r="Y40" s="61">
        <f t="shared" si="5"/>
        <v>0</v>
      </c>
      <c r="Z40" s="61">
        <f t="shared" si="6"/>
        <v>0</v>
      </c>
      <c r="AA40" s="62"/>
    </row>
    <row r="41" spans="1:27" ht="45" x14ac:dyDescent="0.25">
      <c r="A41" s="58" t="str">
        <f>'3'!A42</f>
        <v>1.2.2.2.7</v>
      </c>
      <c r="B41" s="63" t="str">
        <f>'3'!B42</f>
        <v>установка реклоузеров на ВЛ-10кВ фидер 31  №8 п/с "Спасск" Карьерная, 5</v>
      </c>
      <c r="C41" s="58" t="str">
        <f>'3'!C42</f>
        <v>J_1.2.2.2.7.L</v>
      </c>
      <c r="D41" s="58" t="s">
        <v>1532</v>
      </c>
      <c r="E41" s="60">
        <f>'3'!G42</f>
        <v>0</v>
      </c>
      <c r="F41" s="60">
        <f>'3'!H42</f>
        <v>0</v>
      </c>
      <c r="G41" s="60">
        <f>'3'!I42</f>
        <v>0</v>
      </c>
      <c r="H41" s="60">
        <v>0</v>
      </c>
      <c r="I41" s="60">
        <v>0</v>
      </c>
      <c r="J41" s="60">
        <f>'3'!J42</f>
        <v>0</v>
      </c>
      <c r="K41" s="60">
        <f>'3'!K42</f>
        <v>0</v>
      </c>
      <c r="L41" s="154" t="s">
        <v>1866</v>
      </c>
      <c r="M41" s="61">
        <f>'3'!N42</f>
        <v>0</v>
      </c>
      <c r="N41" s="61">
        <f>'3'!O42</f>
        <v>0</v>
      </c>
      <c r="O41" s="179">
        <f>'3'!P42</f>
        <v>0</v>
      </c>
      <c r="P41" s="179">
        <v>0</v>
      </c>
      <c r="Q41" s="179">
        <v>0</v>
      </c>
      <c r="R41" s="61">
        <f>'3'!Q42</f>
        <v>0</v>
      </c>
      <c r="S41" s="61">
        <f>'3'!R42</f>
        <v>0</v>
      </c>
      <c r="T41" s="61">
        <f t="shared" si="1"/>
        <v>0</v>
      </c>
      <c r="U41" s="61">
        <f t="shared" si="2"/>
        <v>0</v>
      </c>
      <c r="V41" s="61">
        <f t="shared" si="3"/>
        <v>0</v>
      </c>
      <c r="W41" s="60" t="s">
        <v>1532</v>
      </c>
      <c r="X41" s="60">
        <f t="shared" si="4"/>
        <v>0</v>
      </c>
      <c r="Y41" s="61">
        <f t="shared" si="5"/>
        <v>0</v>
      </c>
      <c r="Z41" s="61">
        <f t="shared" si="6"/>
        <v>0</v>
      </c>
      <c r="AA41" s="62"/>
    </row>
    <row r="42" spans="1:27" ht="45" x14ac:dyDescent="0.25">
      <c r="A42" s="58" t="str">
        <f>'3'!A43</f>
        <v>1.2.2.2.8</v>
      </c>
      <c r="B42" s="63" t="str">
        <f>'3'!B43</f>
        <v>установка реклоузеров на ВЛ-10кВ фидер №3 п/с "Евгеньевка" в районе ж/д ул. Хрещатинская, 78</v>
      </c>
      <c r="C42" s="58" t="str">
        <f>'3'!C43</f>
        <v>J_1.2.2.2.8.L</v>
      </c>
      <c r="D42" s="58" t="s">
        <v>1532</v>
      </c>
      <c r="E42" s="60">
        <f>'3'!G43</f>
        <v>0</v>
      </c>
      <c r="F42" s="60">
        <f>'3'!H43</f>
        <v>0</v>
      </c>
      <c r="G42" s="60">
        <f>'3'!I43</f>
        <v>0</v>
      </c>
      <c r="H42" s="60">
        <v>0</v>
      </c>
      <c r="I42" s="60">
        <v>0</v>
      </c>
      <c r="J42" s="60">
        <f>'3'!J43</f>
        <v>0</v>
      </c>
      <c r="K42" s="60">
        <f>'3'!K43</f>
        <v>0</v>
      </c>
      <c r="L42" s="154" t="s">
        <v>1866</v>
      </c>
      <c r="M42" s="61">
        <f>'3'!N43</f>
        <v>0</v>
      </c>
      <c r="N42" s="61">
        <f>'3'!O43</f>
        <v>0</v>
      </c>
      <c r="O42" s="179">
        <f>'3'!P43</f>
        <v>0</v>
      </c>
      <c r="P42" s="179">
        <v>0</v>
      </c>
      <c r="Q42" s="179">
        <v>0</v>
      </c>
      <c r="R42" s="61">
        <f>'3'!Q43</f>
        <v>0</v>
      </c>
      <c r="S42" s="61">
        <f>'3'!R43</f>
        <v>0</v>
      </c>
      <c r="T42" s="61">
        <f t="shared" si="1"/>
        <v>0</v>
      </c>
      <c r="U42" s="61">
        <f t="shared" si="2"/>
        <v>0</v>
      </c>
      <c r="V42" s="61">
        <f t="shared" si="3"/>
        <v>0</v>
      </c>
      <c r="W42" s="60" t="s">
        <v>1532</v>
      </c>
      <c r="X42" s="60">
        <f t="shared" si="4"/>
        <v>0</v>
      </c>
      <c r="Y42" s="61">
        <f t="shared" si="5"/>
        <v>0</v>
      </c>
      <c r="Z42" s="61">
        <f t="shared" si="6"/>
        <v>0</v>
      </c>
      <c r="AA42" s="62"/>
    </row>
    <row r="43" spans="1:27" ht="45" x14ac:dyDescent="0.25">
      <c r="A43" s="58" t="str">
        <f>'3'!A44</f>
        <v>1.2.2.2.9</v>
      </c>
      <c r="B43" s="63" t="str">
        <f>'3'!B44</f>
        <v>установка реклоузеров на ВЛ-10кВ фидер №13 п/с "ЗСМ" в районе ж/д ул. Ипподромная, 4</v>
      </c>
      <c r="C43" s="58" t="str">
        <f>'3'!C44</f>
        <v>J_1.2.2.2.9.L</v>
      </c>
      <c r="D43" s="58" t="s">
        <v>1532</v>
      </c>
      <c r="E43" s="60">
        <f>'3'!G44</f>
        <v>0</v>
      </c>
      <c r="F43" s="60">
        <f>'3'!H44</f>
        <v>0</v>
      </c>
      <c r="G43" s="60">
        <f>'3'!I44</f>
        <v>0</v>
      </c>
      <c r="H43" s="60">
        <v>0</v>
      </c>
      <c r="I43" s="60">
        <v>0</v>
      </c>
      <c r="J43" s="60">
        <f>'3'!J44</f>
        <v>0</v>
      </c>
      <c r="K43" s="60">
        <f>'3'!K44</f>
        <v>0</v>
      </c>
      <c r="L43" s="154" t="s">
        <v>1866</v>
      </c>
      <c r="M43" s="61">
        <f>'3'!N44</f>
        <v>0</v>
      </c>
      <c r="N43" s="61">
        <f>'3'!O44</f>
        <v>0</v>
      </c>
      <c r="O43" s="179">
        <f>'3'!P44</f>
        <v>0</v>
      </c>
      <c r="P43" s="179">
        <v>0</v>
      </c>
      <c r="Q43" s="179">
        <v>0</v>
      </c>
      <c r="R43" s="61">
        <f>'3'!Q44</f>
        <v>0</v>
      </c>
      <c r="S43" s="61">
        <f>'3'!R44</f>
        <v>0</v>
      </c>
      <c r="T43" s="61">
        <f t="shared" si="1"/>
        <v>0</v>
      </c>
      <c r="U43" s="61">
        <f t="shared" si="2"/>
        <v>0</v>
      </c>
      <c r="V43" s="61">
        <f t="shared" si="3"/>
        <v>0</v>
      </c>
      <c r="W43" s="60" t="s">
        <v>1532</v>
      </c>
      <c r="X43" s="60">
        <f t="shared" si="4"/>
        <v>0</v>
      </c>
      <c r="Y43" s="61">
        <f t="shared" si="5"/>
        <v>0</v>
      </c>
      <c r="Z43" s="61">
        <f t="shared" si="6"/>
        <v>0</v>
      </c>
      <c r="AA43" s="62"/>
    </row>
    <row r="44" spans="1:27" ht="45" x14ac:dyDescent="0.25">
      <c r="A44" s="58" t="str">
        <f>'3'!A45</f>
        <v>1.2.3</v>
      </c>
      <c r="B44" s="63" t="str">
        <f>'3'!B45</f>
        <v>Развитие и модернизация учета электрической энергии (мощности), всего, в том числе:</v>
      </c>
      <c r="C44" s="58" t="str">
        <f>'3'!C45</f>
        <v>нд</v>
      </c>
      <c r="D44" s="58" t="s">
        <v>1532</v>
      </c>
      <c r="E44" s="60">
        <f>'3'!G45</f>
        <v>0</v>
      </c>
      <c r="F44" s="60">
        <f>'3'!H45</f>
        <v>0</v>
      </c>
      <c r="G44" s="60">
        <f>'3'!I45</f>
        <v>0</v>
      </c>
      <c r="H44" s="60">
        <v>0</v>
      </c>
      <c r="I44" s="60">
        <v>0</v>
      </c>
      <c r="J44" s="60">
        <f>'3'!J45</f>
        <v>0</v>
      </c>
      <c r="K44" s="60">
        <f>'3'!K45</f>
        <v>391</v>
      </c>
      <c r="L44" s="154" t="s">
        <v>1866</v>
      </c>
      <c r="M44" s="61">
        <f>'3'!N45</f>
        <v>0</v>
      </c>
      <c r="N44" s="61">
        <f>'3'!O45</f>
        <v>0</v>
      </c>
      <c r="O44" s="179">
        <f>'3'!P45</f>
        <v>0</v>
      </c>
      <c r="P44" s="179">
        <v>0</v>
      </c>
      <c r="Q44" s="179">
        <v>0</v>
      </c>
      <c r="R44" s="61">
        <f>'3'!Q45</f>
        <v>0</v>
      </c>
      <c r="S44" s="61">
        <f>'3'!R45</f>
        <v>124</v>
      </c>
      <c r="T44" s="61">
        <f t="shared" si="1"/>
        <v>0</v>
      </c>
      <c r="U44" s="61">
        <f t="shared" si="2"/>
        <v>0</v>
      </c>
      <c r="V44" s="61">
        <f t="shared" si="3"/>
        <v>0</v>
      </c>
      <c r="W44" s="60" t="s">
        <v>1532</v>
      </c>
      <c r="X44" s="60">
        <f t="shared" si="4"/>
        <v>0</v>
      </c>
      <c r="Y44" s="61">
        <f t="shared" si="5"/>
        <v>0</v>
      </c>
      <c r="Z44" s="61">
        <f t="shared" si="6"/>
        <v>267</v>
      </c>
      <c r="AA44" s="62"/>
    </row>
    <row r="45" spans="1:27" ht="60" x14ac:dyDescent="0.25">
      <c r="A45" s="58" t="str">
        <f>'3'!A46</f>
        <v>1.2.3.5</v>
      </c>
      <c r="B45" s="63" t="str">
        <f>'3'!B46</f>
        <v>"Включение приборов учета в систему сбора и передачи данных, класс напряжения 0,22 (0,4) кВ, всего, в том числе:"</v>
      </c>
      <c r="C45" s="58" t="str">
        <f>'3'!C46</f>
        <v>нд</v>
      </c>
      <c r="D45" s="58" t="s">
        <v>1532</v>
      </c>
      <c r="E45" s="60">
        <f>'3'!G46</f>
        <v>0</v>
      </c>
      <c r="F45" s="60">
        <f>'3'!H46</f>
        <v>0</v>
      </c>
      <c r="G45" s="60">
        <f>'3'!I46</f>
        <v>0</v>
      </c>
      <c r="H45" s="60">
        <v>0</v>
      </c>
      <c r="I45" s="60">
        <v>0</v>
      </c>
      <c r="J45" s="60">
        <f>'3'!J46</f>
        <v>0</v>
      </c>
      <c r="K45" s="60">
        <f>'3'!K46</f>
        <v>391</v>
      </c>
      <c r="L45" s="154" t="s">
        <v>1866</v>
      </c>
      <c r="M45" s="61">
        <f>'3'!N46</f>
        <v>0</v>
      </c>
      <c r="N45" s="61">
        <f>'3'!O46</f>
        <v>0</v>
      </c>
      <c r="O45" s="179">
        <f>'3'!P46</f>
        <v>0</v>
      </c>
      <c r="P45" s="179">
        <v>0</v>
      </c>
      <c r="Q45" s="179">
        <v>0</v>
      </c>
      <c r="R45" s="61">
        <f>'3'!Q46</f>
        <v>0</v>
      </c>
      <c r="S45" s="61">
        <f>'3'!R46</f>
        <v>124</v>
      </c>
      <c r="T45" s="61">
        <f t="shared" si="1"/>
        <v>0</v>
      </c>
      <c r="U45" s="61">
        <f t="shared" si="2"/>
        <v>0</v>
      </c>
      <c r="V45" s="61">
        <f t="shared" si="3"/>
        <v>0</v>
      </c>
      <c r="W45" s="60" t="s">
        <v>1532</v>
      </c>
      <c r="X45" s="60">
        <f t="shared" si="4"/>
        <v>0</v>
      </c>
      <c r="Y45" s="61">
        <f t="shared" si="5"/>
        <v>0</v>
      </c>
      <c r="Z45" s="61">
        <f t="shared" si="6"/>
        <v>267</v>
      </c>
      <c r="AA45" s="62"/>
    </row>
    <row r="46" spans="1:27" ht="300" x14ac:dyDescent="0.25">
      <c r="A46" s="58" t="str">
        <f>'3'!A47</f>
        <v>1.2.3.5.1</v>
      </c>
      <c r="B46" s="63" t="str">
        <f>'3'!B47</f>
        <v xml:space="preserve">Установка АСКУЭ в частном секторе, ул.Горького 14-74д, ул.Советская 77-280-248-278 ул. 1я Загородная 15-55, ул. 1я Набережная 2-38,  ул. 2я Набережная 2-8, ул.Перелетная 12-20, ул. Тараса Шевченко 48-80, ул.Комсомольская 45-138, ул.Мельничная 40-108, ул.Транспортная 3-34, ул.Российская 2-12, пер. Колхозный 7-23, ул.Лозовая 2а-35, пер.Николаевский 8а-48, ул.Юбилейная 4-30, ул.Молодежная 1-10,  ул.Дальняя 1-15, ул.Дербенева 23а-29, ул.Пионерская 21-35,  ул.Энергетиков 1-6, ул.Фадеева 8-40, ул. Чернышевского 2-12, ул.Халтурина 2-87 </v>
      </c>
      <c r="C46" s="58" t="str">
        <f>'3'!C47</f>
        <v>J_1.2.3.5.1.N</v>
      </c>
      <c r="D46" s="58" t="s">
        <v>1532</v>
      </c>
      <c r="E46" s="60">
        <f>'3'!G47</f>
        <v>0</v>
      </c>
      <c r="F46" s="60">
        <f>'3'!H47</f>
        <v>0</v>
      </c>
      <c r="G46" s="60">
        <f>'3'!I47</f>
        <v>0</v>
      </c>
      <c r="H46" s="60">
        <v>0</v>
      </c>
      <c r="I46" s="60">
        <v>0</v>
      </c>
      <c r="J46" s="60">
        <f>'3'!J47</f>
        <v>0</v>
      </c>
      <c r="K46" s="60">
        <f>'3'!K47</f>
        <v>178</v>
      </c>
      <c r="L46" s="154" t="s">
        <v>1866</v>
      </c>
      <c r="M46" s="61">
        <f>'3'!N47</f>
        <v>0</v>
      </c>
      <c r="N46" s="61">
        <f>'3'!O47</f>
        <v>0</v>
      </c>
      <c r="O46" s="179">
        <f>'3'!P47</f>
        <v>0</v>
      </c>
      <c r="P46" s="179">
        <v>0</v>
      </c>
      <c r="Q46" s="179">
        <v>0</v>
      </c>
      <c r="R46" s="61">
        <f>'3'!Q47</f>
        <v>0</v>
      </c>
      <c r="S46" s="61">
        <f>'3'!R47</f>
        <v>73</v>
      </c>
      <c r="T46" s="61">
        <f t="shared" si="1"/>
        <v>0</v>
      </c>
      <c r="U46" s="61">
        <f t="shared" si="2"/>
        <v>0</v>
      </c>
      <c r="V46" s="61">
        <f t="shared" si="3"/>
        <v>0</v>
      </c>
      <c r="W46" s="60" t="s">
        <v>1532</v>
      </c>
      <c r="X46" s="60">
        <f t="shared" si="4"/>
        <v>0</v>
      </c>
      <c r="Y46" s="61">
        <f t="shared" si="5"/>
        <v>0</v>
      </c>
      <c r="Z46" s="61">
        <f t="shared" si="6"/>
        <v>105</v>
      </c>
      <c r="AA46" s="62"/>
    </row>
    <row r="47" spans="1:27" ht="120" x14ac:dyDescent="0.25">
      <c r="A47" s="58" t="str">
        <f>'3'!A48</f>
        <v>1.2.3.5.2</v>
      </c>
      <c r="B47" s="63" t="str">
        <f>'3'!B48</f>
        <v>Установка АСКУЭ физ.лица ул. Цементная 10-19, ул.Советская 2-46, ул. Комсомольская 16-20-30,  ул.Красноармейская 18-25-48, ул. Коммунаров 5-11, ул.Береговая 44-50, ул. Вокзальная 4-18, ул. Советская, ул.Юбилейная, ул.Красногвардейская, ул.Парковая</v>
      </c>
      <c r="C47" s="58" t="str">
        <f>'3'!C48</f>
        <v>J_1.2.3.5.2.O</v>
      </c>
      <c r="D47" s="58" t="s">
        <v>1532</v>
      </c>
      <c r="E47" s="60">
        <f>'3'!G48</f>
        <v>0</v>
      </c>
      <c r="F47" s="60">
        <f>'3'!H48</f>
        <v>0</v>
      </c>
      <c r="G47" s="60">
        <f>'3'!I48</f>
        <v>0</v>
      </c>
      <c r="H47" s="60">
        <v>0</v>
      </c>
      <c r="I47" s="60">
        <v>0</v>
      </c>
      <c r="J47" s="60">
        <f>'3'!J48</f>
        <v>0</v>
      </c>
      <c r="K47" s="60">
        <f>'3'!K48</f>
        <v>213</v>
      </c>
      <c r="L47" s="154" t="s">
        <v>1866</v>
      </c>
      <c r="M47" s="61">
        <f>'3'!N48</f>
        <v>0</v>
      </c>
      <c r="N47" s="61">
        <f>'3'!O48</f>
        <v>0</v>
      </c>
      <c r="O47" s="179">
        <f>'3'!P48</f>
        <v>0</v>
      </c>
      <c r="P47" s="179">
        <v>0</v>
      </c>
      <c r="Q47" s="179">
        <v>0</v>
      </c>
      <c r="R47" s="61">
        <f>'3'!Q48</f>
        <v>0</v>
      </c>
      <c r="S47" s="61">
        <f>'3'!R48</f>
        <v>51</v>
      </c>
      <c r="T47" s="61">
        <f t="shared" si="1"/>
        <v>0</v>
      </c>
      <c r="U47" s="61">
        <f t="shared" si="2"/>
        <v>0</v>
      </c>
      <c r="V47" s="61">
        <f t="shared" si="3"/>
        <v>0</v>
      </c>
      <c r="W47" s="60" t="s">
        <v>1532</v>
      </c>
      <c r="X47" s="60">
        <f t="shared" si="4"/>
        <v>0</v>
      </c>
      <c r="Y47" s="61">
        <f t="shared" si="5"/>
        <v>0</v>
      </c>
      <c r="Z47" s="61">
        <f t="shared" si="6"/>
        <v>162</v>
      </c>
      <c r="AA47" s="62"/>
    </row>
    <row r="48" spans="1:27" ht="45" x14ac:dyDescent="0.25">
      <c r="A48" s="58" t="str">
        <f>'3'!A49</f>
        <v>1.2.3.5.3</v>
      </c>
      <c r="B48" s="63" t="str">
        <f>'3'!B49</f>
        <v>Установка АСКУЭ в в точках перетока в смежные сети ТП-81, ТП-141, ТП-111, ТП-13, ТП-34</v>
      </c>
      <c r="C48" s="58" t="str">
        <f>'3'!C49</f>
        <v>J_1.2.3.5.3.N</v>
      </c>
      <c r="D48" s="58" t="s">
        <v>1532</v>
      </c>
      <c r="E48" s="60">
        <f>'3'!G49</f>
        <v>0</v>
      </c>
      <c r="F48" s="60">
        <f>'3'!H49</f>
        <v>0</v>
      </c>
      <c r="G48" s="60">
        <f>'3'!I49</f>
        <v>0</v>
      </c>
      <c r="H48" s="60">
        <v>0</v>
      </c>
      <c r="I48" s="60">
        <v>0</v>
      </c>
      <c r="J48" s="60">
        <f>'3'!J49</f>
        <v>0</v>
      </c>
      <c r="K48" s="60">
        <f>'3'!K49</f>
        <v>0</v>
      </c>
      <c r="L48" s="154" t="s">
        <v>1866</v>
      </c>
      <c r="M48" s="61">
        <f>'3'!N49</f>
        <v>0</v>
      </c>
      <c r="N48" s="61">
        <f>'3'!O49</f>
        <v>0</v>
      </c>
      <c r="O48" s="179">
        <f>'3'!P49</f>
        <v>0</v>
      </c>
      <c r="P48" s="179">
        <v>0</v>
      </c>
      <c r="Q48" s="179">
        <v>0</v>
      </c>
      <c r="R48" s="61">
        <f>'3'!Q49</f>
        <v>0</v>
      </c>
      <c r="S48" s="61">
        <f>'3'!R49</f>
        <v>0</v>
      </c>
      <c r="T48" s="61">
        <f t="shared" si="1"/>
        <v>0</v>
      </c>
      <c r="U48" s="61">
        <f t="shared" si="2"/>
        <v>0</v>
      </c>
      <c r="V48" s="61">
        <f t="shared" si="3"/>
        <v>0</v>
      </c>
      <c r="W48" s="60" t="s">
        <v>1532</v>
      </c>
      <c r="X48" s="60">
        <f t="shared" si="4"/>
        <v>0</v>
      </c>
      <c r="Y48" s="61">
        <f t="shared" si="5"/>
        <v>0</v>
      </c>
      <c r="Z48" s="61">
        <f t="shared" si="6"/>
        <v>0</v>
      </c>
      <c r="AA48" s="62"/>
    </row>
    <row r="49" spans="1:27" ht="60" x14ac:dyDescent="0.25">
      <c r="A49" s="58" t="str">
        <f>'3'!A50</f>
        <v>1.2.3.6</v>
      </c>
      <c r="B49" s="63" t="str">
        <f>'3'!B50</f>
        <v>"Включение приборов учета в систему сбора и передачи данных, класс напряжения 6 (10) кВ, всего, в том числе:"</v>
      </c>
      <c r="C49" s="58" t="str">
        <f>'3'!C50</f>
        <v>нд</v>
      </c>
      <c r="D49" s="58" t="s">
        <v>1532</v>
      </c>
      <c r="E49" s="60">
        <f>'3'!G50</f>
        <v>0</v>
      </c>
      <c r="F49" s="60">
        <f>'3'!H50</f>
        <v>0</v>
      </c>
      <c r="G49" s="60">
        <f>'3'!I50</f>
        <v>0</v>
      </c>
      <c r="H49" s="60">
        <v>0</v>
      </c>
      <c r="I49" s="60">
        <v>0</v>
      </c>
      <c r="J49" s="60">
        <f>'3'!J50</f>
        <v>0</v>
      </c>
      <c r="K49" s="60">
        <f>'3'!K50</f>
        <v>0</v>
      </c>
      <c r="L49" s="154" t="s">
        <v>1866</v>
      </c>
      <c r="M49" s="61">
        <f>'3'!N50</f>
        <v>0</v>
      </c>
      <c r="N49" s="61">
        <f>'3'!O50</f>
        <v>0</v>
      </c>
      <c r="O49" s="179">
        <f>'3'!P50</f>
        <v>0</v>
      </c>
      <c r="P49" s="179">
        <v>0</v>
      </c>
      <c r="Q49" s="179">
        <v>0</v>
      </c>
      <c r="R49" s="61">
        <f>'3'!Q50</f>
        <v>0</v>
      </c>
      <c r="S49" s="61">
        <f>'3'!R50</f>
        <v>0</v>
      </c>
      <c r="T49" s="61">
        <f t="shared" si="1"/>
        <v>0</v>
      </c>
      <c r="U49" s="61">
        <f t="shared" si="2"/>
        <v>0</v>
      </c>
      <c r="V49" s="61">
        <f t="shared" si="3"/>
        <v>0</v>
      </c>
      <c r="W49" s="60" t="s">
        <v>1532</v>
      </c>
      <c r="X49" s="60">
        <f t="shared" si="4"/>
        <v>0</v>
      </c>
      <c r="Y49" s="61">
        <f t="shared" si="5"/>
        <v>0</v>
      </c>
      <c r="Z49" s="61">
        <f t="shared" si="6"/>
        <v>0</v>
      </c>
      <c r="AA49" s="62"/>
    </row>
    <row r="50" spans="1:27" ht="30" x14ac:dyDescent="0.25">
      <c r="A50" s="58" t="str">
        <f>'3'!A51</f>
        <v>1.2.3.6.1</v>
      </c>
      <c r="B50" s="63" t="str">
        <f>'3'!B51</f>
        <v>Установка АСКУЭ на п/с 35/10кВ ЗСМ ул.Селикатная</v>
      </c>
      <c r="C50" s="58" t="str">
        <f>'3'!C51</f>
        <v>J_1.2.3.6.1.N</v>
      </c>
      <c r="D50" s="58" t="s">
        <v>1532</v>
      </c>
      <c r="E50" s="60">
        <f>'3'!G51</f>
        <v>0</v>
      </c>
      <c r="F50" s="60">
        <f>'3'!H51</f>
        <v>0</v>
      </c>
      <c r="G50" s="60">
        <f>'3'!I51</f>
        <v>0</v>
      </c>
      <c r="H50" s="60">
        <v>0</v>
      </c>
      <c r="I50" s="60"/>
      <c r="J50" s="60">
        <f>'3'!J51</f>
        <v>0</v>
      </c>
      <c r="K50" s="60">
        <f>'3'!K51</f>
        <v>0</v>
      </c>
      <c r="L50" s="154" t="s">
        <v>1866</v>
      </c>
      <c r="M50" s="61">
        <f>'3'!N51</f>
        <v>0</v>
      </c>
      <c r="N50" s="61">
        <f>'3'!O51</f>
        <v>0</v>
      </c>
      <c r="O50" s="179">
        <f>'3'!P51</f>
        <v>0</v>
      </c>
      <c r="P50" s="179">
        <v>0</v>
      </c>
      <c r="Q50" s="179">
        <v>0</v>
      </c>
      <c r="R50" s="61">
        <f>'3'!Q51</f>
        <v>0</v>
      </c>
      <c r="S50" s="61">
        <f>'3'!R51</f>
        <v>0</v>
      </c>
      <c r="T50" s="61">
        <f t="shared" si="1"/>
        <v>0</v>
      </c>
      <c r="U50" s="61">
        <f t="shared" si="2"/>
        <v>0</v>
      </c>
      <c r="V50" s="61">
        <f t="shared" si="3"/>
        <v>0</v>
      </c>
      <c r="W50" s="60" t="s">
        <v>1532</v>
      </c>
      <c r="X50" s="60">
        <f t="shared" si="4"/>
        <v>0</v>
      </c>
      <c r="Y50" s="61">
        <f t="shared" si="5"/>
        <v>0</v>
      </c>
      <c r="Z50" s="61">
        <f t="shared" si="6"/>
        <v>0</v>
      </c>
      <c r="AA50" s="62"/>
    </row>
    <row r="51" spans="1:27" ht="45" x14ac:dyDescent="0.25">
      <c r="A51" s="58" t="str">
        <f>'3'!A52</f>
        <v>1.4.</v>
      </c>
      <c r="B51" s="63" t="str">
        <f>'3'!B52</f>
        <v>Прочее новое строительство объектов электросетевого хозяйства, всего, в том числе:</v>
      </c>
      <c r="C51" s="58" t="str">
        <f>'3'!C52</f>
        <v>нд</v>
      </c>
      <c r="D51" s="58" t="s">
        <v>1532</v>
      </c>
      <c r="E51" s="60">
        <f>'3'!G52</f>
        <v>0</v>
      </c>
      <c r="F51" s="60">
        <f>'3'!H52</f>
        <v>0</v>
      </c>
      <c r="G51" s="60">
        <f>'3'!I52</f>
        <v>1.17</v>
      </c>
      <c r="H51" s="60">
        <v>0</v>
      </c>
      <c r="I51" s="60">
        <v>1.17</v>
      </c>
      <c r="J51" s="60">
        <f>'3'!J52</f>
        <v>0</v>
      </c>
      <c r="K51" s="60">
        <f>'3'!K52</f>
        <v>0</v>
      </c>
      <c r="L51" s="154" t="s">
        <v>1866</v>
      </c>
      <c r="M51" s="61">
        <f>'3'!N52</f>
        <v>0</v>
      </c>
      <c r="N51" s="61">
        <f>'3'!O52</f>
        <v>0</v>
      </c>
      <c r="O51" s="179">
        <v>0</v>
      </c>
      <c r="P51" s="179">
        <v>0</v>
      </c>
      <c r="Q51" s="64">
        <v>1.34</v>
      </c>
      <c r="R51" s="61">
        <f>'3'!Q52</f>
        <v>0</v>
      </c>
      <c r="S51" s="61">
        <f>'3'!R52</f>
        <v>0</v>
      </c>
      <c r="T51" s="61">
        <f t="shared" si="1"/>
        <v>0</v>
      </c>
      <c r="U51" s="61">
        <f t="shared" si="2"/>
        <v>0</v>
      </c>
      <c r="V51" s="61">
        <f t="shared" si="3"/>
        <v>-1.17</v>
      </c>
      <c r="W51" s="60" t="s">
        <v>1532</v>
      </c>
      <c r="X51" s="60">
        <f t="shared" si="4"/>
        <v>-0.17000000000000015</v>
      </c>
      <c r="Y51" s="61">
        <f t="shared" si="5"/>
        <v>0</v>
      </c>
      <c r="Z51" s="61">
        <f t="shared" si="6"/>
        <v>0</v>
      </c>
      <c r="AA51" s="62"/>
    </row>
    <row r="52" spans="1:27" ht="90" x14ac:dyDescent="0.25">
      <c r="A52" s="58" t="str">
        <f>'3'!A53</f>
        <v>1.4.1.</v>
      </c>
      <c r="B52" s="63" t="str">
        <f>'3'!B53</f>
        <v>ВЛЗ-10кВ Ф-31 оп.262 - ТП 164  Техническая дорога АО "Спасскцемент". Пересечение улиц: Павлика Морозова, 25 лет Октября, Пионерской.  ВЛ L-435м, КЛ L-40м</v>
      </c>
      <c r="C52" s="58" t="str">
        <f>'3'!C53</f>
        <v>J_1.4.1.O</v>
      </c>
      <c r="D52" s="58" t="s">
        <v>1532</v>
      </c>
      <c r="E52" s="60">
        <f>'3'!G53</f>
        <v>0</v>
      </c>
      <c r="F52" s="60">
        <f>'3'!H53</f>
        <v>0</v>
      </c>
      <c r="G52" s="60">
        <f>'3'!I53</f>
        <v>0</v>
      </c>
      <c r="H52" s="60">
        <v>0</v>
      </c>
      <c r="I52" s="60">
        <v>0</v>
      </c>
      <c r="J52" s="60">
        <f>'3'!J53</f>
        <v>0</v>
      </c>
      <c r="K52" s="60">
        <f>'3'!K53</f>
        <v>0</v>
      </c>
      <c r="L52" s="154" t="s">
        <v>1866</v>
      </c>
      <c r="M52" s="61">
        <f>'3'!N53</f>
        <v>0</v>
      </c>
      <c r="N52" s="61">
        <f>'3'!O53</f>
        <v>0</v>
      </c>
      <c r="O52" s="179">
        <f>'3'!P53</f>
        <v>0</v>
      </c>
      <c r="P52" s="179">
        <v>0</v>
      </c>
      <c r="Q52" s="179">
        <v>0</v>
      </c>
      <c r="R52" s="61">
        <f>'3'!Q53</f>
        <v>0</v>
      </c>
      <c r="S52" s="61">
        <f>'3'!R53</f>
        <v>0</v>
      </c>
      <c r="T52" s="61">
        <f t="shared" si="1"/>
        <v>0</v>
      </c>
      <c r="U52" s="61">
        <f t="shared" si="2"/>
        <v>0</v>
      </c>
      <c r="V52" s="61">
        <f t="shared" si="3"/>
        <v>0</v>
      </c>
      <c r="W52" s="60" t="s">
        <v>1532</v>
      </c>
      <c r="X52" s="60">
        <f t="shared" si="4"/>
        <v>0</v>
      </c>
      <c r="Y52" s="61">
        <f t="shared" si="5"/>
        <v>0</v>
      </c>
      <c r="Z52" s="61">
        <f t="shared" si="6"/>
        <v>0</v>
      </c>
      <c r="AA52" s="62"/>
    </row>
    <row r="53" spans="1:27" ht="45" x14ac:dyDescent="0.25">
      <c r="A53" s="58" t="str">
        <f>'3'!A54</f>
        <v>1.4.2.</v>
      </c>
      <c r="B53" s="63" t="str">
        <f>'3'!B54</f>
        <v xml:space="preserve">ВЛ-10кВ Ф-10"С" L-470м оп.88-94, оп.95-98, КЛ-10кВ Ф-10"С" L-190м оп.94-95   ул. Арсеньева. </v>
      </c>
      <c r="C53" s="58" t="str">
        <f>'3'!C54</f>
        <v>J_1.4.2.K</v>
      </c>
      <c r="D53" s="58" t="s">
        <v>1532</v>
      </c>
      <c r="E53" s="60">
        <f>'3'!G54</f>
        <v>0</v>
      </c>
      <c r="F53" s="60">
        <f>'3'!H54</f>
        <v>0</v>
      </c>
      <c r="G53" s="60">
        <f>'3'!I54</f>
        <v>0</v>
      </c>
      <c r="H53" s="60">
        <v>0</v>
      </c>
      <c r="I53" s="60">
        <v>0</v>
      </c>
      <c r="J53" s="60">
        <f>'3'!J54</f>
        <v>0</v>
      </c>
      <c r="K53" s="60">
        <f>'3'!K54</f>
        <v>0</v>
      </c>
      <c r="L53" s="154" t="s">
        <v>1866</v>
      </c>
      <c r="M53" s="61">
        <f>'3'!N54</f>
        <v>0</v>
      </c>
      <c r="N53" s="61">
        <f>'3'!O54</f>
        <v>0</v>
      </c>
      <c r="O53" s="179">
        <f>'3'!P54</f>
        <v>0</v>
      </c>
      <c r="P53" s="179">
        <v>0</v>
      </c>
      <c r="Q53" s="179">
        <v>0</v>
      </c>
      <c r="R53" s="61">
        <f>'3'!Q54</f>
        <v>0</v>
      </c>
      <c r="S53" s="61">
        <f>'3'!R54</f>
        <v>0</v>
      </c>
      <c r="T53" s="61">
        <f t="shared" si="1"/>
        <v>0</v>
      </c>
      <c r="U53" s="61">
        <f t="shared" si="2"/>
        <v>0</v>
      </c>
      <c r="V53" s="61">
        <f t="shared" si="3"/>
        <v>0</v>
      </c>
      <c r="W53" s="60" t="s">
        <v>1532</v>
      </c>
      <c r="X53" s="60">
        <f t="shared" si="4"/>
        <v>0</v>
      </c>
      <c r="Y53" s="61">
        <f t="shared" si="5"/>
        <v>0</v>
      </c>
      <c r="Z53" s="61">
        <f t="shared" si="6"/>
        <v>0</v>
      </c>
      <c r="AA53" s="62"/>
    </row>
    <row r="54" spans="1:27" ht="45" x14ac:dyDescent="0.25">
      <c r="A54" s="58" t="str">
        <f>'3'!A55</f>
        <v>1.4.3.</v>
      </c>
      <c r="B54" s="63" t="str">
        <f>'3'!B55</f>
        <v>КЛ-10кВ Ф-16"М   L-1170м" п/с "межзаводская"- ТП-119, ул. Красногвардейская</v>
      </c>
      <c r="C54" s="58" t="str">
        <f>'3'!C55</f>
        <v>J_1.4.3.M</v>
      </c>
      <c r="D54" s="58" t="s">
        <v>1532</v>
      </c>
      <c r="E54" s="60">
        <f>'3'!G55</f>
        <v>0</v>
      </c>
      <c r="F54" s="60">
        <f>'3'!H55</f>
        <v>0</v>
      </c>
      <c r="G54" s="60">
        <v>0</v>
      </c>
      <c r="H54" s="60">
        <v>0</v>
      </c>
      <c r="I54" s="60">
        <v>1.17</v>
      </c>
      <c r="J54" s="60">
        <f>'3'!J55</f>
        <v>0</v>
      </c>
      <c r="K54" s="60">
        <f>'3'!K55</f>
        <v>0</v>
      </c>
      <c r="L54" s="154" t="s">
        <v>1866</v>
      </c>
      <c r="M54" s="61">
        <f>'3'!N55</f>
        <v>0</v>
      </c>
      <c r="N54" s="61">
        <f>'3'!O55</f>
        <v>0</v>
      </c>
      <c r="O54" s="179"/>
      <c r="P54" s="179">
        <v>0</v>
      </c>
      <c r="Q54" s="64">
        <v>1.34</v>
      </c>
      <c r="R54" s="61">
        <f>'3'!Q55</f>
        <v>0</v>
      </c>
      <c r="S54" s="61">
        <f>'3'!R55</f>
        <v>0</v>
      </c>
      <c r="T54" s="61">
        <f t="shared" si="1"/>
        <v>0</v>
      </c>
      <c r="U54" s="61">
        <f t="shared" si="2"/>
        <v>0</v>
      </c>
      <c r="V54" s="61">
        <f t="shared" si="3"/>
        <v>0</v>
      </c>
      <c r="W54" s="60" t="s">
        <v>1532</v>
      </c>
      <c r="X54" s="60">
        <f t="shared" si="4"/>
        <v>-0.17000000000000015</v>
      </c>
      <c r="Y54" s="61">
        <f t="shared" si="5"/>
        <v>0</v>
      </c>
      <c r="Z54" s="61">
        <f t="shared" si="6"/>
        <v>0</v>
      </c>
      <c r="AA54" s="62"/>
    </row>
    <row r="55" spans="1:27" ht="135" x14ac:dyDescent="0.25">
      <c r="A55" s="58" t="str">
        <f>'3'!A56</f>
        <v>1.4.4.</v>
      </c>
      <c r="B55" s="63" t="str">
        <f>'3'!B56</f>
        <v>КЛ-10кВ Ф-17 "С"  (ТП-163 - ТП-168) ул. Калинина(Калинина 8-Цементная 22а), ул. 1-й Западный(1й Западный 5-Калиниа 8), ул. 25 лет Октября(25 лет октября 20-1й Западный 5), 2-й Западный(ул. Пионерская 19а-ул. 25 лет октября 20) 570м. (новое строительство)</v>
      </c>
      <c r="C55" s="58" t="str">
        <f>'3'!C56</f>
        <v>J_1.4.4.N</v>
      </c>
      <c r="D55" s="58" t="s">
        <v>1532</v>
      </c>
      <c r="E55" s="60">
        <f>'3'!G56</f>
        <v>0</v>
      </c>
      <c r="F55" s="60">
        <f>'3'!H56</f>
        <v>0</v>
      </c>
      <c r="G55" s="60">
        <f>'3'!I56</f>
        <v>0</v>
      </c>
      <c r="H55" s="60">
        <v>0</v>
      </c>
      <c r="I55" s="60">
        <v>0</v>
      </c>
      <c r="J55" s="60">
        <f>'3'!J56</f>
        <v>0</v>
      </c>
      <c r="K55" s="60">
        <f>'3'!K56</f>
        <v>0</v>
      </c>
      <c r="L55" s="154" t="s">
        <v>1866</v>
      </c>
      <c r="M55" s="61">
        <f>'3'!N56</f>
        <v>0</v>
      </c>
      <c r="N55" s="61">
        <f>'3'!O56</f>
        <v>0</v>
      </c>
      <c r="O55" s="179">
        <f>'3'!P56</f>
        <v>0</v>
      </c>
      <c r="P55" s="179">
        <v>0</v>
      </c>
      <c r="Q55" s="179">
        <v>0</v>
      </c>
      <c r="R55" s="61">
        <f>'3'!Q56</f>
        <v>0</v>
      </c>
      <c r="S55" s="61">
        <f>'3'!R56</f>
        <v>0</v>
      </c>
      <c r="T55" s="61">
        <f t="shared" si="1"/>
        <v>0</v>
      </c>
      <c r="U55" s="61">
        <f t="shared" si="2"/>
        <v>0</v>
      </c>
      <c r="V55" s="61">
        <f t="shared" si="3"/>
        <v>0</v>
      </c>
      <c r="W55" s="60" t="s">
        <v>1532</v>
      </c>
      <c r="X55" s="60">
        <f t="shared" si="4"/>
        <v>0</v>
      </c>
      <c r="Y55" s="61">
        <f t="shared" si="5"/>
        <v>0</v>
      </c>
      <c r="Z55" s="61">
        <f t="shared" si="6"/>
        <v>0</v>
      </c>
      <c r="AA55" s="62"/>
    </row>
    <row r="56" spans="1:27" ht="30" x14ac:dyDescent="0.25">
      <c r="A56" s="58" t="str">
        <f>'3'!A57</f>
        <v>1.4.5.</v>
      </c>
      <c r="B56" s="63" t="str">
        <f>'3'!B57</f>
        <v xml:space="preserve">Установка  2КТПБ  (2*1000) ул.Краснознаменная 4  </v>
      </c>
      <c r="C56" s="58" t="str">
        <f>'3'!C57</f>
        <v>J_1.4.5.K</v>
      </c>
      <c r="D56" s="58" t="s">
        <v>1532</v>
      </c>
      <c r="E56" s="60">
        <f>'3'!G57</f>
        <v>0</v>
      </c>
      <c r="F56" s="60">
        <f>'3'!H57</f>
        <v>0</v>
      </c>
      <c r="G56" s="60">
        <f>'3'!I57</f>
        <v>0</v>
      </c>
      <c r="H56" s="60">
        <v>0</v>
      </c>
      <c r="I56" s="60">
        <v>0</v>
      </c>
      <c r="J56" s="60">
        <f>'3'!J57</f>
        <v>0</v>
      </c>
      <c r="K56" s="60">
        <f>'3'!K57</f>
        <v>0</v>
      </c>
      <c r="L56" s="154" t="s">
        <v>1866</v>
      </c>
      <c r="M56" s="61">
        <f>'3'!N57</f>
        <v>0</v>
      </c>
      <c r="N56" s="61">
        <f>'3'!O57</f>
        <v>0</v>
      </c>
      <c r="O56" s="179">
        <f>'3'!P57</f>
        <v>0</v>
      </c>
      <c r="P56" s="179">
        <v>0</v>
      </c>
      <c r="Q56" s="179">
        <v>0</v>
      </c>
      <c r="R56" s="61">
        <f>'3'!Q57</f>
        <v>0</v>
      </c>
      <c r="S56" s="61">
        <f>'3'!R57</f>
        <v>0</v>
      </c>
      <c r="T56" s="61">
        <f t="shared" si="1"/>
        <v>0</v>
      </c>
      <c r="U56" s="61">
        <f t="shared" si="2"/>
        <v>0</v>
      </c>
      <c r="V56" s="61">
        <f t="shared" si="3"/>
        <v>0</v>
      </c>
      <c r="W56" s="60" t="s">
        <v>1532</v>
      </c>
      <c r="X56" s="60">
        <f t="shared" si="4"/>
        <v>0</v>
      </c>
      <c r="Y56" s="61">
        <f t="shared" si="5"/>
        <v>0</v>
      </c>
      <c r="Z56" s="61">
        <f t="shared" si="6"/>
        <v>0</v>
      </c>
      <c r="AA56" s="62"/>
    </row>
    <row r="57" spans="1:27" ht="30" x14ac:dyDescent="0.25">
      <c r="A57" s="58" t="str">
        <f>'3'!A58</f>
        <v>1.6.</v>
      </c>
      <c r="B57" s="63" t="str">
        <f>'3'!B58</f>
        <v>Прочие инвестиционные проекты, всего, в том числе:</v>
      </c>
      <c r="C57" s="58" t="str">
        <f>'3'!C58</f>
        <v>нд</v>
      </c>
      <c r="D57" s="58" t="s">
        <v>1532</v>
      </c>
      <c r="E57" s="60">
        <f>'3'!G58</f>
        <v>0</v>
      </c>
      <c r="F57" s="60">
        <f>'3'!H58</f>
        <v>0</v>
      </c>
      <c r="G57" s="60">
        <f>'3'!I58</f>
        <v>0</v>
      </c>
      <c r="H57" s="60">
        <v>0</v>
      </c>
      <c r="I57" s="60">
        <v>0</v>
      </c>
      <c r="J57" s="60">
        <f>'3'!J58</f>
        <v>0</v>
      </c>
      <c r="K57" s="60">
        <f>'3'!K58</f>
        <v>2</v>
      </c>
      <c r="L57" s="154" t="s">
        <v>1866</v>
      </c>
      <c r="M57" s="61">
        <f>'3'!N58</f>
        <v>0</v>
      </c>
      <c r="N57" s="61">
        <f>'3'!O58</f>
        <v>0</v>
      </c>
      <c r="O57" s="179">
        <f>'3'!P58</f>
        <v>0</v>
      </c>
      <c r="P57" s="179">
        <v>0</v>
      </c>
      <c r="Q57" s="179">
        <v>0</v>
      </c>
      <c r="R57" s="61">
        <f>'3'!Q58</f>
        <v>0</v>
      </c>
      <c r="S57" s="61">
        <f>'3'!R58</f>
        <v>1</v>
      </c>
      <c r="T57" s="61">
        <f t="shared" si="1"/>
        <v>0</v>
      </c>
      <c r="U57" s="61">
        <f t="shared" si="2"/>
        <v>0</v>
      </c>
      <c r="V57" s="61">
        <f t="shared" si="3"/>
        <v>0</v>
      </c>
      <c r="W57" s="60" t="s">
        <v>1532</v>
      </c>
      <c r="X57" s="60">
        <f t="shared" si="4"/>
        <v>0</v>
      </c>
      <c r="Y57" s="61">
        <f t="shared" si="5"/>
        <v>0</v>
      </c>
      <c r="Z57" s="61">
        <f t="shared" si="6"/>
        <v>1</v>
      </c>
      <c r="AA57" s="62"/>
    </row>
    <row r="58" spans="1:27" x14ac:dyDescent="0.25">
      <c r="A58" s="58" t="str">
        <f>'3'!A59</f>
        <v>1.6.1.</v>
      </c>
      <c r="B58" s="63" t="str">
        <f>'3'!B59</f>
        <v>АГП на базе -ГАЗ-33086 ВИТО 24-21</v>
      </c>
      <c r="C58" s="58" t="str">
        <f>'3'!C59</f>
        <v>J_1.6.1.K</v>
      </c>
      <c r="D58" s="58" t="s">
        <v>1532</v>
      </c>
      <c r="E58" s="60">
        <f>'3'!G59</f>
        <v>0</v>
      </c>
      <c r="F58" s="60">
        <f>'3'!H59</f>
        <v>0</v>
      </c>
      <c r="G58" s="60">
        <f>'3'!I59</f>
        <v>0</v>
      </c>
      <c r="H58" s="60">
        <v>0</v>
      </c>
      <c r="I58" s="60">
        <v>0</v>
      </c>
      <c r="J58" s="60">
        <f>'3'!J59</f>
        <v>0</v>
      </c>
      <c r="K58" s="60">
        <f>'3'!K59</f>
        <v>1</v>
      </c>
      <c r="L58" s="154" t="s">
        <v>1866</v>
      </c>
      <c r="M58" s="61">
        <f>'3'!N59</f>
        <v>0</v>
      </c>
      <c r="N58" s="61">
        <f>'3'!O59</f>
        <v>0</v>
      </c>
      <c r="O58" s="179">
        <f>'3'!P59</f>
        <v>0</v>
      </c>
      <c r="P58" s="179">
        <v>0</v>
      </c>
      <c r="Q58" s="179">
        <v>0</v>
      </c>
      <c r="R58" s="61">
        <f>'3'!Q59</f>
        <v>0</v>
      </c>
      <c r="S58" s="61">
        <f>'3'!R59</f>
        <v>1</v>
      </c>
      <c r="T58" s="61">
        <f t="shared" si="1"/>
        <v>0</v>
      </c>
      <c r="U58" s="61">
        <f t="shared" si="2"/>
        <v>0</v>
      </c>
      <c r="V58" s="61">
        <f t="shared" si="3"/>
        <v>0</v>
      </c>
      <c r="W58" s="60" t="s">
        <v>1532</v>
      </c>
      <c r="X58" s="60">
        <f t="shared" si="4"/>
        <v>0</v>
      </c>
      <c r="Y58" s="61">
        <f t="shared" si="5"/>
        <v>0</v>
      </c>
      <c r="Z58" s="61">
        <f t="shared" si="6"/>
        <v>0</v>
      </c>
      <c r="AA58" s="62"/>
    </row>
    <row r="59" spans="1:27" ht="30" x14ac:dyDescent="0.25">
      <c r="A59" s="58" t="str">
        <f>'3'!A60</f>
        <v>1.6.2.</v>
      </c>
      <c r="B59" s="63" t="str">
        <f>'3'!B60</f>
        <v>грузовик с манипулятором Хёндай НР-120</v>
      </c>
      <c r="C59" s="58" t="str">
        <f>'3'!C60</f>
        <v>J_1.6.2.L</v>
      </c>
      <c r="D59" s="58" t="s">
        <v>1532</v>
      </c>
      <c r="E59" s="60">
        <f>'3'!G60</f>
        <v>0</v>
      </c>
      <c r="F59" s="60">
        <f>'3'!H60</f>
        <v>0</v>
      </c>
      <c r="G59" s="60">
        <f>'3'!I60</f>
        <v>0</v>
      </c>
      <c r="H59" s="60">
        <v>0</v>
      </c>
      <c r="I59" s="60">
        <v>0</v>
      </c>
      <c r="J59" s="60">
        <f>'3'!J60</f>
        <v>0</v>
      </c>
      <c r="K59" s="60">
        <f>'3'!K60</f>
        <v>0</v>
      </c>
      <c r="L59" s="154" t="s">
        <v>1866</v>
      </c>
      <c r="M59" s="61">
        <f>'3'!N60</f>
        <v>0</v>
      </c>
      <c r="N59" s="61">
        <f>'3'!O60</f>
        <v>0</v>
      </c>
      <c r="O59" s="179">
        <f>'3'!P60</f>
        <v>0</v>
      </c>
      <c r="P59" s="179">
        <v>0</v>
      </c>
      <c r="Q59" s="179">
        <v>0</v>
      </c>
      <c r="R59" s="61">
        <f>'3'!Q60</f>
        <v>0</v>
      </c>
      <c r="S59" s="61">
        <f>'3'!R60</f>
        <v>0</v>
      </c>
      <c r="T59" s="61">
        <f t="shared" si="1"/>
        <v>0</v>
      </c>
      <c r="U59" s="61">
        <f t="shared" si="2"/>
        <v>0</v>
      </c>
      <c r="V59" s="61">
        <f t="shared" si="3"/>
        <v>0</v>
      </c>
      <c r="W59" s="60" t="s">
        <v>1532</v>
      </c>
      <c r="X59" s="60">
        <f t="shared" si="4"/>
        <v>0</v>
      </c>
      <c r="Y59" s="61">
        <f t="shared" si="5"/>
        <v>0</v>
      </c>
      <c r="Z59" s="61">
        <f t="shared" si="6"/>
        <v>0</v>
      </c>
      <c r="AA59" s="62"/>
    </row>
    <row r="60" spans="1:27" x14ac:dyDescent="0.25">
      <c r="A60" s="58" t="str">
        <f>'3'!A61</f>
        <v>1.6.3.</v>
      </c>
      <c r="B60" s="63" t="str">
        <f>'3'!B61</f>
        <v>экскаватор гусеничный САТ-305 SR</v>
      </c>
      <c r="C60" s="58" t="str">
        <f>'3'!C61</f>
        <v>J_1.6.3.L</v>
      </c>
      <c r="D60" s="58" t="s">
        <v>1532</v>
      </c>
      <c r="E60" s="60">
        <f>'3'!G61</f>
        <v>0</v>
      </c>
      <c r="F60" s="60">
        <f>'3'!H61</f>
        <v>0</v>
      </c>
      <c r="G60" s="60">
        <f>'3'!I61</f>
        <v>0</v>
      </c>
      <c r="H60" s="60">
        <v>0</v>
      </c>
      <c r="I60" s="60">
        <v>0</v>
      </c>
      <c r="J60" s="60">
        <f>'3'!J61</f>
        <v>0</v>
      </c>
      <c r="K60" s="60">
        <f>'3'!K61</f>
        <v>0</v>
      </c>
      <c r="L60" s="154" t="s">
        <v>1866</v>
      </c>
      <c r="M60" s="61">
        <f>'3'!N61</f>
        <v>0</v>
      </c>
      <c r="N60" s="61">
        <f>'3'!O61</f>
        <v>0</v>
      </c>
      <c r="O60" s="179">
        <f>'3'!P61</f>
        <v>0</v>
      </c>
      <c r="P60" s="179">
        <v>0</v>
      </c>
      <c r="Q60" s="179">
        <v>0</v>
      </c>
      <c r="R60" s="61">
        <f>'3'!Q61</f>
        <v>0</v>
      </c>
      <c r="S60" s="61">
        <f>'3'!R61</f>
        <v>0</v>
      </c>
      <c r="T60" s="61">
        <f t="shared" si="1"/>
        <v>0</v>
      </c>
      <c r="U60" s="61">
        <f t="shared" si="2"/>
        <v>0</v>
      </c>
      <c r="V60" s="61">
        <f t="shared" si="3"/>
        <v>0</v>
      </c>
      <c r="W60" s="60" t="s">
        <v>1532</v>
      </c>
      <c r="X60" s="60">
        <f t="shared" si="4"/>
        <v>0</v>
      </c>
      <c r="Y60" s="61">
        <f t="shared" si="5"/>
        <v>0</v>
      </c>
      <c r="Z60" s="61">
        <f t="shared" si="6"/>
        <v>0</v>
      </c>
      <c r="AA60" s="62"/>
    </row>
    <row r="61" spans="1:27" x14ac:dyDescent="0.25">
      <c r="A61" s="58" t="str">
        <f>'3'!A62</f>
        <v>1.6.4.</v>
      </c>
      <c r="B61" s="63" t="str">
        <f>'3'!B62</f>
        <v>БКМ на базе ГАЗ-33086</v>
      </c>
      <c r="C61" s="58" t="str">
        <f>'3'!C62</f>
        <v>J_1.6.4.M</v>
      </c>
      <c r="D61" s="58" t="s">
        <v>1532</v>
      </c>
      <c r="E61" s="60">
        <f>'3'!G62</f>
        <v>0</v>
      </c>
      <c r="F61" s="60">
        <f>'3'!H62</f>
        <v>0</v>
      </c>
      <c r="G61" s="60">
        <f>'3'!I62</f>
        <v>0</v>
      </c>
      <c r="H61" s="60">
        <v>0</v>
      </c>
      <c r="I61" s="60">
        <v>0</v>
      </c>
      <c r="J61" s="60">
        <f>'3'!J62</f>
        <v>0</v>
      </c>
      <c r="K61" s="60">
        <f>'3'!K62</f>
        <v>0</v>
      </c>
      <c r="L61" s="154" t="s">
        <v>1866</v>
      </c>
      <c r="M61" s="61">
        <f>'3'!N62</f>
        <v>0</v>
      </c>
      <c r="N61" s="61">
        <f>'3'!O62</f>
        <v>0</v>
      </c>
      <c r="O61" s="179">
        <f>'3'!P62</f>
        <v>0</v>
      </c>
      <c r="P61" s="179">
        <v>0</v>
      </c>
      <c r="Q61" s="179">
        <v>0</v>
      </c>
      <c r="R61" s="61">
        <f>'3'!Q62</f>
        <v>0</v>
      </c>
      <c r="S61" s="61">
        <f>'3'!R62</f>
        <v>0</v>
      </c>
      <c r="T61" s="61">
        <f t="shared" si="1"/>
        <v>0</v>
      </c>
      <c r="U61" s="61">
        <f t="shared" si="2"/>
        <v>0</v>
      </c>
      <c r="V61" s="61">
        <f t="shared" si="3"/>
        <v>0</v>
      </c>
      <c r="W61" s="60" t="s">
        <v>1532</v>
      </c>
      <c r="X61" s="60">
        <f t="shared" si="4"/>
        <v>0</v>
      </c>
      <c r="Y61" s="61">
        <f t="shared" si="5"/>
        <v>0</v>
      </c>
      <c r="Z61" s="61">
        <f t="shared" si="6"/>
        <v>0</v>
      </c>
      <c r="AA61" s="62"/>
    </row>
    <row r="62" spans="1:27" ht="30" x14ac:dyDescent="0.25">
      <c r="A62" s="58" t="str">
        <f>'3'!A63</f>
        <v>1.6.5.</v>
      </c>
      <c r="B62" s="63" t="str">
        <f>'3'!B63</f>
        <v>установка управляемого прокола Р20 "PIT"</v>
      </c>
      <c r="C62" s="58" t="str">
        <f>'3'!C63</f>
        <v>J_1.6.5.L</v>
      </c>
      <c r="D62" s="58" t="s">
        <v>1532</v>
      </c>
      <c r="E62" s="60">
        <f>'3'!G63</f>
        <v>0</v>
      </c>
      <c r="F62" s="60">
        <f>'3'!H63</f>
        <v>0</v>
      </c>
      <c r="G62" s="60">
        <f>'3'!I63</f>
        <v>0</v>
      </c>
      <c r="H62" s="60">
        <v>0</v>
      </c>
      <c r="I62" s="60">
        <v>0</v>
      </c>
      <c r="J62" s="60">
        <f>'3'!J63</f>
        <v>0</v>
      </c>
      <c r="K62" s="60">
        <f>'3'!K63</f>
        <v>0</v>
      </c>
      <c r="L62" s="154" t="s">
        <v>1866</v>
      </c>
      <c r="M62" s="61">
        <f>'3'!N63</f>
        <v>0</v>
      </c>
      <c r="N62" s="61">
        <f>'3'!O63</f>
        <v>0</v>
      </c>
      <c r="O62" s="179">
        <f>'3'!P63</f>
        <v>0</v>
      </c>
      <c r="P62" s="179">
        <v>0</v>
      </c>
      <c r="Q62" s="179">
        <v>0</v>
      </c>
      <c r="R62" s="61">
        <f>'3'!Q63</f>
        <v>0</v>
      </c>
      <c r="S62" s="61">
        <f>'3'!R63</f>
        <v>0</v>
      </c>
      <c r="T62" s="61">
        <f t="shared" si="1"/>
        <v>0</v>
      </c>
      <c r="U62" s="61">
        <f t="shared" si="2"/>
        <v>0</v>
      </c>
      <c r="V62" s="61">
        <f t="shared" si="3"/>
        <v>0</v>
      </c>
      <c r="W62" s="60" t="s">
        <v>1532</v>
      </c>
      <c r="X62" s="60">
        <f t="shared" si="4"/>
        <v>0</v>
      </c>
      <c r="Y62" s="61">
        <f t="shared" si="5"/>
        <v>0</v>
      </c>
      <c r="Z62" s="61">
        <f t="shared" si="6"/>
        <v>0</v>
      </c>
      <c r="AA62" s="62"/>
    </row>
    <row r="63" spans="1:27" ht="30" x14ac:dyDescent="0.25">
      <c r="A63" s="58" t="str">
        <f>'3'!A64</f>
        <v>1.6.6.</v>
      </c>
      <c r="B63" s="63" t="str">
        <f>'3'!B64</f>
        <v>измельчитель веток Skorpion 160R/90</v>
      </c>
      <c r="C63" s="58" t="str">
        <f>'3'!C64</f>
        <v>J_1.6.6.K</v>
      </c>
      <c r="D63" s="58" t="s">
        <v>1532</v>
      </c>
      <c r="E63" s="60">
        <f>'3'!G64</f>
        <v>0</v>
      </c>
      <c r="F63" s="60">
        <f>'3'!H64</f>
        <v>0</v>
      </c>
      <c r="G63" s="60">
        <f>'3'!I64</f>
        <v>0</v>
      </c>
      <c r="H63" s="60">
        <v>0</v>
      </c>
      <c r="I63" s="60">
        <v>0</v>
      </c>
      <c r="J63" s="60">
        <f>'3'!J64</f>
        <v>0</v>
      </c>
      <c r="K63" s="60">
        <f>'3'!K64</f>
        <v>0</v>
      </c>
      <c r="L63" s="154" t="s">
        <v>1866</v>
      </c>
      <c r="M63" s="61">
        <f>'3'!N64</f>
        <v>0</v>
      </c>
      <c r="N63" s="61">
        <f>'3'!O64</f>
        <v>0</v>
      </c>
      <c r="O63" s="179">
        <f>'3'!P64</f>
        <v>0</v>
      </c>
      <c r="P63" s="179">
        <v>0</v>
      </c>
      <c r="Q63" s="179">
        <v>0</v>
      </c>
      <c r="R63" s="61">
        <f>'3'!Q64</f>
        <v>0</v>
      </c>
      <c r="S63" s="61">
        <f>'3'!R64</f>
        <v>0</v>
      </c>
      <c r="T63" s="61">
        <f t="shared" si="1"/>
        <v>0</v>
      </c>
      <c r="U63" s="61">
        <f t="shared" si="2"/>
        <v>0</v>
      </c>
      <c r="V63" s="61">
        <f t="shared" si="3"/>
        <v>0</v>
      </c>
      <c r="W63" s="60" t="s">
        <v>1532</v>
      </c>
      <c r="X63" s="60">
        <f t="shared" si="4"/>
        <v>0</v>
      </c>
      <c r="Y63" s="61">
        <f t="shared" si="5"/>
        <v>0</v>
      </c>
      <c r="Z63" s="61">
        <f t="shared" si="6"/>
        <v>0</v>
      </c>
      <c r="AA63" s="62"/>
    </row>
    <row r="64" spans="1:27" x14ac:dyDescent="0.25">
      <c r="A64" s="58" t="str">
        <f>'3'!A65</f>
        <v>1.6.7.</v>
      </c>
      <c r="B64" s="63" t="str">
        <f>'3'!B65</f>
        <v>УАЗ Патриот</v>
      </c>
      <c r="C64" s="58" t="str">
        <f>'3'!C65</f>
        <v>J_1.6.7.L</v>
      </c>
      <c r="D64" s="58" t="s">
        <v>1532</v>
      </c>
      <c r="E64" s="60">
        <f>'3'!G65</f>
        <v>0</v>
      </c>
      <c r="F64" s="60">
        <f>'3'!H65</f>
        <v>0</v>
      </c>
      <c r="G64" s="60">
        <f>'3'!I65</f>
        <v>0</v>
      </c>
      <c r="H64" s="60">
        <v>0</v>
      </c>
      <c r="I64" s="60">
        <v>0</v>
      </c>
      <c r="J64" s="60">
        <f>'3'!J65</f>
        <v>0</v>
      </c>
      <c r="K64" s="60">
        <f>'3'!K65</f>
        <v>0</v>
      </c>
      <c r="L64" s="154" t="s">
        <v>1866</v>
      </c>
      <c r="M64" s="61">
        <f>'3'!N65</f>
        <v>0</v>
      </c>
      <c r="N64" s="61">
        <f>'3'!O65</f>
        <v>0</v>
      </c>
      <c r="O64" s="179">
        <f>'3'!P65</f>
        <v>0</v>
      </c>
      <c r="P64" s="179">
        <v>0</v>
      </c>
      <c r="Q64" s="179">
        <v>0</v>
      </c>
      <c r="R64" s="61">
        <f>'3'!Q65</f>
        <v>0</v>
      </c>
      <c r="S64" s="61">
        <f>'3'!R65</f>
        <v>0</v>
      </c>
      <c r="T64" s="61">
        <f t="shared" si="1"/>
        <v>0</v>
      </c>
      <c r="U64" s="61">
        <f t="shared" si="2"/>
        <v>0</v>
      </c>
      <c r="V64" s="61">
        <f t="shared" si="3"/>
        <v>0</v>
      </c>
      <c r="W64" s="60" t="s">
        <v>1532</v>
      </c>
      <c r="X64" s="60">
        <f t="shared" si="4"/>
        <v>0</v>
      </c>
      <c r="Y64" s="61">
        <f t="shared" si="5"/>
        <v>0</v>
      </c>
      <c r="Z64" s="61">
        <f t="shared" si="6"/>
        <v>0</v>
      </c>
      <c r="AA64" s="62"/>
    </row>
    <row r="65" spans="1:27" ht="30" x14ac:dyDescent="0.25">
      <c r="A65" s="58" t="str">
        <f>'3'!A66</f>
        <v>1.6.8.</v>
      </c>
      <c r="B65" s="63" t="str">
        <f>'3'!B66</f>
        <v>Автогидроподъемник АГП на базе ГАЗ-33086</v>
      </c>
      <c r="C65" s="58" t="str">
        <f>'3'!C66</f>
        <v>J_1.6.8.O</v>
      </c>
      <c r="D65" s="58" t="s">
        <v>1532</v>
      </c>
      <c r="E65" s="60">
        <f>'3'!G66</f>
        <v>0</v>
      </c>
      <c r="F65" s="60">
        <f>'3'!H66</f>
        <v>0</v>
      </c>
      <c r="G65" s="60">
        <f>'3'!I66</f>
        <v>0</v>
      </c>
      <c r="H65" s="60">
        <v>0</v>
      </c>
      <c r="I65" s="60">
        <v>0</v>
      </c>
      <c r="J65" s="60">
        <f>'3'!J66</f>
        <v>0</v>
      </c>
      <c r="K65" s="60">
        <f>'3'!K66</f>
        <v>0</v>
      </c>
      <c r="L65" s="154" t="s">
        <v>1866</v>
      </c>
      <c r="M65" s="61">
        <f>'3'!N66</f>
        <v>0</v>
      </c>
      <c r="N65" s="61">
        <f>'3'!O66</f>
        <v>0</v>
      </c>
      <c r="O65" s="179">
        <f>'3'!P66</f>
        <v>0</v>
      </c>
      <c r="P65" s="179">
        <v>0</v>
      </c>
      <c r="Q65" s="179">
        <v>0</v>
      </c>
      <c r="R65" s="61">
        <f>'3'!Q66</f>
        <v>0</v>
      </c>
      <c r="S65" s="61">
        <f>'3'!R66</f>
        <v>0</v>
      </c>
      <c r="T65" s="61">
        <f t="shared" si="1"/>
        <v>0</v>
      </c>
      <c r="U65" s="61">
        <f t="shared" si="2"/>
        <v>0</v>
      </c>
      <c r="V65" s="61">
        <f t="shared" si="3"/>
        <v>0</v>
      </c>
      <c r="W65" s="60" t="s">
        <v>1532</v>
      </c>
      <c r="X65" s="60">
        <f t="shared" si="4"/>
        <v>0</v>
      </c>
      <c r="Y65" s="61">
        <f t="shared" si="5"/>
        <v>0</v>
      </c>
      <c r="Z65" s="61">
        <f t="shared" si="6"/>
        <v>0</v>
      </c>
      <c r="AA65" s="62"/>
    </row>
    <row r="66" spans="1:27" x14ac:dyDescent="0.25">
      <c r="A66" s="58" t="str">
        <f>'3'!A67</f>
        <v>1.6.9.</v>
      </c>
      <c r="B66" s="63" t="str">
        <f>'3'!B67</f>
        <v>ПРМ на базе ГАЗ-33086</v>
      </c>
      <c r="C66" s="58" t="str">
        <f>'3'!C67</f>
        <v>J_1.6.9.K</v>
      </c>
      <c r="D66" s="58" t="s">
        <v>1532</v>
      </c>
      <c r="E66" s="60">
        <f>'3'!G67</f>
        <v>0</v>
      </c>
      <c r="F66" s="60">
        <f>'3'!H67</f>
        <v>0</v>
      </c>
      <c r="G66" s="60">
        <f>'3'!I67</f>
        <v>0</v>
      </c>
      <c r="H66" s="60">
        <v>0</v>
      </c>
      <c r="I66" s="60">
        <v>0</v>
      </c>
      <c r="J66" s="60">
        <f>'3'!J67</f>
        <v>0</v>
      </c>
      <c r="K66" s="60">
        <f>'3'!K67</f>
        <v>0</v>
      </c>
      <c r="L66" s="154" t="s">
        <v>1866</v>
      </c>
      <c r="M66" s="61">
        <f>'3'!N67</f>
        <v>0</v>
      </c>
      <c r="N66" s="61">
        <f>'3'!O67</f>
        <v>0</v>
      </c>
      <c r="O66" s="179">
        <f>'3'!P67</f>
        <v>0</v>
      </c>
      <c r="P66" s="179">
        <v>0</v>
      </c>
      <c r="Q66" s="179">
        <v>0</v>
      </c>
      <c r="R66" s="61">
        <f>'3'!Q67</f>
        <v>0</v>
      </c>
      <c r="S66" s="61">
        <f>'3'!R67</f>
        <v>0</v>
      </c>
      <c r="T66" s="61">
        <f t="shared" si="1"/>
        <v>0</v>
      </c>
      <c r="U66" s="61">
        <f t="shared" si="2"/>
        <v>0</v>
      </c>
      <c r="V66" s="61">
        <f t="shared" si="3"/>
        <v>0</v>
      </c>
      <c r="W66" s="60" t="s">
        <v>1532</v>
      </c>
      <c r="X66" s="60">
        <f t="shared" si="4"/>
        <v>0</v>
      </c>
      <c r="Y66" s="61">
        <f t="shared" si="5"/>
        <v>0</v>
      </c>
      <c r="Z66" s="61">
        <f t="shared" si="6"/>
        <v>0</v>
      </c>
      <c r="AA66" s="62"/>
    </row>
    <row r="67" spans="1:27" x14ac:dyDescent="0.25">
      <c r="A67" s="58" t="str">
        <f>'3'!A68</f>
        <v>1.6.10.</v>
      </c>
      <c r="B67" s="63" t="str">
        <f>'3'!B68</f>
        <v>тракторный -тягач на базе МТЗ-82</v>
      </c>
      <c r="C67" s="58" t="str">
        <f>'3'!C68</f>
        <v>J_1.6.10.M</v>
      </c>
      <c r="D67" s="58" t="s">
        <v>1532</v>
      </c>
      <c r="E67" s="60">
        <f>'3'!G68</f>
        <v>0</v>
      </c>
      <c r="F67" s="60">
        <f>'3'!H68</f>
        <v>0</v>
      </c>
      <c r="G67" s="60">
        <f>'3'!I68</f>
        <v>0</v>
      </c>
      <c r="H67" s="60">
        <v>0</v>
      </c>
      <c r="I67" s="60">
        <v>0</v>
      </c>
      <c r="J67" s="60">
        <f>'3'!J68</f>
        <v>0</v>
      </c>
      <c r="K67" s="60">
        <f>'3'!K68</f>
        <v>0</v>
      </c>
      <c r="L67" s="154" t="s">
        <v>1866</v>
      </c>
      <c r="M67" s="61">
        <f>'3'!N68</f>
        <v>0</v>
      </c>
      <c r="N67" s="61">
        <f>'3'!O68</f>
        <v>0</v>
      </c>
      <c r="O67" s="179">
        <f>'3'!P68</f>
        <v>0</v>
      </c>
      <c r="P67" s="179">
        <v>0</v>
      </c>
      <c r="Q67" s="179">
        <v>0</v>
      </c>
      <c r="R67" s="61">
        <f>'3'!Q68</f>
        <v>0</v>
      </c>
      <c r="S67" s="61">
        <f>'3'!R68</f>
        <v>0</v>
      </c>
      <c r="T67" s="61">
        <f t="shared" si="1"/>
        <v>0</v>
      </c>
      <c r="U67" s="61">
        <f t="shared" si="2"/>
        <v>0</v>
      </c>
      <c r="V67" s="61">
        <f t="shared" si="3"/>
        <v>0</v>
      </c>
      <c r="W67" s="60" t="s">
        <v>1532</v>
      </c>
      <c r="X67" s="60">
        <f t="shared" si="4"/>
        <v>0</v>
      </c>
      <c r="Y67" s="61">
        <f t="shared" si="5"/>
        <v>0</v>
      </c>
      <c r="Z67" s="61">
        <f t="shared" si="6"/>
        <v>0</v>
      </c>
      <c r="AA67" s="62"/>
    </row>
    <row r="68" spans="1:27" x14ac:dyDescent="0.25">
      <c r="A68" s="58" t="str">
        <f>'3'!A69</f>
        <v>1.6.11.</v>
      </c>
      <c r="B68" s="63" t="str">
        <f>'3'!B69</f>
        <v>самосвал Хёндай HP-65</v>
      </c>
      <c r="C68" s="58" t="str">
        <f>'3'!C69</f>
        <v>J_1.6.11.L</v>
      </c>
      <c r="D68" s="58" t="s">
        <v>1532</v>
      </c>
      <c r="E68" s="60">
        <f>'3'!G69</f>
        <v>0</v>
      </c>
      <c r="F68" s="60">
        <f>'3'!H69</f>
        <v>0</v>
      </c>
      <c r="G68" s="60">
        <f>'3'!I69</f>
        <v>0</v>
      </c>
      <c r="H68" s="60">
        <v>0</v>
      </c>
      <c r="I68" s="60">
        <v>0</v>
      </c>
      <c r="J68" s="60">
        <f>'3'!J69</f>
        <v>0</v>
      </c>
      <c r="K68" s="60">
        <f>'3'!K69</f>
        <v>0</v>
      </c>
      <c r="L68" s="154" t="s">
        <v>1866</v>
      </c>
      <c r="M68" s="61">
        <f>'3'!N69</f>
        <v>0</v>
      </c>
      <c r="N68" s="61">
        <f>'3'!O69</f>
        <v>0</v>
      </c>
      <c r="O68" s="179">
        <f>'3'!P69</f>
        <v>0</v>
      </c>
      <c r="P68" s="179">
        <v>0</v>
      </c>
      <c r="Q68" s="179">
        <v>0</v>
      </c>
      <c r="R68" s="61">
        <f>'3'!Q69</f>
        <v>0</v>
      </c>
      <c r="S68" s="61">
        <f>'3'!R69</f>
        <v>0</v>
      </c>
      <c r="T68" s="61">
        <f t="shared" si="1"/>
        <v>0</v>
      </c>
      <c r="U68" s="61">
        <f t="shared" si="2"/>
        <v>0</v>
      </c>
      <c r="V68" s="61">
        <f t="shared" si="3"/>
        <v>0</v>
      </c>
      <c r="W68" s="60" t="s">
        <v>1532</v>
      </c>
      <c r="X68" s="60">
        <f t="shared" si="4"/>
        <v>0</v>
      </c>
      <c r="Y68" s="61">
        <f t="shared" si="5"/>
        <v>0</v>
      </c>
      <c r="Z68" s="61">
        <f t="shared" si="6"/>
        <v>0</v>
      </c>
      <c r="AA68" s="62"/>
    </row>
    <row r="69" spans="1:27" x14ac:dyDescent="0.25">
      <c r="A69" s="58" t="str">
        <f>'3'!A70</f>
        <v>1.6.12.</v>
      </c>
      <c r="B69" s="63" t="str">
        <f>'3'!B70</f>
        <v>УАЗ -390995 (буханка)</v>
      </c>
      <c r="C69" s="58" t="str">
        <f>'3'!C70</f>
        <v>J_1.6.12.M</v>
      </c>
      <c r="D69" s="58" t="s">
        <v>1532</v>
      </c>
      <c r="E69" s="60">
        <f>'3'!G70</f>
        <v>0</v>
      </c>
      <c r="F69" s="60">
        <f>'3'!H70</f>
        <v>0</v>
      </c>
      <c r="G69" s="60">
        <f>'3'!I70</f>
        <v>0</v>
      </c>
      <c r="H69" s="60">
        <v>0</v>
      </c>
      <c r="I69" s="60">
        <v>0</v>
      </c>
      <c r="J69" s="60">
        <f>'3'!J70</f>
        <v>0</v>
      </c>
      <c r="K69" s="60">
        <f>'3'!K70</f>
        <v>1</v>
      </c>
      <c r="L69" s="154" t="s">
        <v>1866</v>
      </c>
      <c r="M69" s="61">
        <f>'3'!N70</f>
        <v>0</v>
      </c>
      <c r="N69" s="61">
        <f>'3'!O70</f>
        <v>0</v>
      </c>
      <c r="O69" s="179">
        <f>'3'!P70</f>
        <v>0</v>
      </c>
      <c r="P69" s="179">
        <v>0</v>
      </c>
      <c r="Q69" s="179">
        <v>0</v>
      </c>
      <c r="R69" s="61">
        <f>'3'!Q70</f>
        <v>0</v>
      </c>
      <c r="S69" s="61">
        <f>'3'!R70</f>
        <v>0</v>
      </c>
      <c r="T69" s="61">
        <f t="shared" si="1"/>
        <v>0</v>
      </c>
      <c r="U69" s="61">
        <f t="shared" si="2"/>
        <v>0</v>
      </c>
      <c r="V69" s="61">
        <f t="shared" si="3"/>
        <v>0</v>
      </c>
      <c r="W69" s="60" t="s">
        <v>1532</v>
      </c>
      <c r="X69" s="60">
        <f t="shared" si="4"/>
        <v>0</v>
      </c>
      <c r="Y69" s="61">
        <f t="shared" si="5"/>
        <v>0</v>
      </c>
      <c r="Z69" s="61">
        <f t="shared" si="6"/>
        <v>1</v>
      </c>
      <c r="AA69" s="62"/>
    </row>
    <row r="70" spans="1:27" ht="30" x14ac:dyDescent="0.25">
      <c r="A70" s="58" t="str">
        <f>'3'!A71</f>
        <v>1.6.13.</v>
      </c>
      <c r="B70" s="63" t="str">
        <f>'3'!B71</f>
        <v>БКМ-205Д-01 на базе МТЗ-82 (ямобур)</v>
      </c>
      <c r="C70" s="58" t="str">
        <f>'3'!C71</f>
        <v>J_1.6.13.N</v>
      </c>
      <c r="D70" s="58" t="s">
        <v>1532</v>
      </c>
      <c r="E70" s="60">
        <f>'3'!G71</f>
        <v>0</v>
      </c>
      <c r="F70" s="60">
        <f>'3'!H71</f>
        <v>0</v>
      </c>
      <c r="G70" s="60">
        <f>'3'!I71</f>
        <v>0</v>
      </c>
      <c r="H70" s="60">
        <v>0</v>
      </c>
      <c r="I70" s="60">
        <v>0</v>
      </c>
      <c r="J70" s="60">
        <f>'3'!J71</f>
        <v>0</v>
      </c>
      <c r="K70" s="60">
        <f>'3'!K71</f>
        <v>0</v>
      </c>
      <c r="L70" s="154" t="s">
        <v>1866</v>
      </c>
      <c r="M70" s="61">
        <f>'3'!N71</f>
        <v>0</v>
      </c>
      <c r="N70" s="61">
        <f>'3'!O71</f>
        <v>0</v>
      </c>
      <c r="O70" s="179">
        <f>'3'!P71</f>
        <v>0</v>
      </c>
      <c r="P70" s="179">
        <v>0</v>
      </c>
      <c r="Q70" s="179">
        <v>0</v>
      </c>
      <c r="R70" s="61">
        <f>'3'!Q71</f>
        <v>0</v>
      </c>
      <c r="S70" s="61">
        <f>'3'!R71</f>
        <v>0</v>
      </c>
      <c r="T70" s="61">
        <f t="shared" si="1"/>
        <v>0</v>
      </c>
      <c r="U70" s="61">
        <f t="shared" si="2"/>
        <v>0</v>
      </c>
      <c r="V70" s="61">
        <f t="shared" si="3"/>
        <v>0</v>
      </c>
      <c r="W70" s="60" t="s">
        <v>1532</v>
      </c>
      <c r="X70" s="60">
        <f t="shared" si="4"/>
        <v>0</v>
      </c>
      <c r="Y70" s="61">
        <f t="shared" si="5"/>
        <v>0</v>
      </c>
      <c r="Z70" s="61">
        <f t="shared" si="6"/>
        <v>0</v>
      </c>
      <c r="AA70" s="62"/>
    </row>
    <row r="71" spans="1:27" ht="30" x14ac:dyDescent="0.25">
      <c r="A71" s="58" t="str">
        <f>'3'!A72</f>
        <v>1.6.14.</v>
      </c>
      <c r="B71" s="63" t="str">
        <f>'3'!B72</f>
        <v xml:space="preserve">измеритель параметров силовых трансформаторов К 540-3 </v>
      </c>
      <c r="C71" s="58" t="str">
        <f>'3'!C72</f>
        <v>J_1.6.14.M</v>
      </c>
      <c r="D71" s="58" t="s">
        <v>1532</v>
      </c>
      <c r="E71" s="60">
        <f>'3'!G72</f>
        <v>0</v>
      </c>
      <c r="F71" s="60">
        <f>'3'!H72</f>
        <v>0</v>
      </c>
      <c r="G71" s="60">
        <f>'3'!I72</f>
        <v>0</v>
      </c>
      <c r="H71" s="60">
        <v>0</v>
      </c>
      <c r="I71" s="60">
        <v>0</v>
      </c>
      <c r="J71" s="60">
        <f>'3'!J72</f>
        <v>0</v>
      </c>
      <c r="K71" s="60">
        <f>'3'!K72</f>
        <v>0</v>
      </c>
      <c r="L71" s="154" t="s">
        <v>1866</v>
      </c>
      <c r="M71" s="61">
        <f>'3'!N72</f>
        <v>0</v>
      </c>
      <c r="N71" s="61">
        <f>'3'!O72</f>
        <v>0</v>
      </c>
      <c r="O71" s="179">
        <f>'3'!P72</f>
        <v>0</v>
      </c>
      <c r="P71" s="179">
        <v>0</v>
      </c>
      <c r="Q71" s="179">
        <v>0</v>
      </c>
      <c r="R71" s="61">
        <f>'3'!Q72</f>
        <v>0</v>
      </c>
      <c r="S71" s="61">
        <f>'3'!R72</f>
        <v>0</v>
      </c>
      <c r="T71" s="61">
        <f t="shared" si="1"/>
        <v>0</v>
      </c>
      <c r="U71" s="61">
        <f t="shared" si="2"/>
        <v>0</v>
      </c>
      <c r="V71" s="61">
        <f t="shared" si="3"/>
        <v>0</v>
      </c>
      <c r="W71" s="60" t="s">
        <v>1532</v>
      </c>
      <c r="X71" s="60">
        <f t="shared" si="4"/>
        <v>0</v>
      </c>
      <c r="Y71" s="61">
        <f t="shared" si="5"/>
        <v>0</v>
      </c>
      <c r="Z71" s="61">
        <f t="shared" si="6"/>
        <v>0</v>
      </c>
      <c r="AA71" s="62"/>
    </row>
    <row r="72" spans="1:27" x14ac:dyDescent="0.25">
      <c r="A72" s="58" t="str">
        <f>'3'!A73</f>
        <v>1.6.15.</v>
      </c>
      <c r="B72" s="63" t="str">
        <f>'3'!B73</f>
        <v>СКАТ -70П</v>
      </c>
      <c r="C72" s="58" t="str">
        <f>'3'!C73</f>
        <v>J_1.6.15.K</v>
      </c>
      <c r="D72" s="58" t="s">
        <v>1532</v>
      </c>
      <c r="E72" s="60">
        <f>'3'!G73</f>
        <v>0</v>
      </c>
      <c r="F72" s="60">
        <f>'3'!H73</f>
        <v>0</v>
      </c>
      <c r="G72" s="60">
        <f>'3'!I73</f>
        <v>0</v>
      </c>
      <c r="H72" s="60">
        <v>0</v>
      </c>
      <c r="I72" s="60">
        <v>0</v>
      </c>
      <c r="J72" s="60">
        <f>'3'!J73</f>
        <v>0</v>
      </c>
      <c r="K72" s="60">
        <f>'3'!K73</f>
        <v>0</v>
      </c>
      <c r="L72" s="154" t="s">
        <v>1866</v>
      </c>
      <c r="M72" s="61">
        <f>'3'!N73</f>
        <v>0</v>
      </c>
      <c r="N72" s="61">
        <f>'3'!O73</f>
        <v>0</v>
      </c>
      <c r="O72" s="179">
        <f>'3'!P73</f>
        <v>0</v>
      </c>
      <c r="P72" s="179">
        <v>0</v>
      </c>
      <c r="Q72" s="179">
        <v>0</v>
      </c>
      <c r="R72" s="61">
        <f>'3'!Q73</f>
        <v>0</v>
      </c>
      <c r="S72" s="61">
        <f>'3'!R73</f>
        <v>0</v>
      </c>
      <c r="T72" s="61">
        <f t="shared" si="1"/>
        <v>0</v>
      </c>
      <c r="U72" s="61">
        <f t="shared" si="2"/>
        <v>0</v>
      </c>
      <c r="V72" s="61">
        <f t="shared" si="3"/>
        <v>0</v>
      </c>
      <c r="W72" s="60" t="s">
        <v>1532</v>
      </c>
      <c r="X72" s="60">
        <f t="shared" si="4"/>
        <v>0</v>
      </c>
      <c r="Y72" s="61">
        <f t="shared" si="5"/>
        <v>0</v>
      </c>
      <c r="Z72" s="61">
        <f t="shared" si="6"/>
        <v>0</v>
      </c>
      <c r="AA72" s="62"/>
    </row>
    <row r="73" spans="1:27" x14ac:dyDescent="0.25">
      <c r="A73" s="58" t="str">
        <f>'3'!A74</f>
        <v>1.6.16.</v>
      </c>
      <c r="B73" s="63" t="str">
        <f>'3'!B74</f>
        <v>СКАТ М100В</v>
      </c>
      <c r="C73" s="58" t="str">
        <f>'3'!C74</f>
        <v>J_1.6.16.L</v>
      </c>
      <c r="D73" s="58" t="s">
        <v>1532</v>
      </c>
      <c r="E73" s="60">
        <f>'3'!G74</f>
        <v>0</v>
      </c>
      <c r="F73" s="60">
        <f>'3'!H74</f>
        <v>0</v>
      </c>
      <c r="G73" s="60">
        <f>'3'!I74</f>
        <v>0</v>
      </c>
      <c r="H73" s="60">
        <v>0</v>
      </c>
      <c r="I73" s="60">
        <v>0</v>
      </c>
      <c r="J73" s="60">
        <f>'3'!J74</f>
        <v>0</v>
      </c>
      <c r="K73" s="60">
        <f>'3'!K74</f>
        <v>0</v>
      </c>
      <c r="L73" s="154" t="s">
        <v>1866</v>
      </c>
      <c r="M73" s="61">
        <f>'3'!N74</f>
        <v>0</v>
      </c>
      <c r="N73" s="61">
        <f>'3'!O74</f>
        <v>0</v>
      </c>
      <c r="O73" s="179">
        <f>'3'!P74</f>
        <v>0</v>
      </c>
      <c r="P73" s="179">
        <v>0</v>
      </c>
      <c r="Q73" s="179">
        <v>0</v>
      </c>
      <c r="R73" s="61">
        <f>'3'!Q74</f>
        <v>0</v>
      </c>
      <c r="S73" s="61">
        <f>'3'!R74</f>
        <v>0</v>
      </c>
      <c r="T73" s="61">
        <f t="shared" si="1"/>
        <v>0</v>
      </c>
      <c r="U73" s="61">
        <f t="shared" si="2"/>
        <v>0</v>
      </c>
      <c r="V73" s="61">
        <f t="shared" si="3"/>
        <v>0</v>
      </c>
      <c r="W73" s="60" t="s">
        <v>1532</v>
      </c>
      <c r="X73" s="60">
        <f t="shared" si="4"/>
        <v>0</v>
      </c>
      <c r="Y73" s="61">
        <f t="shared" si="5"/>
        <v>0</v>
      </c>
      <c r="Z73" s="61">
        <f t="shared" si="6"/>
        <v>0</v>
      </c>
      <c r="AA73" s="62"/>
    </row>
    <row r="74" spans="1:27" ht="45" x14ac:dyDescent="0.25">
      <c r="A74" s="58" t="str">
        <f>'3'!A75</f>
        <v>1.6.17.</v>
      </c>
      <c r="B74" s="63" t="str">
        <f>'3'!B75</f>
        <v>СВП-10 стенд механических испытаний повреждений для ведения работ на высоте</v>
      </c>
      <c r="C74" s="58" t="str">
        <f>'3'!C75</f>
        <v>J_1.6.17.N</v>
      </c>
      <c r="D74" s="58" t="s">
        <v>1532</v>
      </c>
      <c r="E74" s="60">
        <f>'3'!G75</f>
        <v>0</v>
      </c>
      <c r="F74" s="60">
        <f>'3'!H75</f>
        <v>0</v>
      </c>
      <c r="G74" s="60">
        <f>'3'!I75</f>
        <v>0</v>
      </c>
      <c r="H74" s="60">
        <v>0</v>
      </c>
      <c r="I74" s="60">
        <v>0</v>
      </c>
      <c r="J74" s="60">
        <f>'3'!J75</f>
        <v>0</v>
      </c>
      <c r="K74" s="60">
        <f>'3'!K75</f>
        <v>0</v>
      </c>
      <c r="L74" s="154" t="s">
        <v>1866</v>
      </c>
      <c r="M74" s="61">
        <f>'3'!N75</f>
        <v>0</v>
      </c>
      <c r="N74" s="61">
        <f>'3'!O75</f>
        <v>0</v>
      </c>
      <c r="O74" s="179">
        <f>'3'!P75</f>
        <v>0</v>
      </c>
      <c r="P74" s="179">
        <v>0</v>
      </c>
      <c r="Q74" s="179">
        <v>0</v>
      </c>
      <c r="R74" s="61">
        <f>'3'!Q75</f>
        <v>0</v>
      </c>
      <c r="S74" s="61">
        <f>'3'!R75</f>
        <v>0</v>
      </c>
      <c r="T74" s="61">
        <f t="shared" si="1"/>
        <v>0</v>
      </c>
      <c r="U74" s="61">
        <f t="shared" si="2"/>
        <v>0</v>
      </c>
      <c r="V74" s="61">
        <f t="shared" si="3"/>
        <v>0</v>
      </c>
      <c r="W74" s="60" t="s">
        <v>1532</v>
      </c>
      <c r="X74" s="60">
        <f t="shared" si="4"/>
        <v>0</v>
      </c>
      <c r="Y74" s="61">
        <f t="shared" si="5"/>
        <v>0</v>
      </c>
      <c r="Z74" s="61">
        <f t="shared" si="6"/>
        <v>0</v>
      </c>
      <c r="AA74" s="62"/>
    </row>
  </sheetData>
  <mergeCells count="9">
    <mergeCell ref="AA12:AA14"/>
    <mergeCell ref="E13:K13"/>
    <mergeCell ref="L13:S13"/>
    <mergeCell ref="A12:A14"/>
    <mergeCell ref="B12:B14"/>
    <mergeCell ref="C12:C14"/>
    <mergeCell ref="D12:D14"/>
    <mergeCell ref="E12:S12"/>
    <mergeCell ref="T12:Z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75"/>
  <sheetViews>
    <sheetView topLeftCell="A37" workbookViewId="0">
      <selection activeCell="E13" sqref="E13:I13"/>
    </sheetView>
  </sheetViews>
  <sheetFormatPr defaultRowHeight="15" x14ac:dyDescent="0.25"/>
  <cols>
    <col min="2" max="2" width="41.5703125" customWidth="1"/>
    <col min="3" max="3" width="13" customWidth="1"/>
  </cols>
  <sheetData>
    <row r="1" spans="1:21" x14ac:dyDescent="0.25">
      <c r="A1" s="1" t="s">
        <v>183</v>
      </c>
    </row>
    <row r="2" spans="1:21" x14ac:dyDescent="0.25">
      <c r="A2" s="1" t="s">
        <v>59</v>
      </c>
    </row>
    <row r="3" spans="1:21" x14ac:dyDescent="0.25">
      <c r="A3" s="1" t="s">
        <v>60</v>
      </c>
    </row>
    <row r="4" spans="1:21" x14ac:dyDescent="0.25">
      <c r="A4" s="1" t="s">
        <v>184</v>
      </c>
    </row>
    <row r="5" spans="1:21" x14ac:dyDescent="0.25">
      <c r="A5" s="50" t="s">
        <v>1856</v>
      </c>
    </row>
    <row r="6" spans="1:21" x14ac:dyDescent="0.25">
      <c r="A6" s="50" t="s">
        <v>1470</v>
      </c>
    </row>
    <row r="7" spans="1:21" x14ac:dyDescent="0.25">
      <c r="A7" s="50" t="s">
        <v>1471</v>
      </c>
    </row>
    <row r="8" spans="1:21" x14ac:dyDescent="0.25">
      <c r="A8" s="50" t="s">
        <v>1859</v>
      </c>
    </row>
    <row r="9" spans="1:21" x14ac:dyDescent="0.25">
      <c r="A9" s="50" t="s">
        <v>1472</v>
      </c>
    </row>
    <row r="10" spans="1:21" x14ac:dyDescent="0.25">
      <c r="A10" s="50" t="s">
        <v>1473</v>
      </c>
    </row>
    <row r="12" spans="1:21" s="76" customFormat="1" x14ac:dyDescent="0.25">
      <c r="A12" s="266" t="s">
        <v>1631</v>
      </c>
      <c r="B12" s="264" t="s">
        <v>1632</v>
      </c>
      <c r="C12" s="264" t="s">
        <v>1633</v>
      </c>
      <c r="D12" s="264" t="s">
        <v>1634</v>
      </c>
      <c r="E12" s="267" t="s">
        <v>1867</v>
      </c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9" t="s">
        <v>1854</v>
      </c>
      <c r="Q12" s="264"/>
      <c r="R12" s="264"/>
      <c r="S12" s="264"/>
      <c r="T12" s="264"/>
      <c r="U12" s="264" t="s">
        <v>1635</v>
      </c>
    </row>
    <row r="13" spans="1:21" s="76" customFormat="1" x14ac:dyDescent="0.25">
      <c r="A13" s="266"/>
      <c r="B13" s="264"/>
      <c r="C13" s="264"/>
      <c r="D13" s="264"/>
      <c r="E13" s="265" t="s">
        <v>1636</v>
      </c>
      <c r="F13" s="265"/>
      <c r="G13" s="265"/>
      <c r="H13" s="265"/>
      <c r="I13" s="265"/>
      <c r="J13" s="265" t="s">
        <v>1637</v>
      </c>
      <c r="K13" s="265"/>
      <c r="L13" s="265"/>
      <c r="M13" s="265"/>
      <c r="N13" s="265"/>
      <c r="O13" s="265"/>
      <c r="P13" s="264"/>
      <c r="Q13" s="264"/>
      <c r="R13" s="264"/>
      <c r="S13" s="264"/>
      <c r="T13" s="264"/>
      <c r="U13" s="264"/>
    </row>
    <row r="14" spans="1:21" s="76" customFormat="1" ht="48" x14ac:dyDescent="0.25">
      <c r="A14" s="266"/>
      <c r="B14" s="264"/>
      <c r="C14" s="264"/>
      <c r="D14" s="264"/>
      <c r="E14" s="83" t="s">
        <v>1638</v>
      </c>
      <c r="F14" s="83" t="s">
        <v>1639</v>
      </c>
      <c r="G14" s="83" t="s">
        <v>1640</v>
      </c>
      <c r="H14" s="83" t="s">
        <v>1641</v>
      </c>
      <c r="I14" s="83" t="s">
        <v>1642</v>
      </c>
      <c r="J14" s="84" t="s">
        <v>1643</v>
      </c>
      <c r="K14" s="85" t="s">
        <v>1644</v>
      </c>
      <c r="L14" s="83" t="s">
        <v>1639</v>
      </c>
      <c r="M14" s="83" t="s">
        <v>1640</v>
      </c>
      <c r="N14" s="83" t="s">
        <v>1641</v>
      </c>
      <c r="O14" s="83" t="s">
        <v>1642</v>
      </c>
      <c r="P14" s="85" t="s">
        <v>1645</v>
      </c>
      <c r="Q14" s="83" t="s">
        <v>1639</v>
      </c>
      <c r="R14" s="83" t="s">
        <v>1640</v>
      </c>
      <c r="S14" s="83" t="s">
        <v>1641</v>
      </c>
      <c r="T14" s="83" t="s">
        <v>1642</v>
      </c>
      <c r="U14" s="264"/>
    </row>
    <row r="15" spans="1:21" s="76" customFormat="1" x14ac:dyDescent="0.25">
      <c r="A15" s="86" t="s">
        <v>1646</v>
      </c>
      <c r="B15" s="86" t="s">
        <v>1647</v>
      </c>
      <c r="C15" s="87" t="s">
        <v>1648</v>
      </c>
      <c r="D15" s="87" t="s">
        <v>1649</v>
      </c>
      <c r="E15" s="88" t="s">
        <v>1650</v>
      </c>
      <c r="F15" s="89" t="s">
        <v>1651</v>
      </c>
      <c r="G15" s="88" t="s">
        <v>1652</v>
      </c>
      <c r="H15" s="86" t="s">
        <v>1653</v>
      </c>
      <c r="I15" s="87" t="s">
        <v>1654</v>
      </c>
      <c r="J15" s="86" t="s">
        <v>1655</v>
      </c>
      <c r="K15" s="89" t="s">
        <v>1656</v>
      </c>
      <c r="L15" s="89" t="s">
        <v>1657</v>
      </c>
      <c r="M15" s="88" t="s">
        <v>1658</v>
      </c>
      <c r="N15" s="88" t="s">
        <v>1659</v>
      </c>
      <c r="O15" s="88" t="s">
        <v>1660</v>
      </c>
      <c r="P15" s="89" t="s">
        <v>1661</v>
      </c>
      <c r="Q15" s="88" t="s">
        <v>1662</v>
      </c>
      <c r="R15" s="89" t="s">
        <v>1663</v>
      </c>
      <c r="S15" s="88" t="s">
        <v>1664</v>
      </c>
      <c r="T15" s="90" t="s">
        <v>1665</v>
      </c>
      <c r="U15" s="86" t="s">
        <v>1666</v>
      </c>
    </row>
    <row r="16" spans="1:21" s="76" customFormat="1" x14ac:dyDescent="0.25">
      <c r="A16" s="91"/>
      <c r="B16" s="92"/>
      <c r="C16" s="91"/>
      <c r="D16" s="91"/>
      <c r="E16" s="92"/>
      <c r="F16" s="92"/>
      <c r="G16" s="92"/>
      <c r="H16" s="92"/>
      <c r="I16" s="92"/>
      <c r="J16" s="91"/>
      <c r="K16" s="92"/>
      <c r="L16" s="92"/>
      <c r="M16" s="92"/>
      <c r="N16" s="92"/>
      <c r="O16" s="92"/>
      <c r="P16" s="92"/>
      <c r="Q16" s="92"/>
      <c r="R16" s="92"/>
      <c r="S16" s="92"/>
      <c r="T16" s="91"/>
      <c r="U16" s="92"/>
    </row>
    <row r="17" spans="1:21" s="76" customFormat="1" ht="30" x14ac:dyDescent="0.25">
      <c r="A17" s="93">
        <f>'5'!A16</f>
        <v>0</v>
      </c>
      <c r="B17" s="94" t="str">
        <f>'5'!B16</f>
        <v>ВСЕГО по инвестиционной программе, в том числе:</v>
      </c>
      <c r="C17" s="93" t="str">
        <f>'5'!C16</f>
        <v>нд</v>
      </c>
      <c r="D17" s="91" t="s">
        <v>1532</v>
      </c>
      <c r="E17" s="91" t="s">
        <v>1532</v>
      </c>
      <c r="F17" s="91" t="s">
        <v>1532</v>
      </c>
      <c r="G17" s="91" t="s">
        <v>1532</v>
      </c>
      <c r="H17" s="91" t="s">
        <v>1532</v>
      </c>
      <c r="I17" s="91" t="s">
        <v>1532</v>
      </c>
      <c r="J17" s="91" t="s">
        <v>1532</v>
      </c>
      <c r="K17" s="91" t="s">
        <v>1532</v>
      </c>
      <c r="L17" s="91" t="s">
        <v>1532</v>
      </c>
      <c r="M17" s="91" t="s">
        <v>1532</v>
      </c>
      <c r="N17" s="91" t="s">
        <v>1532</v>
      </c>
      <c r="O17" s="91" t="s">
        <v>1532</v>
      </c>
      <c r="P17" s="91" t="s">
        <v>1532</v>
      </c>
      <c r="Q17" s="91" t="s">
        <v>1532</v>
      </c>
      <c r="R17" s="91" t="s">
        <v>1532</v>
      </c>
      <c r="S17" s="91" t="s">
        <v>1532</v>
      </c>
      <c r="T17" s="91" t="s">
        <v>1532</v>
      </c>
      <c r="U17" s="92"/>
    </row>
    <row r="18" spans="1:21" ht="30" x14ac:dyDescent="0.25">
      <c r="A18" s="93" t="str">
        <f>'5'!A17</f>
        <v>0.2</v>
      </c>
      <c r="B18" s="94" t="str">
        <f>'5'!B17</f>
        <v>Реконструкция, модернизация, техническое перевооружение, всего</v>
      </c>
      <c r="C18" s="93" t="str">
        <f>'5'!C17</f>
        <v>нд</v>
      </c>
      <c r="D18" s="91" t="s">
        <v>1532</v>
      </c>
      <c r="E18" s="91" t="s">
        <v>1532</v>
      </c>
      <c r="F18" s="91" t="s">
        <v>1532</v>
      </c>
      <c r="G18" s="91" t="s">
        <v>1532</v>
      </c>
      <c r="H18" s="91" t="s">
        <v>1532</v>
      </c>
      <c r="I18" s="91" t="s">
        <v>1532</v>
      </c>
      <c r="J18" s="91" t="s">
        <v>1532</v>
      </c>
      <c r="K18" s="91" t="s">
        <v>1532</v>
      </c>
      <c r="L18" s="91" t="s">
        <v>1532</v>
      </c>
      <c r="M18" s="91" t="s">
        <v>1532</v>
      </c>
      <c r="N18" s="91" t="s">
        <v>1532</v>
      </c>
      <c r="O18" s="91" t="s">
        <v>1532</v>
      </c>
      <c r="P18" s="91" t="s">
        <v>1532</v>
      </c>
      <c r="Q18" s="91" t="s">
        <v>1532</v>
      </c>
      <c r="R18" s="91" t="s">
        <v>1532</v>
      </c>
      <c r="S18" s="91" t="s">
        <v>1532</v>
      </c>
      <c r="T18" s="91" t="s">
        <v>1532</v>
      </c>
      <c r="U18" s="92"/>
    </row>
    <row r="19" spans="1:21" ht="30" x14ac:dyDescent="0.25">
      <c r="A19" s="93" t="str">
        <f>'5'!A18</f>
        <v>0.4</v>
      </c>
      <c r="B19" s="94" t="str">
        <f>'5'!B18</f>
        <v>Прочее новое строительство объектов электросетевого хозяйства, всего</v>
      </c>
      <c r="C19" s="93" t="str">
        <f>'5'!C18</f>
        <v>нд</v>
      </c>
      <c r="D19" s="91" t="s">
        <v>1532</v>
      </c>
      <c r="E19" s="91" t="s">
        <v>1532</v>
      </c>
      <c r="F19" s="91" t="s">
        <v>1532</v>
      </c>
      <c r="G19" s="91" t="s">
        <v>1532</v>
      </c>
      <c r="H19" s="91" t="s">
        <v>1532</v>
      </c>
      <c r="I19" s="91" t="s">
        <v>1532</v>
      </c>
      <c r="J19" s="91" t="s">
        <v>1532</v>
      </c>
      <c r="K19" s="91" t="s">
        <v>1532</v>
      </c>
      <c r="L19" s="91" t="s">
        <v>1532</v>
      </c>
      <c r="M19" s="91" t="s">
        <v>1532</v>
      </c>
      <c r="N19" s="91" t="s">
        <v>1532</v>
      </c>
      <c r="O19" s="91" t="s">
        <v>1532</v>
      </c>
      <c r="P19" s="91" t="s">
        <v>1532</v>
      </c>
      <c r="Q19" s="91" t="s">
        <v>1532</v>
      </c>
      <c r="R19" s="91" t="s">
        <v>1532</v>
      </c>
      <c r="S19" s="91" t="s">
        <v>1532</v>
      </c>
      <c r="T19" s="91" t="s">
        <v>1532</v>
      </c>
      <c r="U19" s="92"/>
    </row>
    <row r="20" spans="1:21" x14ac:dyDescent="0.25">
      <c r="A20" s="93" t="str">
        <f>'5'!A19</f>
        <v>0.6</v>
      </c>
      <c r="B20" s="94" t="str">
        <f>'5'!B19</f>
        <v>Прочие инвестиционные проекты, всего</v>
      </c>
      <c r="C20" s="93" t="str">
        <f>'5'!C19</f>
        <v>нд</v>
      </c>
      <c r="D20" s="91" t="s">
        <v>1532</v>
      </c>
      <c r="E20" s="91" t="s">
        <v>1532</v>
      </c>
      <c r="F20" s="91" t="s">
        <v>1532</v>
      </c>
      <c r="G20" s="91" t="s">
        <v>1532</v>
      </c>
      <c r="H20" s="91" t="s">
        <v>1532</v>
      </c>
      <c r="I20" s="91" t="s">
        <v>1532</v>
      </c>
      <c r="J20" s="91" t="s">
        <v>1532</v>
      </c>
      <c r="K20" s="91" t="s">
        <v>1532</v>
      </c>
      <c r="L20" s="91" t="s">
        <v>1532</v>
      </c>
      <c r="M20" s="91" t="s">
        <v>1532</v>
      </c>
      <c r="N20" s="91" t="s">
        <v>1532</v>
      </c>
      <c r="O20" s="91" t="s">
        <v>1532</v>
      </c>
      <c r="P20" s="91" t="s">
        <v>1532</v>
      </c>
      <c r="Q20" s="91" t="s">
        <v>1532</v>
      </c>
      <c r="R20" s="91" t="s">
        <v>1532</v>
      </c>
      <c r="S20" s="91" t="s">
        <v>1532</v>
      </c>
      <c r="T20" s="91" t="s">
        <v>1532</v>
      </c>
      <c r="U20" s="92"/>
    </row>
    <row r="21" spans="1:21" x14ac:dyDescent="0.25">
      <c r="A21" s="93">
        <f>'5'!A20</f>
        <v>1</v>
      </c>
      <c r="B21" s="94" t="str">
        <f>'5'!B20</f>
        <v>Приморский край</v>
      </c>
      <c r="C21" s="93" t="str">
        <f>'5'!C20</f>
        <v>нд</v>
      </c>
      <c r="D21" s="91" t="s">
        <v>1532</v>
      </c>
      <c r="E21" s="91" t="s">
        <v>1532</v>
      </c>
      <c r="F21" s="91" t="s">
        <v>1532</v>
      </c>
      <c r="G21" s="91" t="s">
        <v>1532</v>
      </c>
      <c r="H21" s="91" t="s">
        <v>1532</v>
      </c>
      <c r="I21" s="91" t="s">
        <v>1532</v>
      </c>
      <c r="J21" s="91" t="s">
        <v>1532</v>
      </c>
      <c r="K21" s="91" t="s">
        <v>1532</v>
      </c>
      <c r="L21" s="91" t="s">
        <v>1532</v>
      </c>
      <c r="M21" s="91" t="s">
        <v>1532</v>
      </c>
      <c r="N21" s="91" t="s">
        <v>1532</v>
      </c>
      <c r="O21" s="91" t="s">
        <v>1532</v>
      </c>
      <c r="P21" s="91" t="s">
        <v>1532</v>
      </c>
      <c r="Q21" s="91" t="s">
        <v>1532</v>
      </c>
      <c r="R21" s="91" t="s">
        <v>1532</v>
      </c>
      <c r="S21" s="91" t="s">
        <v>1532</v>
      </c>
      <c r="T21" s="91" t="s">
        <v>1532</v>
      </c>
      <c r="U21" s="92"/>
    </row>
    <row r="22" spans="1:21" ht="45" x14ac:dyDescent="0.25">
      <c r="A22" s="93" t="str">
        <f>'5'!A21</f>
        <v>1.2</v>
      </c>
      <c r="B22" s="94" t="str">
        <f>'5'!B21</f>
        <v>Реконструкция, модернизация, техническое перевооружение всего, в том числе:</v>
      </c>
      <c r="C22" s="93" t="str">
        <f>'5'!C21</f>
        <v>нд</v>
      </c>
      <c r="D22" s="91" t="s">
        <v>1532</v>
      </c>
      <c r="E22" s="91" t="s">
        <v>1532</v>
      </c>
      <c r="F22" s="91" t="s">
        <v>1532</v>
      </c>
      <c r="G22" s="91" t="s">
        <v>1532</v>
      </c>
      <c r="H22" s="91" t="s">
        <v>1532</v>
      </c>
      <c r="I22" s="91" t="s">
        <v>1532</v>
      </c>
      <c r="J22" s="91" t="s">
        <v>1532</v>
      </c>
      <c r="K22" s="91" t="s">
        <v>1532</v>
      </c>
      <c r="L22" s="91" t="s">
        <v>1532</v>
      </c>
      <c r="M22" s="91" t="s">
        <v>1532</v>
      </c>
      <c r="N22" s="91" t="s">
        <v>1532</v>
      </c>
      <c r="O22" s="91" t="s">
        <v>1532</v>
      </c>
      <c r="P22" s="91" t="s">
        <v>1532</v>
      </c>
      <c r="Q22" s="91" t="s">
        <v>1532</v>
      </c>
      <c r="R22" s="91" t="s">
        <v>1532</v>
      </c>
      <c r="S22" s="91" t="s">
        <v>1532</v>
      </c>
      <c r="T22" s="91" t="s">
        <v>1532</v>
      </c>
      <c r="U22" s="92"/>
    </row>
    <row r="23" spans="1:21" ht="60" x14ac:dyDescent="0.25">
      <c r="A23" s="93" t="str">
        <f>'5'!A22</f>
        <v>1.2.1.2</v>
      </c>
      <c r="B23" s="94" t="str">
        <f>'5'!B22</f>
        <v>Модернизация, техническое перевооружение трансформаторных и иных подстанций, распределительных пунктов, всего, в том числе:</v>
      </c>
      <c r="C23" s="93" t="str">
        <f>'5'!C22</f>
        <v>нд</v>
      </c>
      <c r="D23" s="91" t="s">
        <v>1532</v>
      </c>
      <c r="E23" s="91" t="s">
        <v>1532</v>
      </c>
      <c r="F23" s="91" t="s">
        <v>1532</v>
      </c>
      <c r="G23" s="91" t="s">
        <v>1532</v>
      </c>
      <c r="H23" s="91" t="s">
        <v>1532</v>
      </c>
      <c r="I23" s="91" t="s">
        <v>1532</v>
      </c>
      <c r="J23" s="91" t="s">
        <v>1532</v>
      </c>
      <c r="K23" s="91" t="s">
        <v>1532</v>
      </c>
      <c r="L23" s="91" t="s">
        <v>1532</v>
      </c>
      <c r="M23" s="91" t="s">
        <v>1532</v>
      </c>
      <c r="N23" s="91" t="s">
        <v>1532</v>
      </c>
      <c r="O23" s="91" t="s">
        <v>1532</v>
      </c>
      <c r="P23" s="91" t="s">
        <v>1532</v>
      </c>
      <c r="Q23" s="91" t="s">
        <v>1532</v>
      </c>
      <c r="R23" s="91" t="s">
        <v>1532</v>
      </c>
      <c r="S23" s="91" t="s">
        <v>1532</v>
      </c>
      <c r="T23" s="91" t="s">
        <v>1532</v>
      </c>
      <c r="U23" s="92"/>
    </row>
    <row r="24" spans="1:21" ht="30" x14ac:dyDescent="0.25">
      <c r="A24" s="93" t="str">
        <f>'5'!A23</f>
        <v>1.2.1.2.1</v>
      </c>
      <c r="B24" s="94" t="str">
        <f>'5'!B23</f>
        <v>ТМ-63 кВА ТП-122 ул.Хабаровская; ТП-133 ул. Мельничная АЗС</v>
      </c>
      <c r="C24" s="93" t="str">
        <f>'5'!C23</f>
        <v>J_1.2.1.2.1.M</v>
      </c>
      <c r="D24" s="91" t="s">
        <v>1532</v>
      </c>
      <c r="E24" s="91" t="s">
        <v>1532</v>
      </c>
      <c r="F24" s="91" t="s">
        <v>1532</v>
      </c>
      <c r="G24" s="91" t="s">
        <v>1532</v>
      </c>
      <c r="H24" s="91" t="s">
        <v>1532</v>
      </c>
      <c r="I24" s="91" t="s">
        <v>1532</v>
      </c>
      <c r="J24" s="91" t="s">
        <v>1532</v>
      </c>
      <c r="K24" s="91" t="s">
        <v>1532</v>
      </c>
      <c r="L24" s="91" t="s">
        <v>1532</v>
      </c>
      <c r="M24" s="91" t="s">
        <v>1532</v>
      </c>
      <c r="N24" s="91" t="s">
        <v>1532</v>
      </c>
      <c r="O24" s="91" t="s">
        <v>1532</v>
      </c>
      <c r="P24" s="91" t="s">
        <v>1532</v>
      </c>
      <c r="Q24" s="91" t="s">
        <v>1532</v>
      </c>
      <c r="R24" s="91" t="s">
        <v>1532</v>
      </c>
      <c r="S24" s="91" t="s">
        <v>1532</v>
      </c>
      <c r="T24" s="91" t="s">
        <v>1532</v>
      </c>
      <c r="U24" s="92"/>
    </row>
    <row r="25" spans="1:21" x14ac:dyDescent="0.25">
      <c r="A25" s="93" t="str">
        <f>'5'!A24</f>
        <v>1.2.1.2.2</v>
      </c>
      <c r="B25" s="94" t="str">
        <f>'5'!B24</f>
        <v>ТМ-100 кВА ТП-22 ул.Приморская  43/7</v>
      </c>
      <c r="C25" s="93" t="str">
        <f>'5'!C24</f>
        <v>J_1.2.1.2.2.K</v>
      </c>
      <c r="D25" s="91" t="s">
        <v>1532</v>
      </c>
      <c r="E25" s="91" t="s">
        <v>1532</v>
      </c>
      <c r="F25" s="91" t="s">
        <v>1532</v>
      </c>
      <c r="G25" s="91" t="s">
        <v>1532</v>
      </c>
      <c r="H25" s="91" t="s">
        <v>1532</v>
      </c>
      <c r="I25" s="91" t="s">
        <v>1532</v>
      </c>
      <c r="J25" s="91" t="s">
        <v>1532</v>
      </c>
      <c r="K25" s="91" t="s">
        <v>1532</v>
      </c>
      <c r="L25" s="91" t="s">
        <v>1532</v>
      </c>
      <c r="M25" s="91" t="s">
        <v>1532</v>
      </c>
      <c r="N25" s="91" t="s">
        <v>1532</v>
      </c>
      <c r="O25" s="91" t="s">
        <v>1532</v>
      </c>
      <c r="P25" s="91" t="s">
        <v>1532</v>
      </c>
      <c r="Q25" s="91" t="s">
        <v>1532</v>
      </c>
      <c r="R25" s="91" t="s">
        <v>1532</v>
      </c>
      <c r="S25" s="91" t="s">
        <v>1532</v>
      </c>
      <c r="T25" s="91" t="s">
        <v>1532</v>
      </c>
      <c r="U25" s="92"/>
    </row>
    <row r="26" spans="1:21" ht="75" x14ac:dyDescent="0.25">
      <c r="A26" s="93" t="str">
        <f>'5'!A25</f>
        <v>1.2.1.2.3</v>
      </c>
      <c r="B26" s="94" t="str">
        <f>'5'!B25</f>
        <v xml:space="preserve">ТМ-160 кВА ТП-34 ул. Горького 31а  (203 склад); ТП-53 пер. Студенческий; ТП-81 ул. Горовая( скважина); ТП-88 ул. Мельничная ( АЗС ); ТП-127 ул.Московская; ТП-159 ул.Мельничная; ТП-179 ул. Подгорная; </v>
      </c>
      <c r="C26" s="93" t="str">
        <f>'5'!C25</f>
        <v>J_1.2.1.2.3.O</v>
      </c>
      <c r="D26" s="91" t="s">
        <v>1532</v>
      </c>
      <c r="E26" s="91" t="s">
        <v>1532</v>
      </c>
      <c r="F26" s="91" t="s">
        <v>1532</v>
      </c>
      <c r="G26" s="91" t="s">
        <v>1532</v>
      </c>
      <c r="H26" s="91" t="s">
        <v>1532</v>
      </c>
      <c r="I26" s="91" t="s">
        <v>1532</v>
      </c>
      <c r="J26" s="91" t="s">
        <v>1532</v>
      </c>
      <c r="K26" s="91" t="s">
        <v>1532</v>
      </c>
      <c r="L26" s="91" t="s">
        <v>1532</v>
      </c>
      <c r="M26" s="91" t="s">
        <v>1532</v>
      </c>
      <c r="N26" s="91" t="s">
        <v>1532</v>
      </c>
      <c r="O26" s="91" t="s">
        <v>1532</v>
      </c>
      <c r="P26" s="91" t="s">
        <v>1532</v>
      </c>
      <c r="Q26" s="91" t="s">
        <v>1532</v>
      </c>
      <c r="R26" s="91" t="s">
        <v>1532</v>
      </c>
      <c r="S26" s="91" t="s">
        <v>1532</v>
      </c>
      <c r="T26" s="91" t="s">
        <v>1532</v>
      </c>
      <c r="U26" s="92"/>
    </row>
    <row r="27" spans="1:21" ht="180" x14ac:dyDescent="0.25">
      <c r="A27" s="93" t="str">
        <f>'5'!A26</f>
        <v>1.2.1.2.4</v>
      </c>
      <c r="B27" s="94" t="str">
        <f>'5'!B26</f>
        <v xml:space="preserve">ТМ-250 кВА ТП-14 ул.Артиллерийская 3;ТП-16 ул.Краснознаменная 2в;ТП-74 Нефтебаза;ТП-77 ул.  Урожайная;ТП-113 ул.Полевая 2а;ТП-117 ул.Красногвардейская 114/4;ТП-120 ул.Хрещатинская-Николаевская.;ТП-121 ул.Парковая  66а;ТП-121 ул.Парковая  66а;ТП-128 ул. Грибоедова; ТП-129 ул.Горького; ТП-140 ОАО " Звезда" ул. Гоголя 21а; ТП-147 ул.Подгорная,Хрещатенская.; ТП-164 пер.4й Западный 8а; </v>
      </c>
      <c r="C27" s="93" t="str">
        <f>'5'!C26</f>
        <v>J_1.2.1.2.4.O</v>
      </c>
      <c r="D27" s="91" t="s">
        <v>1532</v>
      </c>
      <c r="E27" s="91" t="s">
        <v>1532</v>
      </c>
      <c r="F27" s="91" t="s">
        <v>1532</v>
      </c>
      <c r="G27" s="91" t="s">
        <v>1532</v>
      </c>
      <c r="H27" s="91" t="s">
        <v>1532</v>
      </c>
      <c r="I27" s="91" t="s">
        <v>1532</v>
      </c>
      <c r="J27" s="91" t="s">
        <v>1532</v>
      </c>
      <c r="K27" s="91" t="s">
        <v>1532</v>
      </c>
      <c r="L27" s="91" t="s">
        <v>1532</v>
      </c>
      <c r="M27" s="91" t="s">
        <v>1532</v>
      </c>
      <c r="N27" s="91" t="s">
        <v>1532</v>
      </c>
      <c r="O27" s="91" t="s">
        <v>1532</v>
      </c>
      <c r="P27" s="91" t="s">
        <v>1532</v>
      </c>
      <c r="Q27" s="91" t="s">
        <v>1532</v>
      </c>
      <c r="R27" s="91" t="s">
        <v>1532</v>
      </c>
      <c r="S27" s="91" t="s">
        <v>1532</v>
      </c>
      <c r="T27" s="91" t="s">
        <v>1532</v>
      </c>
      <c r="U27" s="92"/>
    </row>
    <row r="28" spans="1:21" ht="285" x14ac:dyDescent="0.25">
      <c r="A28" s="93" t="str">
        <f>'5'!A27</f>
        <v>1.2.1.2.5</v>
      </c>
      <c r="B28" s="94" t="str">
        <f>'5'!B27</f>
        <v xml:space="preserve">ТМ-400кВА ТП-1 ул.Ленинская 116 корп.3 (детский дом); ТП-2 ул.Борисова 41 корп.1; ТП-9 ул.Мельничная; ТП-12 ул.Кустовиновская 1а; ТП-29 Лесхоз; ТП-40 ул. Парковая 17а; ТП-50 ул. Ипподромная 1а.; ТП-52 ул. Ханкайская-Хрещатинская;ТП-64 ул.Красногвардейская 102/4;ТП-67 ул.Красногвардейская 107/1;ТП163 ул. Пионерская 19А;ТП-73 ул.Красногвардейская 75/1;ТП-75 ул. Хмельницкого  8а.; ТП-80 ул. Юбилейная  12 а;ТП-83 ул. Советская 116а;ТП-84 ул. Советская  126 а; ТП-85 ул.Юбилейная 28 а; ТП-87 ул. Парковая 41 а.; ТП-118 пер.Студенческий ; ТП-125 ул Парковая 31 а; ТП-138 с.Спасское 8я школа;ТП-160 ул.Коммунаров  2а; ТП-167 ул.Цементная  21б; ТП-174 ул.Линейная  1б; ТП-186 ул.Коммунаров       </v>
      </c>
      <c r="C28" s="93" t="str">
        <f>'5'!C27</f>
        <v>J_1.2.1.2.5.O</v>
      </c>
      <c r="D28" s="91" t="s">
        <v>1532</v>
      </c>
      <c r="E28" s="91" t="s">
        <v>1532</v>
      </c>
      <c r="F28" s="91" t="s">
        <v>1532</v>
      </c>
      <c r="G28" s="91" t="s">
        <v>1532</v>
      </c>
      <c r="H28" s="91" t="s">
        <v>1532</v>
      </c>
      <c r="I28" s="91" t="s">
        <v>1532</v>
      </c>
      <c r="J28" s="91" t="s">
        <v>1532</v>
      </c>
      <c r="K28" s="91" t="s">
        <v>1532</v>
      </c>
      <c r="L28" s="91" t="s">
        <v>1532</v>
      </c>
      <c r="M28" s="91" t="s">
        <v>1532</v>
      </c>
      <c r="N28" s="91" t="s">
        <v>1532</v>
      </c>
      <c r="O28" s="91" t="s">
        <v>1532</v>
      </c>
      <c r="P28" s="91" t="s">
        <v>1532</v>
      </c>
      <c r="Q28" s="91" t="s">
        <v>1532</v>
      </c>
      <c r="R28" s="91" t="s">
        <v>1532</v>
      </c>
      <c r="S28" s="91" t="s">
        <v>1532</v>
      </c>
      <c r="T28" s="91" t="s">
        <v>1532</v>
      </c>
      <c r="U28" s="92"/>
    </row>
    <row r="29" spans="1:21" ht="120" x14ac:dyDescent="0.25">
      <c r="A29" s="93" t="str">
        <f>'5'!A28</f>
        <v>1.2.1.2.6</v>
      </c>
      <c r="B29" s="94" t="str">
        <f>'5'!B28</f>
        <v xml:space="preserve">ТМ-630 кВА ТП-100 ул. Советская  70а; ТП-101ул.Красногвардейская 69/3; ТП-113 ул.Полевая 2а.; ТП-125 ул Парковая 31 а;ТП-149 ул.Красногвардейская 128 корп.5;  ТП-165 ул.Мира  3; ТП-166 ул.Мира 2 а; ТП-169 ул.Коммунаров 33а; ТП-63А ул.Красногвардейская 104/8; ТП-65 ул.Красногвардейская  83/1 </v>
      </c>
      <c r="C29" s="93" t="str">
        <f>'5'!C28</f>
        <v>J_1.2.1.2.6.O</v>
      </c>
      <c r="D29" s="91" t="s">
        <v>1532</v>
      </c>
      <c r="E29" s="91" t="s">
        <v>1532</v>
      </c>
      <c r="F29" s="91" t="s">
        <v>1532</v>
      </c>
      <c r="G29" s="91" t="s">
        <v>1532</v>
      </c>
      <c r="H29" s="91" t="s">
        <v>1532</v>
      </c>
      <c r="I29" s="91" t="s">
        <v>1532</v>
      </c>
      <c r="J29" s="91" t="s">
        <v>1532</v>
      </c>
      <c r="K29" s="91" t="s">
        <v>1532</v>
      </c>
      <c r="L29" s="91" t="s">
        <v>1532</v>
      </c>
      <c r="M29" s="91" t="s">
        <v>1532</v>
      </c>
      <c r="N29" s="91" t="s">
        <v>1532</v>
      </c>
      <c r="O29" s="91" t="s">
        <v>1532</v>
      </c>
      <c r="P29" s="91" t="s">
        <v>1532</v>
      </c>
      <c r="Q29" s="91" t="s">
        <v>1532</v>
      </c>
      <c r="R29" s="91" t="s">
        <v>1532</v>
      </c>
      <c r="S29" s="91" t="s">
        <v>1532</v>
      </c>
      <c r="T29" s="91" t="s">
        <v>1532</v>
      </c>
      <c r="U29" s="92"/>
    </row>
    <row r="30" spans="1:21" x14ac:dyDescent="0.25">
      <c r="A30" s="93" t="str">
        <f>'5'!A29</f>
        <v>1.2.1.2.7</v>
      </c>
      <c r="B30" s="94" t="str">
        <f>'5'!B29</f>
        <v xml:space="preserve">ТМ-1000 кВА ТП-11 ул.Покуса    1а. </v>
      </c>
      <c r="C30" s="93" t="str">
        <f>'5'!C29</f>
        <v>J_1.2.1.2.7.K</v>
      </c>
      <c r="D30" s="91" t="s">
        <v>1532</v>
      </c>
      <c r="E30" s="91" t="s">
        <v>1532</v>
      </c>
      <c r="F30" s="91" t="s">
        <v>1532</v>
      </c>
      <c r="G30" s="91" t="s">
        <v>1532</v>
      </c>
      <c r="H30" s="91" t="s">
        <v>1532</v>
      </c>
      <c r="I30" s="91" t="s">
        <v>1532</v>
      </c>
      <c r="J30" s="91" t="s">
        <v>1532</v>
      </c>
      <c r="K30" s="91" t="s">
        <v>1532</v>
      </c>
      <c r="L30" s="91" t="s">
        <v>1532</v>
      </c>
      <c r="M30" s="91" t="s">
        <v>1532</v>
      </c>
      <c r="N30" s="91" t="s">
        <v>1532</v>
      </c>
      <c r="O30" s="91" t="s">
        <v>1532</v>
      </c>
      <c r="P30" s="91" t="s">
        <v>1532</v>
      </c>
      <c r="Q30" s="91" t="s">
        <v>1532</v>
      </c>
      <c r="R30" s="91" t="s">
        <v>1532</v>
      </c>
      <c r="S30" s="91" t="s">
        <v>1532</v>
      </c>
      <c r="T30" s="91" t="s">
        <v>1532</v>
      </c>
      <c r="U30" s="92"/>
    </row>
    <row r="31" spans="1:21" x14ac:dyDescent="0.25">
      <c r="A31" s="93" t="str">
        <f>'5'!A30</f>
        <v>1.2.1.2.8</v>
      </c>
      <c r="B31" s="94" t="str">
        <f>'5'!B30</f>
        <v>ТМ- 10000кВА ПС ЗСМ</v>
      </c>
      <c r="C31" s="93" t="str">
        <f>'5'!C30</f>
        <v>J_1.2.1.2.8.O</v>
      </c>
      <c r="D31" s="91" t="s">
        <v>1532</v>
      </c>
      <c r="E31" s="91" t="s">
        <v>1532</v>
      </c>
      <c r="F31" s="91" t="s">
        <v>1532</v>
      </c>
      <c r="G31" s="91" t="s">
        <v>1532</v>
      </c>
      <c r="H31" s="91" t="s">
        <v>1532</v>
      </c>
      <c r="I31" s="91" t="s">
        <v>1532</v>
      </c>
      <c r="J31" s="91" t="s">
        <v>1532</v>
      </c>
      <c r="K31" s="91" t="s">
        <v>1532</v>
      </c>
      <c r="L31" s="91" t="s">
        <v>1532</v>
      </c>
      <c r="M31" s="91" t="s">
        <v>1532</v>
      </c>
      <c r="N31" s="91" t="s">
        <v>1532</v>
      </c>
      <c r="O31" s="91" t="s">
        <v>1532</v>
      </c>
      <c r="P31" s="91" t="s">
        <v>1532</v>
      </c>
      <c r="Q31" s="91" t="s">
        <v>1532</v>
      </c>
      <c r="R31" s="91" t="s">
        <v>1532</v>
      </c>
      <c r="S31" s="91" t="s">
        <v>1532</v>
      </c>
      <c r="T31" s="91" t="s">
        <v>1532</v>
      </c>
      <c r="U31" s="92"/>
    </row>
    <row r="32" spans="1:21" x14ac:dyDescent="0.25">
      <c r="A32" s="93" t="str">
        <f>'5'!A31</f>
        <v>1.2.1.2.9</v>
      </c>
      <c r="B32" s="94" t="str">
        <f>'5'!B31</f>
        <v xml:space="preserve">КТПБ -31 ул. Комсомольская 114   </v>
      </c>
      <c r="C32" s="93" t="str">
        <f>'5'!C31</f>
        <v>J_1.2.1.2.9.N</v>
      </c>
      <c r="D32" s="91" t="s">
        <v>1532</v>
      </c>
      <c r="E32" s="91" t="s">
        <v>1532</v>
      </c>
      <c r="F32" s="91" t="s">
        <v>1532</v>
      </c>
      <c r="G32" s="91" t="s">
        <v>1532</v>
      </c>
      <c r="H32" s="91" t="s">
        <v>1532</v>
      </c>
      <c r="I32" s="91" t="s">
        <v>1532</v>
      </c>
      <c r="J32" s="91" t="s">
        <v>1532</v>
      </c>
      <c r="K32" s="91" t="s">
        <v>1532</v>
      </c>
      <c r="L32" s="91" t="s">
        <v>1532</v>
      </c>
      <c r="M32" s="91" t="s">
        <v>1532</v>
      </c>
      <c r="N32" s="91" t="s">
        <v>1532</v>
      </c>
      <c r="O32" s="91" t="s">
        <v>1532</v>
      </c>
      <c r="P32" s="91" t="s">
        <v>1532</v>
      </c>
      <c r="Q32" s="91" t="s">
        <v>1532</v>
      </c>
      <c r="R32" s="91" t="s">
        <v>1532</v>
      </c>
      <c r="S32" s="91" t="s">
        <v>1532</v>
      </c>
      <c r="T32" s="91" t="s">
        <v>1532</v>
      </c>
      <c r="U32" s="92"/>
    </row>
    <row r="33" spans="1:21" ht="45" x14ac:dyDescent="0.25">
      <c r="A33" s="93" t="str">
        <f>'5'!A32</f>
        <v>1.2.1.2.10</v>
      </c>
      <c r="B33" s="94" t="str">
        <f>'5'!B32</f>
        <v>РУ 10кВ замена МВ на ВВ:  РП-8 (5 шт.)-Советская 114А; ТП-149 (2 шт.)-Красногвардейская 128/5</v>
      </c>
      <c r="C33" s="93" t="str">
        <f>'5'!C32</f>
        <v>J_1.2.1.2.10.N</v>
      </c>
      <c r="D33" s="91" t="s">
        <v>1532</v>
      </c>
      <c r="E33" s="91" t="s">
        <v>1532</v>
      </c>
      <c r="F33" s="91" t="s">
        <v>1532</v>
      </c>
      <c r="G33" s="91" t="s">
        <v>1532</v>
      </c>
      <c r="H33" s="91" t="s">
        <v>1532</v>
      </c>
      <c r="I33" s="91" t="s">
        <v>1532</v>
      </c>
      <c r="J33" s="91" t="s">
        <v>1532</v>
      </c>
      <c r="K33" s="91" t="s">
        <v>1532</v>
      </c>
      <c r="L33" s="91" t="s">
        <v>1532</v>
      </c>
      <c r="M33" s="91" t="s">
        <v>1532</v>
      </c>
      <c r="N33" s="91" t="s">
        <v>1532</v>
      </c>
      <c r="O33" s="91" t="s">
        <v>1532</v>
      </c>
      <c r="P33" s="91" t="s">
        <v>1532</v>
      </c>
      <c r="Q33" s="91" t="s">
        <v>1532</v>
      </c>
      <c r="R33" s="91" t="s">
        <v>1532</v>
      </c>
      <c r="S33" s="91" t="s">
        <v>1532</v>
      </c>
      <c r="T33" s="91" t="s">
        <v>1532</v>
      </c>
      <c r="U33" s="92"/>
    </row>
    <row r="34" spans="1:21" ht="30" x14ac:dyDescent="0.25">
      <c r="A34" s="93" t="str">
        <f>'5'!A33</f>
        <v>1.2.1.2.11</v>
      </c>
      <c r="B34" s="94" t="str">
        <f>'5'!B33</f>
        <v xml:space="preserve"> П/С ЗСМ замена МВ на ВВ, ул. Силикатная 5</v>
      </c>
      <c r="C34" s="93" t="str">
        <f>'5'!C33</f>
        <v>J_1.2.1.2.11.L</v>
      </c>
      <c r="D34" s="91" t="s">
        <v>1532</v>
      </c>
      <c r="E34" s="91" t="s">
        <v>1532</v>
      </c>
      <c r="F34" s="91" t="s">
        <v>1532</v>
      </c>
      <c r="G34" s="91" t="s">
        <v>1532</v>
      </c>
      <c r="H34" s="91" t="s">
        <v>1532</v>
      </c>
      <c r="I34" s="91" t="s">
        <v>1532</v>
      </c>
      <c r="J34" s="91" t="s">
        <v>1532</v>
      </c>
      <c r="K34" s="91" t="s">
        <v>1532</v>
      </c>
      <c r="L34" s="91" t="s">
        <v>1532</v>
      </c>
      <c r="M34" s="91" t="s">
        <v>1532</v>
      </c>
      <c r="N34" s="91" t="s">
        <v>1532</v>
      </c>
      <c r="O34" s="91" t="s">
        <v>1532</v>
      </c>
      <c r="P34" s="91" t="s">
        <v>1532</v>
      </c>
      <c r="Q34" s="91" t="s">
        <v>1532</v>
      </c>
      <c r="R34" s="91" t="s">
        <v>1532</v>
      </c>
      <c r="S34" s="91" t="s">
        <v>1532</v>
      </c>
      <c r="T34" s="91" t="s">
        <v>1532</v>
      </c>
      <c r="U34" s="92"/>
    </row>
    <row r="35" spans="1:21" ht="45" x14ac:dyDescent="0.25">
      <c r="A35" s="93" t="str">
        <f>'5'!A34</f>
        <v>1.2.2.2</v>
      </c>
      <c r="B35" s="94" t="str">
        <f>'5'!B34</f>
        <v>Модернизация, техническое перевооружение линий электропередачи, всего, в том числе:</v>
      </c>
      <c r="C35" s="93" t="str">
        <f>'5'!C34</f>
        <v>нд</v>
      </c>
      <c r="D35" s="91" t="s">
        <v>1532</v>
      </c>
      <c r="E35" s="91" t="s">
        <v>1532</v>
      </c>
      <c r="F35" s="91" t="s">
        <v>1532</v>
      </c>
      <c r="G35" s="91" t="s">
        <v>1532</v>
      </c>
      <c r="H35" s="91" t="s">
        <v>1532</v>
      </c>
      <c r="I35" s="91" t="s">
        <v>1532</v>
      </c>
      <c r="J35" s="91" t="s">
        <v>1532</v>
      </c>
      <c r="K35" s="91" t="s">
        <v>1532</v>
      </c>
      <c r="L35" s="91" t="s">
        <v>1532</v>
      </c>
      <c r="M35" s="91" t="s">
        <v>1532</v>
      </c>
      <c r="N35" s="91" t="s">
        <v>1532</v>
      </c>
      <c r="O35" s="91" t="s">
        <v>1532</v>
      </c>
      <c r="P35" s="91" t="s">
        <v>1532</v>
      </c>
      <c r="Q35" s="91" t="s">
        <v>1532</v>
      </c>
      <c r="R35" s="91" t="s">
        <v>1532</v>
      </c>
      <c r="S35" s="91" t="s">
        <v>1532</v>
      </c>
      <c r="T35" s="91" t="s">
        <v>1532</v>
      </c>
      <c r="U35" s="92"/>
    </row>
    <row r="36" spans="1:21" ht="240" x14ac:dyDescent="0.25">
      <c r="A36" s="93" t="str">
        <f>'5'!A35</f>
        <v>1.2.2.2.1</v>
      </c>
      <c r="B36" s="94" t="str">
        <f>'5'!B35</f>
        <v>Вл-10 кв Ф-3"С" L-8209м (реконструкция участка 4 км), ул. Краснознамённая (№22-№18),ул. Краснознамённая 6а-пер. Пригородный 7, ул. Краснознамённая 2в-ул. Фабричная 3, ул. Складская(2-17), ул. Ключевая(3-11), ул. Калиновская( ул. Лазо 5-ул. Партизанская 50), ул. Партизанская(50-84), ул.Школьная(Партизанская 84-Лазо 35), ул.Лазо(35-55), ул.Хмельницкого(Хмельницкого 40-Береговая 14), ул.Береговая (Береговая14-Подсобная 12,  ул.Подсобная(12-8), ул.9 Октября(1-11); КЛ-10 кв п/ст до ТП-16 Ф-3"С"  L-583м ул. Краснознамённая(Краснознаменная 2б-Краснознаменная 18)</v>
      </c>
      <c r="C36" s="93" t="str">
        <f>'5'!C35</f>
        <v>J_1.2.2.2.1.M</v>
      </c>
      <c r="D36" s="91" t="s">
        <v>1532</v>
      </c>
      <c r="E36" s="91" t="s">
        <v>1532</v>
      </c>
      <c r="F36" s="91" t="s">
        <v>1532</v>
      </c>
      <c r="G36" s="91" t="s">
        <v>1532</v>
      </c>
      <c r="H36" s="91" t="s">
        <v>1532</v>
      </c>
      <c r="I36" s="91" t="s">
        <v>1532</v>
      </c>
      <c r="J36" s="91" t="s">
        <v>1532</v>
      </c>
      <c r="K36" s="91" t="s">
        <v>1532</v>
      </c>
      <c r="L36" s="91" t="s">
        <v>1532</v>
      </c>
      <c r="M36" s="91" t="s">
        <v>1532</v>
      </c>
      <c r="N36" s="91" t="s">
        <v>1532</v>
      </c>
      <c r="O36" s="91" t="s">
        <v>1532</v>
      </c>
      <c r="P36" s="91" t="s">
        <v>1532</v>
      </c>
      <c r="Q36" s="91" t="s">
        <v>1532</v>
      </c>
      <c r="R36" s="91" t="s">
        <v>1532</v>
      </c>
      <c r="S36" s="91" t="s">
        <v>1532</v>
      </c>
      <c r="T36" s="91" t="s">
        <v>1532</v>
      </c>
      <c r="U36" s="92"/>
    </row>
    <row r="37" spans="1:21" ht="75" x14ac:dyDescent="0.25">
      <c r="A37" s="93" t="str">
        <f>'5'!A36</f>
        <v>1.2.2.2.2</v>
      </c>
      <c r="B37" s="94" t="str">
        <f>'5'!B36</f>
        <v>Вл-10 кв Ф-9"С" L-2252м  ул Горького(1-60), тер-я в/части(Горького 1-Суворовская 11а), ТП-152 - ТП-6 (ул. Пограничная 31-ул. Госпитальная 10), ТП-152 - ТП-173(ул. Пограничная 31-Приморская 10/1), КЛ-45м</v>
      </c>
      <c r="C37" s="93" t="str">
        <f>'5'!C36</f>
        <v>J_1.2.2.2.2.L</v>
      </c>
      <c r="D37" s="91" t="s">
        <v>1532</v>
      </c>
      <c r="E37" s="91" t="s">
        <v>1532</v>
      </c>
      <c r="F37" s="91" t="s">
        <v>1532</v>
      </c>
      <c r="G37" s="91" t="s">
        <v>1532</v>
      </c>
      <c r="H37" s="91" t="s">
        <v>1532</v>
      </c>
      <c r="I37" s="91" t="s">
        <v>1532</v>
      </c>
      <c r="J37" s="91" t="s">
        <v>1532</v>
      </c>
      <c r="K37" s="91" t="s">
        <v>1532</v>
      </c>
      <c r="L37" s="91" t="s">
        <v>1532</v>
      </c>
      <c r="M37" s="91" t="s">
        <v>1532</v>
      </c>
      <c r="N37" s="91" t="s">
        <v>1532</v>
      </c>
      <c r="O37" s="91" t="s">
        <v>1532</v>
      </c>
      <c r="P37" s="91" t="s">
        <v>1532</v>
      </c>
      <c r="Q37" s="91" t="s">
        <v>1532</v>
      </c>
      <c r="R37" s="91" t="s">
        <v>1532</v>
      </c>
      <c r="S37" s="91" t="s">
        <v>1532</v>
      </c>
      <c r="T37" s="91" t="s">
        <v>1532</v>
      </c>
      <c r="U37" s="92"/>
    </row>
    <row r="38" spans="1:21" ht="165" x14ac:dyDescent="0.25">
      <c r="A38" s="93" t="str">
        <f>'5'!A37</f>
        <v>1.2.2.2.3</v>
      </c>
      <c r="B38" s="94" t="str">
        <f>'5'!B37</f>
        <v>Вл-10 кв Ф-20"С" L-4111 м, ул. Набережная(30-ориентир 30 м на восток от ж/д ул. 1-я Загордная 55), ул.Тараса Шевченко(ориентир 30 м на восток от ж/д ул. 1-я Загордная 55-т. Шевч. 210-150), пер. Крестьянский (т. Шевч. 150-Мельничн. 120), ул.Мельничная(120-68), ул. Борисова(Мельничная 88-Борисова 41), ул. Ангарская(Ангарская 10- ориентир 170 метров на ю-в от ж/д Советская 130), ул. Набережная (40-30)</v>
      </c>
      <c r="C38" s="93" t="str">
        <f>'5'!C37</f>
        <v>J_1.2.2.2.3.N</v>
      </c>
      <c r="D38" s="91" t="s">
        <v>1532</v>
      </c>
      <c r="E38" s="91" t="s">
        <v>1532</v>
      </c>
      <c r="F38" s="91" t="s">
        <v>1532</v>
      </c>
      <c r="G38" s="91" t="s">
        <v>1532</v>
      </c>
      <c r="H38" s="91" t="s">
        <v>1532</v>
      </c>
      <c r="I38" s="91" t="s">
        <v>1532</v>
      </c>
      <c r="J38" s="91" t="s">
        <v>1532</v>
      </c>
      <c r="K38" s="91" t="s">
        <v>1532</v>
      </c>
      <c r="L38" s="91" t="s">
        <v>1532</v>
      </c>
      <c r="M38" s="91" t="s">
        <v>1532</v>
      </c>
      <c r="N38" s="91" t="s">
        <v>1532</v>
      </c>
      <c r="O38" s="91" t="s">
        <v>1532</v>
      </c>
      <c r="P38" s="91" t="s">
        <v>1532</v>
      </c>
      <c r="Q38" s="91" t="s">
        <v>1532</v>
      </c>
      <c r="R38" s="91" t="s">
        <v>1532</v>
      </c>
      <c r="S38" s="91" t="s">
        <v>1532</v>
      </c>
      <c r="T38" s="91" t="s">
        <v>1532</v>
      </c>
      <c r="U38" s="92"/>
    </row>
    <row r="39" spans="1:21" ht="45" x14ac:dyDescent="0.25">
      <c r="A39" s="93" t="str">
        <f>'5'!A38</f>
        <v>1.2.2.2.4</v>
      </c>
      <c r="B39" s="94" t="str">
        <f>'5'!B38</f>
        <v>установка реклоузеров на ВЛ-10кВ фидер-31  №9 п/с "Спасск" в районе ж/д ул. Мельничная-3-я Загородная</v>
      </c>
      <c r="C39" s="93" t="str">
        <f>'5'!C38</f>
        <v>J_1.2.2.2.4.L</v>
      </c>
      <c r="D39" s="91" t="s">
        <v>1532</v>
      </c>
      <c r="E39" s="91" t="s">
        <v>1532</v>
      </c>
      <c r="F39" s="91" t="s">
        <v>1532</v>
      </c>
      <c r="G39" s="91" t="s">
        <v>1532</v>
      </c>
      <c r="H39" s="91" t="s">
        <v>1532</v>
      </c>
      <c r="I39" s="91" t="s">
        <v>1532</v>
      </c>
      <c r="J39" s="91" t="s">
        <v>1532</v>
      </c>
      <c r="K39" s="91" t="s">
        <v>1532</v>
      </c>
      <c r="L39" s="91" t="s">
        <v>1532</v>
      </c>
      <c r="M39" s="91" t="s">
        <v>1532</v>
      </c>
      <c r="N39" s="91" t="s">
        <v>1532</v>
      </c>
      <c r="O39" s="91" t="s">
        <v>1532</v>
      </c>
      <c r="P39" s="91" t="s">
        <v>1532</v>
      </c>
      <c r="Q39" s="91" t="s">
        <v>1532</v>
      </c>
      <c r="R39" s="91" t="s">
        <v>1532</v>
      </c>
      <c r="S39" s="91" t="s">
        <v>1532</v>
      </c>
      <c r="T39" s="91" t="s">
        <v>1532</v>
      </c>
      <c r="U39" s="92"/>
    </row>
    <row r="40" spans="1:21" ht="30" x14ac:dyDescent="0.25">
      <c r="A40" s="93" t="str">
        <f>'5'!A39</f>
        <v>1.2.2.2.5</v>
      </c>
      <c r="B40" s="94" t="str">
        <f>'5'!B39</f>
        <v>установка реклоузеров на ВЛ-10кВ фидер 3 №10 п/с "Спасск" Пригородный, 2</v>
      </c>
      <c r="C40" s="93" t="str">
        <f>'5'!C39</f>
        <v>J_1.2.2.2.5.L</v>
      </c>
      <c r="D40" s="91" t="s">
        <v>1532</v>
      </c>
      <c r="E40" s="91" t="s">
        <v>1532</v>
      </c>
      <c r="F40" s="91" t="s">
        <v>1532</v>
      </c>
      <c r="G40" s="91" t="s">
        <v>1532</v>
      </c>
      <c r="H40" s="91" t="s">
        <v>1532</v>
      </c>
      <c r="I40" s="91" t="s">
        <v>1532</v>
      </c>
      <c r="J40" s="91" t="s">
        <v>1532</v>
      </c>
      <c r="K40" s="91" t="s">
        <v>1532</v>
      </c>
      <c r="L40" s="91" t="s">
        <v>1532</v>
      </c>
      <c r="M40" s="91" t="s">
        <v>1532</v>
      </c>
      <c r="N40" s="91" t="s">
        <v>1532</v>
      </c>
      <c r="O40" s="91" t="s">
        <v>1532</v>
      </c>
      <c r="P40" s="91" t="s">
        <v>1532</v>
      </c>
      <c r="Q40" s="91" t="s">
        <v>1532</v>
      </c>
      <c r="R40" s="91" t="s">
        <v>1532</v>
      </c>
      <c r="S40" s="91" t="s">
        <v>1532</v>
      </c>
      <c r="T40" s="91" t="s">
        <v>1532</v>
      </c>
      <c r="U40" s="92"/>
    </row>
    <row r="41" spans="1:21" ht="30" x14ac:dyDescent="0.25">
      <c r="A41" s="93" t="str">
        <f>'5'!A40</f>
        <v>1.2.2.2.6</v>
      </c>
      <c r="B41" s="94" t="str">
        <f>'5'!B40</f>
        <v>установка реклоузеров на ВЛ-10кВ фидер 10 №11 п/с "Спасск" Репина, 2</v>
      </c>
      <c r="C41" s="93" t="str">
        <f>'5'!C40</f>
        <v>J_1.2.2.2.6.L</v>
      </c>
      <c r="D41" s="91" t="s">
        <v>1532</v>
      </c>
      <c r="E41" s="91" t="s">
        <v>1532</v>
      </c>
      <c r="F41" s="91" t="s">
        <v>1532</v>
      </c>
      <c r="G41" s="91" t="s">
        <v>1532</v>
      </c>
      <c r="H41" s="91" t="s">
        <v>1532</v>
      </c>
      <c r="I41" s="91" t="s">
        <v>1532</v>
      </c>
      <c r="J41" s="91" t="s">
        <v>1532</v>
      </c>
      <c r="K41" s="91" t="s">
        <v>1532</v>
      </c>
      <c r="L41" s="91" t="s">
        <v>1532</v>
      </c>
      <c r="M41" s="91" t="s">
        <v>1532</v>
      </c>
      <c r="N41" s="91" t="s">
        <v>1532</v>
      </c>
      <c r="O41" s="91" t="s">
        <v>1532</v>
      </c>
      <c r="P41" s="91" t="s">
        <v>1532</v>
      </c>
      <c r="Q41" s="91" t="s">
        <v>1532</v>
      </c>
      <c r="R41" s="91" t="s">
        <v>1532</v>
      </c>
      <c r="S41" s="91" t="s">
        <v>1532</v>
      </c>
      <c r="T41" s="91" t="s">
        <v>1532</v>
      </c>
      <c r="U41" s="92"/>
    </row>
    <row r="42" spans="1:21" ht="30" x14ac:dyDescent="0.25">
      <c r="A42" s="93" t="str">
        <f>'5'!A41</f>
        <v>1.2.2.2.7</v>
      </c>
      <c r="B42" s="94" t="str">
        <f>'5'!B41</f>
        <v>установка реклоузеров на ВЛ-10кВ фидер 31  №8 п/с "Спасск" Карьерная, 5</v>
      </c>
      <c r="C42" s="93" t="str">
        <f>'5'!C41</f>
        <v>J_1.2.2.2.7.L</v>
      </c>
      <c r="D42" s="91" t="s">
        <v>1532</v>
      </c>
      <c r="E42" s="91" t="s">
        <v>1532</v>
      </c>
      <c r="F42" s="91" t="s">
        <v>1532</v>
      </c>
      <c r="G42" s="91" t="s">
        <v>1532</v>
      </c>
      <c r="H42" s="91" t="s">
        <v>1532</v>
      </c>
      <c r="I42" s="91" t="s">
        <v>1532</v>
      </c>
      <c r="J42" s="91" t="s">
        <v>1532</v>
      </c>
      <c r="K42" s="91" t="s">
        <v>1532</v>
      </c>
      <c r="L42" s="91" t="s">
        <v>1532</v>
      </c>
      <c r="M42" s="91" t="s">
        <v>1532</v>
      </c>
      <c r="N42" s="91" t="s">
        <v>1532</v>
      </c>
      <c r="O42" s="91" t="s">
        <v>1532</v>
      </c>
      <c r="P42" s="91" t="s">
        <v>1532</v>
      </c>
      <c r="Q42" s="91" t="s">
        <v>1532</v>
      </c>
      <c r="R42" s="91" t="s">
        <v>1532</v>
      </c>
      <c r="S42" s="91" t="s">
        <v>1532</v>
      </c>
      <c r="T42" s="91" t="s">
        <v>1532</v>
      </c>
      <c r="U42" s="92"/>
    </row>
    <row r="43" spans="1:21" ht="45" x14ac:dyDescent="0.25">
      <c r="A43" s="93" t="str">
        <f>'5'!A42</f>
        <v>1.2.2.2.8</v>
      </c>
      <c r="B43" s="94" t="str">
        <f>'5'!B42</f>
        <v>установка реклоузеров на ВЛ-10кВ фидер №3 п/с "Евгеньевка" в районе ж/д ул. Хрещатинская, 78</v>
      </c>
      <c r="C43" s="93" t="str">
        <f>'5'!C42</f>
        <v>J_1.2.2.2.8.L</v>
      </c>
      <c r="D43" s="91" t="s">
        <v>1532</v>
      </c>
      <c r="E43" s="91" t="s">
        <v>1532</v>
      </c>
      <c r="F43" s="91" t="s">
        <v>1532</v>
      </c>
      <c r="G43" s="91" t="s">
        <v>1532</v>
      </c>
      <c r="H43" s="91" t="s">
        <v>1532</v>
      </c>
      <c r="I43" s="91" t="s">
        <v>1532</v>
      </c>
      <c r="J43" s="91" t="s">
        <v>1532</v>
      </c>
      <c r="K43" s="91" t="s">
        <v>1532</v>
      </c>
      <c r="L43" s="91" t="s">
        <v>1532</v>
      </c>
      <c r="M43" s="91" t="s">
        <v>1532</v>
      </c>
      <c r="N43" s="91" t="s">
        <v>1532</v>
      </c>
      <c r="O43" s="91" t="s">
        <v>1532</v>
      </c>
      <c r="P43" s="91" t="s">
        <v>1532</v>
      </c>
      <c r="Q43" s="91" t="s">
        <v>1532</v>
      </c>
      <c r="R43" s="91" t="s">
        <v>1532</v>
      </c>
      <c r="S43" s="91" t="s">
        <v>1532</v>
      </c>
      <c r="T43" s="91" t="s">
        <v>1532</v>
      </c>
      <c r="U43" s="92"/>
    </row>
    <row r="44" spans="1:21" ht="45" x14ac:dyDescent="0.25">
      <c r="A44" s="93" t="str">
        <f>'5'!A43</f>
        <v>1.2.2.2.9</v>
      </c>
      <c r="B44" s="94" t="str">
        <f>'5'!B43</f>
        <v>установка реклоузеров на ВЛ-10кВ фидер №13 п/с "ЗСМ" в районе ж/д ул. Ипподромная, 4</v>
      </c>
      <c r="C44" s="93" t="str">
        <f>'5'!C43</f>
        <v>J_1.2.2.2.9.L</v>
      </c>
      <c r="D44" s="91" t="s">
        <v>1532</v>
      </c>
      <c r="E44" s="91" t="s">
        <v>1532</v>
      </c>
      <c r="F44" s="91" t="s">
        <v>1532</v>
      </c>
      <c r="G44" s="91" t="s">
        <v>1532</v>
      </c>
      <c r="H44" s="91" t="s">
        <v>1532</v>
      </c>
      <c r="I44" s="91" t="s">
        <v>1532</v>
      </c>
      <c r="J44" s="91" t="s">
        <v>1532</v>
      </c>
      <c r="K44" s="91" t="s">
        <v>1532</v>
      </c>
      <c r="L44" s="91" t="s">
        <v>1532</v>
      </c>
      <c r="M44" s="91" t="s">
        <v>1532</v>
      </c>
      <c r="N44" s="91" t="s">
        <v>1532</v>
      </c>
      <c r="O44" s="91" t="s">
        <v>1532</v>
      </c>
      <c r="P44" s="91" t="s">
        <v>1532</v>
      </c>
      <c r="Q44" s="91" t="s">
        <v>1532</v>
      </c>
      <c r="R44" s="91" t="s">
        <v>1532</v>
      </c>
      <c r="S44" s="91" t="s">
        <v>1532</v>
      </c>
      <c r="T44" s="91" t="s">
        <v>1532</v>
      </c>
      <c r="U44" s="92"/>
    </row>
    <row r="45" spans="1:21" ht="45" x14ac:dyDescent="0.25">
      <c r="A45" s="93" t="str">
        <f>'5'!A44</f>
        <v>1.2.3</v>
      </c>
      <c r="B45" s="94" t="str">
        <f>'5'!B44</f>
        <v>Развитие и модернизация учета электрической энергии (мощности), всего, в том числе:</v>
      </c>
      <c r="C45" s="93" t="str">
        <f>'5'!C44</f>
        <v>нд</v>
      </c>
      <c r="D45" s="91" t="s">
        <v>1532</v>
      </c>
      <c r="E45" s="91" t="s">
        <v>1532</v>
      </c>
      <c r="F45" s="91" t="s">
        <v>1532</v>
      </c>
      <c r="G45" s="91" t="s">
        <v>1532</v>
      </c>
      <c r="H45" s="91" t="s">
        <v>1532</v>
      </c>
      <c r="I45" s="91" t="s">
        <v>1532</v>
      </c>
      <c r="J45" s="91" t="s">
        <v>1532</v>
      </c>
      <c r="K45" s="91" t="s">
        <v>1532</v>
      </c>
      <c r="L45" s="91" t="s">
        <v>1532</v>
      </c>
      <c r="M45" s="91" t="s">
        <v>1532</v>
      </c>
      <c r="N45" s="91" t="s">
        <v>1532</v>
      </c>
      <c r="O45" s="91" t="s">
        <v>1532</v>
      </c>
      <c r="P45" s="91" t="s">
        <v>1532</v>
      </c>
      <c r="Q45" s="91" t="s">
        <v>1532</v>
      </c>
      <c r="R45" s="91" t="s">
        <v>1532</v>
      </c>
      <c r="S45" s="91" t="s">
        <v>1532</v>
      </c>
      <c r="T45" s="91" t="s">
        <v>1532</v>
      </c>
      <c r="U45" s="92"/>
    </row>
    <row r="46" spans="1:21" ht="60" x14ac:dyDescent="0.25">
      <c r="A46" s="93" t="str">
        <f>'5'!A45</f>
        <v>1.2.3.5</v>
      </c>
      <c r="B46" s="94" t="str">
        <f>'5'!B45</f>
        <v>"Включение приборов учета в систему сбора и передачи данных, класс напряжения 0,22 (0,4) кВ, всего, в том числе:"</v>
      </c>
      <c r="C46" s="93" t="str">
        <f>'5'!C45</f>
        <v>нд</v>
      </c>
      <c r="D46" s="91" t="s">
        <v>1532</v>
      </c>
      <c r="E46" s="91" t="s">
        <v>1532</v>
      </c>
      <c r="F46" s="91" t="s">
        <v>1532</v>
      </c>
      <c r="G46" s="91" t="s">
        <v>1532</v>
      </c>
      <c r="H46" s="91" t="s">
        <v>1532</v>
      </c>
      <c r="I46" s="91" t="s">
        <v>1532</v>
      </c>
      <c r="J46" s="91" t="s">
        <v>1532</v>
      </c>
      <c r="K46" s="91" t="s">
        <v>1532</v>
      </c>
      <c r="L46" s="91" t="s">
        <v>1532</v>
      </c>
      <c r="M46" s="91" t="s">
        <v>1532</v>
      </c>
      <c r="N46" s="91" t="s">
        <v>1532</v>
      </c>
      <c r="O46" s="91" t="s">
        <v>1532</v>
      </c>
      <c r="P46" s="91" t="s">
        <v>1532</v>
      </c>
      <c r="Q46" s="91" t="s">
        <v>1532</v>
      </c>
      <c r="R46" s="91" t="s">
        <v>1532</v>
      </c>
      <c r="S46" s="91" t="s">
        <v>1532</v>
      </c>
      <c r="T46" s="91" t="s">
        <v>1532</v>
      </c>
      <c r="U46" s="92"/>
    </row>
    <row r="47" spans="1:21" ht="210" x14ac:dyDescent="0.25">
      <c r="A47" s="93" t="str">
        <f>'5'!A46</f>
        <v>1.2.3.5.1</v>
      </c>
      <c r="B47" s="94" t="str">
        <f>'5'!B46</f>
        <v xml:space="preserve">Установка АСКУЭ в частном секторе, ул.Горького 14-74д, ул.Советская 77-280-248-278 ул. 1я Загородная 15-55, ул. 1я Набережная 2-38,  ул. 2я Набережная 2-8, ул.Перелетная 12-20, ул. Тараса Шевченко 48-80, ул.Комсомольская 45-138, ул.Мельничная 40-108, ул.Транспортная 3-34, ул.Российская 2-12, пер. Колхозный 7-23, ул.Лозовая 2а-35, пер.Николаевский 8а-48, ул.Юбилейная 4-30, ул.Молодежная 1-10,  ул.Дальняя 1-15, ул.Дербенева 23а-29, ул.Пионерская 21-35,  ул.Энергетиков 1-6, ул.Фадеева 8-40, ул. Чернышевского 2-12, ул.Халтурина 2-87 </v>
      </c>
      <c r="C47" s="93" t="str">
        <f>'5'!C46</f>
        <v>J_1.2.3.5.1.N</v>
      </c>
      <c r="D47" s="91" t="s">
        <v>1532</v>
      </c>
      <c r="E47" s="91" t="s">
        <v>1532</v>
      </c>
      <c r="F47" s="91" t="s">
        <v>1532</v>
      </c>
      <c r="G47" s="91" t="s">
        <v>1532</v>
      </c>
      <c r="H47" s="91" t="s">
        <v>1532</v>
      </c>
      <c r="I47" s="91" t="s">
        <v>1532</v>
      </c>
      <c r="J47" s="91" t="s">
        <v>1532</v>
      </c>
      <c r="K47" s="91" t="s">
        <v>1532</v>
      </c>
      <c r="L47" s="91" t="s">
        <v>1532</v>
      </c>
      <c r="M47" s="91" t="s">
        <v>1532</v>
      </c>
      <c r="N47" s="91" t="s">
        <v>1532</v>
      </c>
      <c r="O47" s="91" t="s">
        <v>1532</v>
      </c>
      <c r="P47" s="91" t="s">
        <v>1532</v>
      </c>
      <c r="Q47" s="91" t="s">
        <v>1532</v>
      </c>
      <c r="R47" s="91" t="s">
        <v>1532</v>
      </c>
      <c r="S47" s="91" t="s">
        <v>1532</v>
      </c>
      <c r="T47" s="91" t="s">
        <v>1532</v>
      </c>
      <c r="U47" s="92"/>
    </row>
    <row r="48" spans="1:21" ht="120" x14ac:dyDescent="0.25">
      <c r="A48" s="93" t="str">
        <f>'5'!A47</f>
        <v>1.2.3.5.2</v>
      </c>
      <c r="B48" s="94" t="str">
        <f>'5'!B47</f>
        <v>Установка АСКУЭ физ.лица ул. Цементная 10-19, ул.Советская 2-46, ул. Комсомольская 16-20-30,  ул.Красноармейская 18-25-48, ул. Коммунаров 5-11, ул.Береговая 44-50, ул. Вокзальная 4-18, ул. Советская, ул.Юбилейная, ул.Красногвардейская, ул.Парковая</v>
      </c>
      <c r="C48" s="93" t="str">
        <f>'5'!C47</f>
        <v>J_1.2.3.5.2.O</v>
      </c>
      <c r="D48" s="91" t="s">
        <v>1532</v>
      </c>
      <c r="E48" s="91" t="s">
        <v>1532</v>
      </c>
      <c r="F48" s="91" t="s">
        <v>1532</v>
      </c>
      <c r="G48" s="91" t="s">
        <v>1532</v>
      </c>
      <c r="H48" s="91" t="s">
        <v>1532</v>
      </c>
      <c r="I48" s="91" t="s">
        <v>1532</v>
      </c>
      <c r="J48" s="91" t="s">
        <v>1532</v>
      </c>
      <c r="K48" s="91" t="s">
        <v>1532</v>
      </c>
      <c r="L48" s="91" t="s">
        <v>1532</v>
      </c>
      <c r="M48" s="91" t="s">
        <v>1532</v>
      </c>
      <c r="N48" s="91" t="s">
        <v>1532</v>
      </c>
      <c r="O48" s="91" t="s">
        <v>1532</v>
      </c>
      <c r="P48" s="91" t="s">
        <v>1532</v>
      </c>
      <c r="Q48" s="91" t="s">
        <v>1532</v>
      </c>
      <c r="R48" s="91" t="s">
        <v>1532</v>
      </c>
      <c r="S48" s="91" t="s">
        <v>1532</v>
      </c>
      <c r="T48" s="91" t="s">
        <v>1532</v>
      </c>
      <c r="U48" s="92"/>
    </row>
    <row r="49" spans="1:21" ht="45" x14ac:dyDescent="0.25">
      <c r="A49" s="93" t="str">
        <f>'5'!A48</f>
        <v>1.2.3.5.3</v>
      </c>
      <c r="B49" s="94" t="str">
        <f>'5'!B48</f>
        <v>Установка АСКУЭ в в точках перетока в смежные сети ТП-81, ТП-141, ТП-111, ТП-13, ТП-34</v>
      </c>
      <c r="C49" s="93" t="str">
        <f>'5'!C48</f>
        <v>J_1.2.3.5.3.N</v>
      </c>
      <c r="D49" s="91" t="s">
        <v>1532</v>
      </c>
      <c r="E49" s="91" t="s">
        <v>1532</v>
      </c>
      <c r="F49" s="91" t="s">
        <v>1532</v>
      </c>
      <c r="G49" s="91" t="s">
        <v>1532</v>
      </c>
      <c r="H49" s="91" t="s">
        <v>1532</v>
      </c>
      <c r="I49" s="91" t="s">
        <v>1532</v>
      </c>
      <c r="J49" s="91" t="s">
        <v>1532</v>
      </c>
      <c r="K49" s="91" t="s">
        <v>1532</v>
      </c>
      <c r="L49" s="91" t="s">
        <v>1532</v>
      </c>
      <c r="M49" s="91" t="s">
        <v>1532</v>
      </c>
      <c r="N49" s="91" t="s">
        <v>1532</v>
      </c>
      <c r="O49" s="91" t="s">
        <v>1532</v>
      </c>
      <c r="P49" s="91" t="s">
        <v>1532</v>
      </c>
      <c r="Q49" s="91" t="s">
        <v>1532</v>
      </c>
      <c r="R49" s="91" t="s">
        <v>1532</v>
      </c>
      <c r="S49" s="91" t="s">
        <v>1532</v>
      </c>
      <c r="T49" s="91" t="s">
        <v>1532</v>
      </c>
      <c r="U49" s="92"/>
    </row>
    <row r="50" spans="1:21" ht="45" x14ac:dyDescent="0.25">
      <c r="A50" s="93" t="str">
        <f>'5'!A49</f>
        <v>1.2.3.6</v>
      </c>
      <c r="B50" s="94" t="str">
        <f>'5'!B49</f>
        <v>"Включение приборов учета в систему сбора и передачи данных, класс напряжения 6 (10) кВ, всего, в том числе:"</v>
      </c>
      <c r="C50" s="93" t="str">
        <f>'5'!C49</f>
        <v>нд</v>
      </c>
      <c r="D50" s="91" t="s">
        <v>1532</v>
      </c>
      <c r="E50" s="91" t="s">
        <v>1532</v>
      </c>
      <c r="F50" s="91" t="s">
        <v>1532</v>
      </c>
      <c r="G50" s="91" t="s">
        <v>1532</v>
      </c>
      <c r="H50" s="91" t="s">
        <v>1532</v>
      </c>
      <c r="I50" s="91" t="s">
        <v>1532</v>
      </c>
      <c r="J50" s="91" t="s">
        <v>1532</v>
      </c>
      <c r="K50" s="91" t="s">
        <v>1532</v>
      </c>
      <c r="L50" s="91" t="s">
        <v>1532</v>
      </c>
      <c r="M50" s="91" t="s">
        <v>1532</v>
      </c>
      <c r="N50" s="91" t="s">
        <v>1532</v>
      </c>
      <c r="O50" s="91" t="s">
        <v>1532</v>
      </c>
      <c r="P50" s="91" t="s">
        <v>1532</v>
      </c>
      <c r="Q50" s="91" t="s">
        <v>1532</v>
      </c>
      <c r="R50" s="91" t="s">
        <v>1532</v>
      </c>
      <c r="S50" s="91" t="s">
        <v>1532</v>
      </c>
      <c r="T50" s="91" t="s">
        <v>1532</v>
      </c>
      <c r="U50" s="92"/>
    </row>
    <row r="51" spans="1:21" ht="30" x14ac:dyDescent="0.25">
      <c r="A51" s="93" t="str">
        <f>'5'!A50</f>
        <v>1.2.3.6.1</v>
      </c>
      <c r="B51" s="94" t="str">
        <f>'5'!B50</f>
        <v>Установка АСКУЭ на п/с 35/10кВ ЗСМ ул.Селикатная</v>
      </c>
      <c r="C51" s="93" t="str">
        <f>'5'!C50</f>
        <v>J_1.2.3.6.1.N</v>
      </c>
      <c r="D51" s="91" t="s">
        <v>1532</v>
      </c>
      <c r="E51" s="91" t="s">
        <v>1532</v>
      </c>
      <c r="F51" s="91" t="s">
        <v>1532</v>
      </c>
      <c r="G51" s="91" t="s">
        <v>1532</v>
      </c>
      <c r="H51" s="91" t="s">
        <v>1532</v>
      </c>
      <c r="I51" s="91" t="s">
        <v>1532</v>
      </c>
      <c r="J51" s="91" t="s">
        <v>1532</v>
      </c>
      <c r="K51" s="91" t="s">
        <v>1532</v>
      </c>
      <c r="L51" s="91" t="s">
        <v>1532</v>
      </c>
      <c r="M51" s="91" t="s">
        <v>1532</v>
      </c>
      <c r="N51" s="91" t="s">
        <v>1532</v>
      </c>
      <c r="O51" s="91" t="s">
        <v>1532</v>
      </c>
      <c r="P51" s="91" t="s">
        <v>1532</v>
      </c>
      <c r="Q51" s="91" t="s">
        <v>1532</v>
      </c>
      <c r="R51" s="91" t="s">
        <v>1532</v>
      </c>
      <c r="S51" s="91" t="s">
        <v>1532</v>
      </c>
      <c r="T51" s="91" t="s">
        <v>1532</v>
      </c>
      <c r="U51" s="92"/>
    </row>
    <row r="52" spans="1:21" ht="45" x14ac:dyDescent="0.25">
      <c r="A52" s="93" t="str">
        <f>'5'!A51</f>
        <v>1.4.</v>
      </c>
      <c r="B52" s="94" t="str">
        <f>'5'!B51</f>
        <v>Прочее новое строительство объектов электросетевого хозяйства, всего, в том числе:</v>
      </c>
      <c r="C52" s="93" t="str">
        <f>'5'!C51</f>
        <v>нд</v>
      </c>
      <c r="D52" s="91" t="s">
        <v>1532</v>
      </c>
      <c r="E52" s="91" t="s">
        <v>1532</v>
      </c>
      <c r="F52" s="91" t="s">
        <v>1532</v>
      </c>
      <c r="G52" s="91" t="s">
        <v>1532</v>
      </c>
      <c r="H52" s="91" t="s">
        <v>1532</v>
      </c>
      <c r="I52" s="91" t="s">
        <v>1532</v>
      </c>
      <c r="J52" s="91" t="s">
        <v>1532</v>
      </c>
      <c r="K52" s="91" t="s">
        <v>1532</v>
      </c>
      <c r="L52" s="91" t="s">
        <v>1532</v>
      </c>
      <c r="M52" s="91" t="s">
        <v>1532</v>
      </c>
      <c r="N52" s="91" t="s">
        <v>1532</v>
      </c>
      <c r="O52" s="91" t="s">
        <v>1532</v>
      </c>
      <c r="P52" s="91" t="s">
        <v>1532</v>
      </c>
      <c r="Q52" s="91" t="s">
        <v>1532</v>
      </c>
      <c r="R52" s="91" t="s">
        <v>1532</v>
      </c>
      <c r="S52" s="91" t="s">
        <v>1532</v>
      </c>
      <c r="T52" s="91" t="s">
        <v>1532</v>
      </c>
      <c r="U52" s="92"/>
    </row>
    <row r="53" spans="1:21" ht="60" x14ac:dyDescent="0.25">
      <c r="A53" s="93" t="str">
        <f>'5'!A52</f>
        <v>1.4.1.</v>
      </c>
      <c r="B53" s="94" t="str">
        <f>'5'!B52</f>
        <v>ВЛЗ-10кВ Ф-31 оп.262 - ТП 164  Техническая дорога АО "Спасскцемент". Пересечение улиц: Павлика Морозова, 25 лет Октября, Пионерской.  ВЛ L-435м, КЛ L-40м</v>
      </c>
      <c r="C53" s="93" t="str">
        <f>'5'!C52</f>
        <v>J_1.4.1.O</v>
      </c>
      <c r="D53" s="91" t="s">
        <v>1532</v>
      </c>
      <c r="E53" s="91" t="s">
        <v>1532</v>
      </c>
      <c r="F53" s="91" t="s">
        <v>1532</v>
      </c>
      <c r="G53" s="91" t="s">
        <v>1532</v>
      </c>
      <c r="H53" s="91" t="s">
        <v>1532</v>
      </c>
      <c r="I53" s="91" t="s">
        <v>1532</v>
      </c>
      <c r="J53" s="91" t="s">
        <v>1532</v>
      </c>
      <c r="K53" s="91" t="s">
        <v>1532</v>
      </c>
      <c r="L53" s="91" t="s">
        <v>1532</v>
      </c>
      <c r="M53" s="91" t="s">
        <v>1532</v>
      </c>
      <c r="N53" s="91" t="s">
        <v>1532</v>
      </c>
      <c r="O53" s="91" t="s">
        <v>1532</v>
      </c>
      <c r="P53" s="91" t="s">
        <v>1532</v>
      </c>
      <c r="Q53" s="91" t="s">
        <v>1532</v>
      </c>
      <c r="R53" s="91" t="s">
        <v>1532</v>
      </c>
      <c r="S53" s="91" t="s">
        <v>1532</v>
      </c>
      <c r="T53" s="91" t="s">
        <v>1532</v>
      </c>
      <c r="U53" s="92"/>
    </row>
    <row r="54" spans="1:21" ht="45" x14ac:dyDescent="0.25">
      <c r="A54" s="93" t="str">
        <f>'5'!A53</f>
        <v>1.4.2.</v>
      </c>
      <c r="B54" s="94" t="str">
        <f>'5'!B53</f>
        <v xml:space="preserve">ВЛ-10кВ Ф-10"С" L-470м оп.88-94, оп.95-98, КЛ-10кВ Ф-10"С" L-190м оп.94-95   ул. Арсеньева. </v>
      </c>
      <c r="C54" s="93" t="str">
        <f>'5'!C53</f>
        <v>J_1.4.2.K</v>
      </c>
      <c r="D54" s="91" t="s">
        <v>1532</v>
      </c>
      <c r="E54" s="91" t="s">
        <v>1532</v>
      </c>
      <c r="F54" s="91" t="s">
        <v>1532</v>
      </c>
      <c r="G54" s="91" t="s">
        <v>1532</v>
      </c>
      <c r="H54" s="91" t="s">
        <v>1532</v>
      </c>
      <c r="I54" s="91" t="s">
        <v>1532</v>
      </c>
      <c r="J54" s="91" t="s">
        <v>1532</v>
      </c>
      <c r="K54" s="91" t="s">
        <v>1532</v>
      </c>
      <c r="L54" s="91" t="s">
        <v>1532</v>
      </c>
      <c r="M54" s="91" t="s">
        <v>1532</v>
      </c>
      <c r="N54" s="91" t="s">
        <v>1532</v>
      </c>
      <c r="O54" s="91" t="s">
        <v>1532</v>
      </c>
      <c r="P54" s="91" t="s">
        <v>1532</v>
      </c>
      <c r="Q54" s="91" t="s">
        <v>1532</v>
      </c>
      <c r="R54" s="91" t="s">
        <v>1532</v>
      </c>
      <c r="S54" s="91" t="s">
        <v>1532</v>
      </c>
      <c r="T54" s="91" t="s">
        <v>1532</v>
      </c>
      <c r="U54" s="92"/>
    </row>
    <row r="55" spans="1:21" ht="45" x14ac:dyDescent="0.25">
      <c r="A55" s="93" t="str">
        <f>'5'!A54</f>
        <v>1.4.3.</v>
      </c>
      <c r="B55" s="94" t="str">
        <f>'5'!B54</f>
        <v>КЛ-10кВ Ф-16"М   L-1170м" п/с "межзаводская"- ТП-119, ул. Красногвардейская</v>
      </c>
      <c r="C55" s="93" t="str">
        <f>'5'!C54</f>
        <v>J_1.4.3.M</v>
      </c>
      <c r="D55" s="91" t="s">
        <v>1532</v>
      </c>
      <c r="E55" s="91" t="s">
        <v>1532</v>
      </c>
      <c r="F55" s="91" t="s">
        <v>1532</v>
      </c>
      <c r="G55" s="91" t="s">
        <v>1532</v>
      </c>
      <c r="H55" s="91" t="s">
        <v>1532</v>
      </c>
      <c r="I55" s="91" t="s">
        <v>1532</v>
      </c>
      <c r="J55" s="91" t="s">
        <v>1532</v>
      </c>
      <c r="K55" s="91" t="s">
        <v>1532</v>
      </c>
      <c r="L55" s="91" t="s">
        <v>1532</v>
      </c>
      <c r="M55" s="91" t="s">
        <v>1532</v>
      </c>
      <c r="N55" s="91" t="s">
        <v>1532</v>
      </c>
      <c r="O55" s="91" t="s">
        <v>1532</v>
      </c>
      <c r="P55" s="91" t="s">
        <v>1532</v>
      </c>
      <c r="Q55" s="91" t="s">
        <v>1532</v>
      </c>
      <c r="R55" s="91" t="s">
        <v>1532</v>
      </c>
      <c r="S55" s="91" t="s">
        <v>1532</v>
      </c>
      <c r="T55" s="91" t="s">
        <v>1532</v>
      </c>
      <c r="U55" s="92"/>
    </row>
    <row r="56" spans="1:21" ht="105" x14ac:dyDescent="0.25">
      <c r="A56" s="93" t="str">
        <f>'5'!A55</f>
        <v>1.4.4.</v>
      </c>
      <c r="B56" s="94" t="str">
        <f>'5'!B55</f>
        <v>КЛ-10кВ Ф-17 "С"  (ТП-163 - ТП-168) ул. Калинина(Калинина 8-Цементная 22а), ул. 1-й Западный(1й Западный 5-Калиниа 8), ул. 25 лет Октября(25 лет октября 20-1й Западный 5), 2-й Западный(ул. Пионерская 19а-ул. 25 лет октября 20) 570м. (новое строительство)</v>
      </c>
      <c r="C56" s="93" t="str">
        <f>'5'!C55</f>
        <v>J_1.4.4.N</v>
      </c>
      <c r="D56" s="91" t="s">
        <v>1532</v>
      </c>
      <c r="E56" s="91" t="s">
        <v>1532</v>
      </c>
      <c r="F56" s="91" t="s">
        <v>1532</v>
      </c>
      <c r="G56" s="91" t="s">
        <v>1532</v>
      </c>
      <c r="H56" s="91" t="s">
        <v>1532</v>
      </c>
      <c r="I56" s="91" t="s">
        <v>1532</v>
      </c>
      <c r="J56" s="91" t="s">
        <v>1532</v>
      </c>
      <c r="K56" s="91" t="s">
        <v>1532</v>
      </c>
      <c r="L56" s="91" t="s">
        <v>1532</v>
      </c>
      <c r="M56" s="91" t="s">
        <v>1532</v>
      </c>
      <c r="N56" s="91" t="s">
        <v>1532</v>
      </c>
      <c r="O56" s="91" t="s">
        <v>1532</v>
      </c>
      <c r="P56" s="91" t="s">
        <v>1532</v>
      </c>
      <c r="Q56" s="91" t="s">
        <v>1532</v>
      </c>
      <c r="R56" s="91" t="s">
        <v>1532</v>
      </c>
      <c r="S56" s="91" t="s">
        <v>1532</v>
      </c>
      <c r="T56" s="91" t="s">
        <v>1532</v>
      </c>
      <c r="U56" s="92"/>
    </row>
    <row r="57" spans="1:21" ht="30" x14ac:dyDescent="0.25">
      <c r="A57" s="93" t="str">
        <f>'5'!A56</f>
        <v>1.4.5.</v>
      </c>
      <c r="B57" s="94" t="str">
        <f>'5'!B56</f>
        <v xml:space="preserve">Установка  2КТПБ  (2*1000) ул.Краснознаменная 4  </v>
      </c>
      <c r="C57" s="93" t="str">
        <f>'5'!C56</f>
        <v>J_1.4.5.K</v>
      </c>
      <c r="D57" s="91" t="s">
        <v>1532</v>
      </c>
      <c r="E57" s="91" t="s">
        <v>1532</v>
      </c>
      <c r="F57" s="91" t="s">
        <v>1532</v>
      </c>
      <c r="G57" s="91" t="s">
        <v>1532</v>
      </c>
      <c r="H57" s="91" t="s">
        <v>1532</v>
      </c>
      <c r="I57" s="91" t="s">
        <v>1532</v>
      </c>
      <c r="J57" s="91" t="s">
        <v>1532</v>
      </c>
      <c r="K57" s="91" t="s">
        <v>1532</v>
      </c>
      <c r="L57" s="91" t="s">
        <v>1532</v>
      </c>
      <c r="M57" s="91" t="s">
        <v>1532</v>
      </c>
      <c r="N57" s="91" t="s">
        <v>1532</v>
      </c>
      <c r="O57" s="91" t="s">
        <v>1532</v>
      </c>
      <c r="P57" s="91" t="s">
        <v>1532</v>
      </c>
      <c r="Q57" s="91" t="s">
        <v>1532</v>
      </c>
      <c r="R57" s="91" t="s">
        <v>1532</v>
      </c>
      <c r="S57" s="91" t="s">
        <v>1532</v>
      </c>
      <c r="T57" s="91" t="s">
        <v>1532</v>
      </c>
      <c r="U57" s="92"/>
    </row>
    <row r="58" spans="1:21" ht="30" x14ac:dyDescent="0.25">
      <c r="A58" s="93" t="str">
        <f>'5'!A57</f>
        <v>1.6.</v>
      </c>
      <c r="B58" s="94" t="str">
        <f>'5'!B57</f>
        <v>Прочие инвестиционные проекты, всего, в том числе:</v>
      </c>
      <c r="C58" s="93" t="str">
        <f>'5'!C57</f>
        <v>нд</v>
      </c>
      <c r="D58" s="91" t="s">
        <v>1532</v>
      </c>
      <c r="E58" s="91" t="s">
        <v>1532</v>
      </c>
      <c r="F58" s="91" t="s">
        <v>1532</v>
      </c>
      <c r="G58" s="91" t="s">
        <v>1532</v>
      </c>
      <c r="H58" s="91" t="s">
        <v>1532</v>
      </c>
      <c r="I58" s="91" t="s">
        <v>1532</v>
      </c>
      <c r="J58" s="91" t="s">
        <v>1532</v>
      </c>
      <c r="K58" s="91" t="s">
        <v>1532</v>
      </c>
      <c r="L58" s="91" t="s">
        <v>1532</v>
      </c>
      <c r="M58" s="91" t="s">
        <v>1532</v>
      </c>
      <c r="N58" s="91" t="s">
        <v>1532</v>
      </c>
      <c r="O58" s="91" t="s">
        <v>1532</v>
      </c>
      <c r="P58" s="91" t="s">
        <v>1532</v>
      </c>
      <c r="Q58" s="91" t="s">
        <v>1532</v>
      </c>
      <c r="R58" s="91" t="s">
        <v>1532</v>
      </c>
      <c r="S58" s="91" t="s">
        <v>1532</v>
      </c>
      <c r="T58" s="91" t="s">
        <v>1532</v>
      </c>
      <c r="U58" s="92"/>
    </row>
    <row r="59" spans="1:21" x14ac:dyDescent="0.25">
      <c r="A59" s="93" t="str">
        <f>'5'!A58</f>
        <v>1.6.1.</v>
      </c>
      <c r="B59" s="94" t="str">
        <f>'5'!B58</f>
        <v>АГП на базе -ГАЗ-33086 ВИТО 24-21</v>
      </c>
      <c r="C59" s="93" t="str">
        <f>'5'!C58</f>
        <v>J_1.6.1.K</v>
      </c>
      <c r="D59" s="91" t="s">
        <v>1532</v>
      </c>
      <c r="E59" s="91" t="s">
        <v>1532</v>
      </c>
      <c r="F59" s="91" t="s">
        <v>1532</v>
      </c>
      <c r="G59" s="91" t="s">
        <v>1532</v>
      </c>
      <c r="H59" s="91" t="s">
        <v>1532</v>
      </c>
      <c r="I59" s="91" t="s">
        <v>1532</v>
      </c>
      <c r="J59" s="91" t="s">
        <v>1532</v>
      </c>
      <c r="K59" s="91" t="s">
        <v>1532</v>
      </c>
      <c r="L59" s="91" t="s">
        <v>1532</v>
      </c>
      <c r="M59" s="91" t="s">
        <v>1532</v>
      </c>
      <c r="N59" s="91" t="s">
        <v>1532</v>
      </c>
      <c r="O59" s="91" t="s">
        <v>1532</v>
      </c>
      <c r="P59" s="91" t="s">
        <v>1532</v>
      </c>
      <c r="Q59" s="91" t="s">
        <v>1532</v>
      </c>
      <c r="R59" s="91" t="s">
        <v>1532</v>
      </c>
      <c r="S59" s="91" t="s">
        <v>1532</v>
      </c>
      <c r="T59" s="91" t="s">
        <v>1532</v>
      </c>
      <c r="U59" s="92"/>
    </row>
    <row r="60" spans="1:21" x14ac:dyDescent="0.25">
      <c r="A60" s="93" t="str">
        <f>'5'!A59</f>
        <v>1.6.2.</v>
      </c>
      <c r="B60" s="94" t="str">
        <f>'5'!B59</f>
        <v>грузовик с манипулятором Хёндай НР-120</v>
      </c>
      <c r="C60" s="93" t="str">
        <f>'5'!C59</f>
        <v>J_1.6.2.L</v>
      </c>
      <c r="D60" s="91" t="s">
        <v>1532</v>
      </c>
      <c r="E60" s="91" t="s">
        <v>1532</v>
      </c>
      <c r="F60" s="91" t="s">
        <v>1532</v>
      </c>
      <c r="G60" s="91" t="s">
        <v>1532</v>
      </c>
      <c r="H60" s="91" t="s">
        <v>1532</v>
      </c>
      <c r="I60" s="91" t="s">
        <v>1532</v>
      </c>
      <c r="J60" s="91" t="s">
        <v>1532</v>
      </c>
      <c r="K60" s="91" t="s">
        <v>1532</v>
      </c>
      <c r="L60" s="91" t="s">
        <v>1532</v>
      </c>
      <c r="M60" s="91" t="s">
        <v>1532</v>
      </c>
      <c r="N60" s="91" t="s">
        <v>1532</v>
      </c>
      <c r="O60" s="91" t="s">
        <v>1532</v>
      </c>
      <c r="P60" s="91" t="s">
        <v>1532</v>
      </c>
      <c r="Q60" s="91" t="s">
        <v>1532</v>
      </c>
      <c r="R60" s="91" t="s">
        <v>1532</v>
      </c>
      <c r="S60" s="91" t="s">
        <v>1532</v>
      </c>
      <c r="T60" s="91" t="s">
        <v>1532</v>
      </c>
      <c r="U60" s="92"/>
    </row>
    <row r="61" spans="1:21" x14ac:dyDescent="0.25">
      <c r="A61" s="93" t="str">
        <f>'5'!A60</f>
        <v>1.6.3.</v>
      </c>
      <c r="B61" s="94" t="str">
        <f>'5'!B60</f>
        <v>экскаватор гусеничный САТ-305 SR</v>
      </c>
      <c r="C61" s="93" t="str">
        <f>'5'!C60</f>
        <v>J_1.6.3.L</v>
      </c>
      <c r="D61" s="91" t="s">
        <v>1532</v>
      </c>
      <c r="E61" s="91" t="s">
        <v>1532</v>
      </c>
      <c r="F61" s="91" t="s">
        <v>1532</v>
      </c>
      <c r="G61" s="91" t="s">
        <v>1532</v>
      </c>
      <c r="H61" s="91" t="s">
        <v>1532</v>
      </c>
      <c r="I61" s="91" t="s">
        <v>1532</v>
      </c>
      <c r="J61" s="91" t="s">
        <v>1532</v>
      </c>
      <c r="K61" s="91" t="s">
        <v>1532</v>
      </c>
      <c r="L61" s="91" t="s">
        <v>1532</v>
      </c>
      <c r="M61" s="91" t="s">
        <v>1532</v>
      </c>
      <c r="N61" s="91" t="s">
        <v>1532</v>
      </c>
      <c r="O61" s="91" t="s">
        <v>1532</v>
      </c>
      <c r="P61" s="91" t="s">
        <v>1532</v>
      </c>
      <c r="Q61" s="91" t="s">
        <v>1532</v>
      </c>
      <c r="R61" s="91" t="s">
        <v>1532</v>
      </c>
      <c r="S61" s="91" t="s">
        <v>1532</v>
      </c>
      <c r="T61" s="91" t="s">
        <v>1532</v>
      </c>
      <c r="U61" s="92"/>
    </row>
    <row r="62" spans="1:21" x14ac:dyDescent="0.25">
      <c r="A62" s="93" t="str">
        <f>'5'!A61</f>
        <v>1.6.4.</v>
      </c>
      <c r="B62" s="94" t="str">
        <f>'5'!B61</f>
        <v>БКМ на базе ГАЗ-33086</v>
      </c>
      <c r="C62" s="93" t="str">
        <f>'5'!C61</f>
        <v>J_1.6.4.M</v>
      </c>
      <c r="D62" s="91" t="s">
        <v>1532</v>
      </c>
      <c r="E62" s="91" t="s">
        <v>1532</v>
      </c>
      <c r="F62" s="91" t="s">
        <v>1532</v>
      </c>
      <c r="G62" s="91" t="s">
        <v>1532</v>
      </c>
      <c r="H62" s="91" t="s">
        <v>1532</v>
      </c>
      <c r="I62" s="91" t="s">
        <v>1532</v>
      </c>
      <c r="J62" s="91" t="s">
        <v>1532</v>
      </c>
      <c r="K62" s="91" t="s">
        <v>1532</v>
      </c>
      <c r="L62" s="91" t="s">
        <v>1532</v>
      </c>
      <c r="M62" s="91" t="s">
        <v>1532</v>
      </c>
      <c r="N62" s="91" t="s">
        <v>1532</v>
      </c>
      <c r="O62" s="91" t="s">
        <v>1532</v>
      </c>
      <c r="P62" s="91" t="s">
        <v>1532</v>
      </c>
      <c r="Q62" s="91" t="s">
        <v>1532</v>
      </c>
      <c r="R62" s="91" t="s">
        <v>1532</v>
      </c>
      <c r="S62" s="91" t="s">
        <v>1532</v>
      </c>
      <c r="T62" s="91" t="s">
        <v>1532</v>
      </c>
      <c r="U62" s="92"/>
    </row>
    <row r="63" spans="1:21" x14ac:dyDescent="0.25">
      <c r="A63" s="93" t="str">
        <f>'5'!A62</f>
        <v>1.6.5.</v>
      </c>
      <c r="B63" s="94" t="str">
        <f>'5'!B62</f>
        <v>установка управляемого прокола Р20 "PIT"</v>
      </c>
      <c r="C63" s="93" t="str">
        <f>'5'!C62</f>
        <v>J_1.6.5.L</v>
      </c>
      <c r="D63" s="91" t="s">
        <v>1532</v>
      </c>
      <c r="E63" s="91" t="s">
        <v>1532</v>
      </c>
      <c r="F63" s="91" t="s">
        <v>1532</v>
      </c>
      <c r="G63" s="91" t="s">
        <v>1532</v>
      </c>
      <c r="H63" s="91" t="s">
        <v>1532</v>
      </c>
      <c r="I63" s="91" t="s">
        <v>1532</v>
      </c>
      <c r="J63" s="91" t="s">
        <v>1532</v>
      </c>
      <c r="K63" s="91" t="s">
        <v>1532</v>
      </c>
      <c r="L63" s="91" t="s">
        <v>1532</v>
      </c>
      <c r="M63" s="91" t="s">
        <v>1532</v>
      </c>
      <c r="N63" s="91" t="s">
        <v>1532</v>
      </c>
      <c r="O63" s="91" t="s">
        <v>1532</v>
      </c>
      <c r="P63" s="91" t="s">
        <v>1532</v>
      </c>
      <c r="Q63" s="91" t="s">
        <v>1532</v>
      </c>
      <c r="R63" s="91" t="s">
        <v>1532</v>
      </c>
      <c r="S63" s="91" t="s">
        <v>1532</v>
      </c>
      <c r="T63" s="91" t="s">
        <v>1532</v>
      </c>
      <c r="U63" s="92"/>
    </row>
    <row r="64" spans="1:21" x14ac:dyDescent="0.25">
      <c r="A64" s="93" t="str">
        <f>'5'!A63</f>
        <v>1.6.6.</v>
      </c>
      <c r="B64" s="94" t="str">
        <f>'5'!B63</f>
        <v>измельчитель веток Skorpion 160R/90</v>
      </c>
      <c r="C64" s="93" t="str">
        <f>'5'!C63</f>
        <v>J_1.6.6.K</v>
      </c>
      <c r="D64" s="91" t="s">
        <v>1532</v>
      </c>
      <c r="E64" s="91" t="s">
        <v>1532</v>
      </c>
      <c r="F64" s="91" t="s">
        <v>1532</v>
      </c>
      <c r="G64" s="91" t="s">
        <v>1532</v>
      </c>
      <c r="H64" s="91" t="s">
        <v>1532</v>
      </c>
      <c r="I64" s="91" t="s">
        <v>1532</v>
      </c>
      <c r="J64" s="91" t="s">
        <v>1532</v>
      </c>
      <c r="K64" s="91" t="s">
        <v>1532</v>
      </c>
      <c r="L64" s="91" t="s">
        <v>1532</v>
      </c>
      <c r="M64" s="91" t="s">
        <v>1532</v>
      </c>
      <c r="N64" s="91" t="s">
        <v>1532</v>
      </c>
      <c r="O64" s="91" t="s">
        <v>1532</v>
      </c>
      <c r="P64" s="91" t="s">
        <v>1532</v>
      </c>
      <c r="Q64" s="91" t="s">
        <v>1532</v>
      </c>
      <c r="R64" s="91" t="s">
        <v>1532</v>
      </c>
      <c r="S64" s="91" t="s">
        <v>1532</v>
      </c>
      <c r="T64" s="91" t="s">
        <v>1532</v>
      </c>
      <c r="U64" s="92"/>
    </row>
    <row r="65" spans="1:21" x14ac:dyDescent="0.25">
      <c r="A65" s="93" t="str">
        <f>'5'!A64</f>
        <v>1.6.7.</v>
      </c>
      <c r="B65" s="94" t="str">
        <f>'5'!B64</f>
        <v>УАЗ Патриот</v>
      </c>
      <c r="C65" s="93" t="str">
        <f>'5'!C64</f>
        <v>J_1.6.7.L</v>
      </c>
      <c r="D65" s="91" t="s">
        <v>1532</v>
      </c>
      <c r="E65" s="91" t="s">
        <v>1532</v>
      </c>
      <c r="F65" s="91" t="s">
        <v>1532</v>
      </c>
      <c r="G65" s="91" t="s">
        <v>1532</v>
      </c>
      <c r="H65" s="91" t="s">
        <v>1532</v>
      </c>
      <c r="I65" s="91" t="s">
        <v>1532</v>
      </c>
      <c r="J65" s="91" t="s">
        <v>1532</v>
      </c>
      <c r="K65" s="91" t="s">
        <v>1532</v>
      </c>
      <c r="L65" s="91" t="s">
        <v>1532</v>
      </c>
      <c r="M65" s="91" t="s">
        <v>1532</v>
      </c>
      <c r="N65" s="91" t="s">
        <v>1532</v>
      </c>
      <c r="O65" s="91" t="s">
        <v>1532</v>
      </c>
      <c r="P65" s="91" t="s">
        <v>1532</v>
      </c>
      <c r="Q65" s="91" t="s">
        <v>1532</v>
      </c>
      <c r="R65" s="91" t="s">
        <v>1532</v>
      </c>
      <c r="S65" s="91" t="s">
        <v>1532</v>
      </c>
      <c r="T65" s="91" t="s">
        <v>1532</v>
      </c>
      <c r="U65" s="92"/>
    </row>
    <row r="66" spans="1:21" ht="30" x14ac:dyDescent="0.25">
      <c r="A66" s="93" t="str">
        <f>'5'!A65</f>
        <v>1.6.8.</v>
      </c>
      <c r="B66" s="94" t="str">
        <f>'5'!B65</f>
        <v>Автогидроподъемник АГП на базе ГАЗ-33086</v>
      </c>
      <c r="C66" s="93" t="str">
        <f>'5'!C65</f>
        <v>J_1.6.8.O</v>
      </c>
      <c r="D66" s="91" t="s">
        <v>1532</v>
      </c>
      <c r="E66" s="91" t="s">
        <v>1532</v>
      </c>
      <c r="F66" s="91" t="s">
        <v>1532</v>
      </c>
      <c r="G66" s="91" t="s">
        <v>1532</v>
      </c>
      <c r="H66" s="91" t="s">
        <v>1532</v>
      </c>
      <c r="I66" s="91" t="s">
        <v>1532</v>
      </c>
      <c r="J66" s="91" t="s">
        <v>1532</v>
      </c>
      <c r="K66" s="91" t="s">
        <v>1532</v>
      </c>
      <c r="L66" s="91" t="s">
        <v>1532</v>
      </c>
      <c r="M66" s="91" t="s">
        <v>1532</v>
      </c>
      <c r="N66" s="91" t="s">
        <v>1532</v>
      </c>
      <c r="O66" s="91" t="s">
        <v>1532</v>
      </c>
      <c r="P66" s="91" t="s">
        <v>1532</v>
      </c>
      <c r="Q66" s="91" t="s">
        <v>1532</v>
      </c>
      <c r="R66" s="91" t="s">
        <v>1532</v>
      </c>
      <c r="S66" s="91" t="s">
        <v>1532</v>
      </c>
      <c r="T66" s="91" t="s">
        <v>1532</v>
      </c>
      <c r="U66" s="92"/>
    </row>
    <row r="67" spans="1:21" x14ac:dyDescent="0.25">
      <c r="A67" s="93" t="str">
        <f>'5'!A66</f>
        <v>1.6.9.</v>
      </c>
      <c r="B67" s="94" t="str">
        <f>'5'!B66</f>
        <v>ПРМ на базе ГАЗ-33086</v>
      </c>
      <c r="C67" s="93" t="str">
        <f>'5'!C66</f>
        <v>J_1.6.9.K</v>
      </c>
      <c r="D67" s="91" t="s">
        <v>1532</v>
      </c>
      <c r="E67" s="91" t="s">
        <v>1532</v>
      </c>
      <c r="F67" s="91" t="s">
        <v>1532</v>
      </c>
      <c r="G67" s="91" t="s">
        <v>1532</v>
      </c>
      <c r="H67" s="91" t="s">
        <v>1532</v>
      </c>
      <c r="I67" s="91" t="s">
        <v>1532</v>
      </c>
      <c r="J67" s="91" t="s">
        <v>1532</v>
      </c>
      <c r="K67" s="91" t="s">
        <v>1532</v>
      </c>
      <c r="L67" s="91" t="s">
        <v>1532</v>
      </c>
      <c r="M67" s="91" t="s">
        <v>1532</v>
      </c>
      <c r="N67" s="91" t="s">
        <v>1532</v>
      </c>
      <c r="O67" s="91" t="s">
        <v>1532</v>
      </c>
      <c r="P67" s="91" t="s">
        <v>1532</v>
      </c>
      <c r="Q67" s="91" t="s">
        <v>1532</v>
      </c>
      <c r="R67" s="91" t="s">
        <v>1532</v>
      </c>
      <c r="S67" s="91" t="s">
        <v>1532</v>
      </c>
      <c r="T67" s="91" t="s">
        <v>1532</v>
      </c>
      <c r="U67" s="92"/>
    </row>
    <row r="68" spans="1:21" x14ac:dyDescent="0.25">
      <c r="A68" s="93" t="str">
        <f>'5'!A67</f>
        <v>1.6.10.</v>
      </c>
      <c r="B68" s="94" t="str">
        <f>'5'!B67</f>
        <v>тракторный -тягач на базе МТЗ-82</v>
      </c>
      <c r="C68" s="93" t="str">
        <f>'5'!C67</f>
        <v>J_1.6.10.M</v>
      </c>
      <c r="D68" s="91" t="s">
        <v>1532</v>
      </c>
      <c r="E68" s="91" t="s">
        <v>1532</v>
      </c>
      <c r="F68" s="91" t="s">
        <v>1532</v>
      </c>
      <c r="G68" s="91" t="s">
        <v>1532</v>
      </c>
      <c r="H68" s="91" t="s">
        <v>1532</v>
      </c>
      <c r="I68" s="91" t="s">
        <v>1532</v>
      </c>
      <c r="J68" s="91" t="s">
        <v>1532</v>
      </c>
      <c r="K68" s="91" t="s">
        <v>1532</v>
      </c>
      <c r="L68" s="91" t="s">
        <v>1532</v>
      </c>
      <c r="M68" s="91" t="s">
        <v>1532</v>
      </c>
      <c r="N68" s="91" t="s">
        <v>1532</v>
      </c>
      <c r="O68" s="91" t="s">
        <v>1532</v>
      </c>
      <c r="P68" s="91" t="s">
        <v>1532</v>
      </c>
      <c r="Q68" s="91" t="s">
        <v>1532</v>
      </c>
      <c r="R68" s="91" t="s">
        <v>1532</v>
      </c>
      <c r="S68" s="91" t="s">
        <v>1532</v>
      </c>
      <c r="T68" s="91" t="s">
        <v>1532</v>
      </c>
      <c r="U68" s="92"/>
    </row>
    <row r="69" spans="1:21" x14ac:dyDescent="0.25">
      <c r="A69" s="93" t="str">
        <f>'5'!A68</f>
        <v>1.6.11.</v>
      </c>
      <c r="B69" s="94" t="str">
        <f>'5'!B68</f>
        <v>самосвал Хёндай HP-65</v>
      </c>
      <c r="C69" s="93" t="str">
        <f>'5'!C68</f>
        <v>J_1.6.11.L</v>
      </c>
      <c r="D69" s="91" t="s">
        <v>1532</v>
      </c>
      <c r="E69" s="91" t="s">
        <v>1532</v>
      </c>
      <c r="F69" s="91" t="s">
        <v>1532</v>
      </c>
      <c r="G69" s="91" t="s">
        <v>1532</v>
      </c>
      <c r="H69" s="91" t="s">
        <v>1532</v>
      </c>
      <c r="I69" s="91" t="s">
        <v>1532</v>
      </c>
      <c r="J69" s="91" t="s">
        <v>1532</v>
      </c>
      <c r="K69" s="91" t="s">
        <v>1532</v>
      </c>
      <c r="L69" s="91" t="s">
        <v>1532</v>
      </c>
      <c r="M69" s="91" t="s">
        <v>1532</v>
      </c>
      <c r="N69" s="91" t="s">
        <v>1532</v>
      </c>
      <c r="O69" s="91" t="s">
        <v>1532</v>
      </c>
      <c r="P69" s="91" t="s">
        <v>1532</v>
      </c>
      <c r="Q69" s="91" t="s">
        <v>1532</v>
      </c>
      <c r="R69" s="91" t="s">
        <v>1532</v>
      </c>
      <c r="S69" s="91" t="s">
        <v>1532</v>
      </c>
      <c r="T69" s="91" t="s">
        <v>1532</v>
      </c>
      <c r="U69" s="92"/>
    </row>
    <row r="70" spans="1:21" x14ac:dyDescent="0.25">
      <c r="A70" s="93" t="str">
        <f>'5'!A69</f>
        <v>1.6.12.</v>
      </c>
      <c r="B70" s="94" t="str">
        <f>'5'!B69</f>
        <v>УАЗ -390995 (буханка)</v>
      </c>
      <c r="C70" s="93" t="str">
        <f>'5'!C69</f>
        <v>J_1.6.12.M</v>
      </c>
      <c r="D70" s="91" t="s">
        <v>1532</v>
      </c>
      <c r="E70" s="91" t="s">
        <v>1532</v>
      </c>
      <c r="F70" s="91" t="s">
        <v>1532</v>
      </c>
      <c r="G70" s="91" t="s">
        <v>1532</v>
      </c>
      <c r="H70" s="91" t="s">
        <v>1532</v>
      </c>
      <c r="I70" s="91" t="s">
        <v>1532</v>
      </c>
      <c r="J70" s="91" t="s">
        <v>1532</v>
      </c>
      <c r="K70" s="91" t="s">
        <v>1532</v>
      </c>
      <c r="L70" s="91" t="s">
        <v>1532</v>
      </c>
      <c r="M70" s="91" t="s">
        <v>1532</v>
      </c>
      <c r="N70" s="91" t="s">
        <v>1532</v>
      </c>
      <c r="O70" s="91" t="s">
        <v>1532</v>
      </c>
      <c r="P70" s="91" t="s">
        <v>1532</v>
      </c>
      <c r="Q70" s="91" t="s">
        <v>1532</v>
      </c>
      <c r="R70" s="91" t="s">
        <v>1532</v>
      </c>
      <c r="S70" s="91" t="s">
        <v>1532</v>
      </c>
      <c r="T70" s="91" t="s">
        <v>1532</v>
      </c>
      <c r="U70" s="92"/>
    </row>
    <row r="71" spans="1:21" x14ac:dyDescent="0.25">
      <c r="A71" s="93" t="str">
        <f>'5'!A70</f>
        <v>1.6.13.</v>
      </c>
      <c r="B71" s="94" t="str">
        <f>'5'!B70</f>
        <v>БКМ-205Д-01 на базе МТЗ-82 (ямобур)</v>
      </c>
      <c r="C71" s="93" t="str">
        <f>'5'!C70</f>
        <v>J_1.6.13.N</v>
      </c>
      <c r="D71" s="91" t="s">
        <v>1532</v>
      </c>
      <c r="E71" s="91" t="s">
        <v>1532</v>
      </c>
      <c r="F71" s="91" t="s">
        <v>1532</v>
      </c>
      <c r="G71" s="91" t="s">
        <v>1532</v>
      </c>
      <c r="H71" s="91" t="s">
        <v>1532</v>
      </c>
      <c r="I71" s="91" t="s">
        <v>1532</v>
      </c>
      <c r="J71" s="91" t="s">
        <v>1532</v>
      </c>
      <c r="K71" s="91" t="s">
        <v>1532</v>
      </c>
      <c r="L71" s="91" t="s">
        <v>1532</v>
      </c>
      <c r="M71" s="91" t="s">
        <v>1532</v>
      </c>
      <c r="N71" s="91" t="s">
        <v>1532</v>
      </c>
      <c r="O71" s="91" t="s">
        <v>1532</v>
      </c>
      <c r="P71" s="91" t="s">
        <v>1532</v>
      </c>
      <c r="Q71" s="91" t="s">
        <v>1532</v>
      </c>
      <c r="R71" s="91" t="s">
        <v>1532</v>
      </c>
      <c r="S71" s="91" t="s">
        <v>1532</v>
      </c>
      <c r="T71" s="91" t="s">
        <v>1532</v>
      </c>
      <c r="U71" s="92"/>
    </row>
    <row r="72" spans="1:21" ht="30" x14ac:dyDescent="0.25">
      <c r="A72" s="93" t="str">
        <f>'5'!A71</f>
        <v>1.6.14.</v>
      </c>
      <c r="B72" s="94" t="str">
        <f>'5'!B71</f>
        <v xml:space="preserve">измеритель параметров силовых трансформаторов К 540-3 </v>
      </c>
      <c r="C72" s="93" t="str">
        <f>'5'!C71</f>
        <v>J_1.6.14.M</v>
      </c>
      <c r="D72" s="91" t="s">
        <v>1532</v>
      </c>
      <c r="E72" s="91" t="s">
        <v>1532</v>
      </c>
      <c r="F72" s="91" t="s">
        <v>1532</v>
      </c>
      <c r="G72" s="91" t="s">
        <v>1532</v>
      </c>
      <c r="H72" s="91" t="s">
        <v>1532</v>
      </c>
      <c r="I72" s="91" t="s">
        <v>1532</v>
      </c>
      <c r="J72" s="91" t="s">
        <v>1532</v>
      </c>
      <c r="K72" s="91" t="s">
        <v>1532</v>
      </c>
      <c r="L72" s="91" t="s">
        <v>1532</v>
      </c>
      <c r="M72" s="91" t="s">
        <v>1532</v>
      </c>
      <c r="N72" s="91" t="s">
        <v>1532</v>
      </c>
      <c r="O72" s="91" t="s">
        <v>1532</v>
      </c>
      <c r="P72" s="91" t="s">
        <v>1532</v>
      </c>
      <c r="Q72" s="91" t="s">
        <v>1532</v>
      </c>
      <c r="R72" s="91" t="s">
        <v>1532</v>
      </c>
      <c r="S72" s="91" t="s">
        <v>1532</v>
      </c>
      <c r="T72" s="91" t="s">
        <v>1532</v>
      </c>
      <c r="U72" s="92"/>
    </row>
    <row r="73" spans="1:21" x14ac:dyDescent="0.25">
      <c r="A73" s="93" t="str">
        <f>'5'!A72</f>
        <v>1.6.15.</v>
      </c>
      <c r="B73" s="94" t="str">
        <f>'5'!B72</f>
        <v>СКАТ -70П</v>
      </c>
      <c r="C73" s="93" t="str">
        <f>'5'!C72</f>
        <v>J_1.6.15.K</v>
      </c>
      <c r="D73" s="91" t="s">
        <v>1532</v>
      </c>
      <c r="E73" s="91" t="s">
        <v>1532</v>
      </c>
      <c r="F73" s="91" t="s">
        <v>1532</v>
      </c>
      <c r="G73" s="91" t="s">
        <v>1532</v>
      </c>
      <c r="H73" s="91" t="s">
        <v>1532</v>
      </c>
      <c r="I73" s="91" t="s">
        <v>1532</v>
      </c>
      <c r="J73" s="91" t="s">
        <v>1532</v>
      </c>
      <c r="K73" s="91" t="s">
        <v>1532</v>
      </c>
      <c r="L73" s="91" t="s">
        <v>1532</v>
      </c>
      <c r="M73" s="91" t="s">
        <v>1532</v>
      </c>
      <c r="N73" s="91" t="s">
        <v>1532</v>
      </c>
      <c r="O73" s="91" t="s">
        <v>1532</v>
      </c>
      <c r="P73" s="91" t="s">
        <v>1532</v>
      </c>
      <c r="Q73" s="91" t="s">
        <v>1532</v>
      </c>
      <c r="R73" s="91" t="s">
        <v>1532</v>
      </c>
      <c r="S73" s="91" t="s">
        <v>1532</v>
      </c>
      <c r="T73" s="91" t="s">
        <v>1532</v>
      </c>
      <c r="U73" s="92"/>
    </row>
    <row r="74" spans="1:21" x14ac:dyDescent="0.25">
      <c r="A74" s="93" t="str">
        <f>'5'!A73</f>
        <v>1.6.16.</v>
      </c>
      <c r="B74" s="94" t="str">
        <f>'5'!B73</f>
        <v>СКАТ М100В</v>
      </c>
      <c r="C74" s="93" t="str">
        <f>'5'!C73</f>
        <v>J_1.6.16.L</v>
      </c>
      <c r="D74" s="91" t="s">
        <v>1532</v>
      </c>
      <c r="E74" s="91" t="s">
        <v>1532</v>
      </c>
      <c r="F74" s="91" t="s">
        <v>1532</v>
      </c>
      <c r="G74" s="91" t="s">
        <v>1532</v>
      </c>
      <c r="H74" s="91" t="s">
        <v>1532</v>
      </c>
      <c r="I74" s="91" t="s">
        <v>1532</v>
      </c>
      <c r="J74" s="91" t="s">
        <v>1532</v>
      </c>
      <c r="K74" s="91" t="s">
        <v>1532</v>
      </c>
      <c r="L74" s="91" t="s">
        <v>1532</v>
      </c>
      <c r="M74" s="91" t="s">
        <v>1532</v>
      </c>
      <c r="N74" s="91" t="s">
        <v>1532</v>
      </c>
      <c r="O74" s="91" t="s">
        <v>1532</v>
      </c>
      <c r="P74" s="91" t="s">
        <v>1532</v>
      </c>
      <c r="Q74" s="91" t="s">
        <v>1532</v>
      </c>
      <c r="R74" s="91" t="s">
        <v>1532</v>
      </c>
      <c r="S74" s="91" t="s">
        <v>1532</v>
      </c>
      <c r="T74" s="91" t="s">
        <v>1532</v>
      </c>
      <c r="U74" s="92"/>
    </row>
    <row r="75" spans="1:21" ht="45" x14ac:dyDescent="0.25">
      <c r="A75" s="93" t="str">
        <f>'5'!A74</f>
        <v>1.6.17.</v>
      </c>
      <c r="B75" s="94" t="str">
        <f>'5'!B74</f>
        <v>СВП-10 стенд механических испытаний повреждений для ведения работ на высоте</v>
      </c>
      <c r="C75" s="93" t="str">
        <f>'5'!C74</f>
        <v>J_1.6.17.N</v>
      </c>
      <c r="D75" s="91" t="s">
        <v>1532</v>
      </c>
      <c r="E75" s="91" t="s">
        <v>1532</v>
      </c>
      <c r="F75" s="91" t="s">
        <v>1532</v>
      </c>
      <c r="G75" s="91" t="s">
        <v>1532</v>
      </c>
      <c r="H75" s="91" t="s">
        <v>1532</v>
      </c>
      <c r="I75" s="91" t="s">
        <v>1532</v>
      </c>
      <c r="J75" s="91" t="s">
        <v>1532</v>
      </c>
      <c r="K75" s="91" t="s">
        <v>1532</v>
      </c>
      <c r="L75" s="91" t="s">
        <v>1532</v>
      </c>
      <c r="M75" s="91" t="s">
        <v>1532</v>
      </c>
      <c r="N75" s="91" t="s">
        <v>1532</v>
      </c>
      <c r="O75" s="91" t="s">
        <v>1532</v>
      </c>
      <c r="P75" s="91" t="s">
        <v>1532</v>
      </c>
      <c r="Q75" s="91" t="s">
        <v>1532</v>
      </c>
      <c r="R75" s="91" t="s">
        <v>1532</v>
      </c>
      <c r="S75" s="91" t="s">
        <v>1532</v>
      </c>
      <c r="T75" s="91" t="s">
        <v>1532</v>
      </c>
      <c r="U75" s="92"/>
    </row>
  </sheetData>
  <mergeCells count="9">
    <mergeCell ref="U12:U14"/>
    <mergeCell ref="E13:I13"/>
    <mergeCell ref="J13:O13"/>
    <mergeCell ref="A12:A14"/>
    <mergeCell ref="B12:B14"/>
    <mergeCell ref="C12:C14"/>
    <mergeCell ref="D12:D14"/>
    <mergeCell ref="E12:O12"/>
    <mergeCell ref="P12:T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75"/>
  <sheetViews>
    <sheetView workbookViewId="0">
      <selection activeCell="A9" sqref="A9"/>
    </sheetView>
  </sheetViews>
  <sheetFormatPr defaultRowHeight="15" x14ac:dyDescent="0.25"/>
  <cols>
    <col min="1" max="1" width="12.85546875" customWidth="1"/>
    <col min="2" max="2" width="35" customWidth="1"/>
    <col min="3" max="3" width="12" customWidth="1"/>
  </cols>
  <sheetData>
    <row r="1" spans="1:45" x14ac:dyDescent="0.25">
      <c r="A1" s="95" t="s">
        <v>185</v>
      </c>
    </row>
    <row r="2" spans="1:45" x14ac:dyDescent="0.25">
      <c r="A2" s="96" t="s">
        <v>1667</v>
      </c>
    </row>
    <row r="3" spans="1:45" x14ac:dyDescent="0.25">
      <c r="A3" s="96" t="s">
        <v>1668</v>
      </c>
    </row>
    <row r="4" spans="1:45" x14ac:dyDescent="0.25">
      <c r="A4" s="96" t="s">
        <v>1669</v>
      </c>
    </row>
    <row r="5" spans="1:45" x14ac:dyDescent="0.25">
      <c r="A5" s="95" t="s">
        <v>1860</v>
      </c>
    </row>
    <row r="6" spans="1:45" x14ac:dyDescent="0.25">
      <c r="A6" s="96" t="s">
        <v>1470</v>
      </c>
    </row>
    <row r="7" spans="1:45" x14ac:dyDescent="0.25">
      <c r="A7" s="96" t="s">
        <v>1471</v>
      </c>
    </row>
    <row r="8" spans="1:45" x14ac:dyDescent="0.25">
      <c r="A8" s="96" t="s">
        <v>1859</v>
      </c>
    </row>
    <row r="9" spans="1:45" x14ac:dyDescent="0.25">
      <c r="A9" s="96" t="s">
        <v>1472</v>
      </c>
    </row>
    <row r="10" spans="1:45" x14ac:dyDescent="0.25">
      <c r="A10" s="96" t="s">
        <v>1473</v>
      </c>
    </row>
    <row r="12" spans="1:45" s="97" customFormat="1" ht="11.25" x14ac:dyDescent="0.2">
      <c r="A12" s="270" t="s">
        <v>1699</v>
      </c>
      <c r="B12" s="272" t="s">
        <v>69</v>
      </c>
      <c r="C12" s="272" t="s">
        <v>105</v>
      </c>
      <c r="D12" s="273" t="s">
        <v>1675</v>
      </c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</row>
    <row r="13" spans="1:45" s="97" customFormat="1" ht="11.25" x14ac:dyDescent="0.2">
      <c r="A13" s="271"/>
      <c r="B13" s="272"/>
      <c r="C13" s="272"/>
      <c r="D13" s="272" t="s">
        <v>1676</v>
      </c>
      <c r="E13" s="272"/>
      <c r="F13" s="272"/>
      <c r="G13" s="272"/>
      <c r="H13" s="272"/>
      <c r="I13" s="272"/>
      <c r="J13" s="274" t="s">
        <v>1677</v>
      </c>
      <c r="K13" s="274"/>
      <c r="L13" s="274"/>
      <c r="M13" s="274"/>
      <c r="N13" s="274"/>
      <c r="O13" s="274"/>
      <c r="P13" s="272" t="s">
        <v>1678</v>
      </c>
      <c r="Q13" s="272"/>
      <c r="R13" s="272"/>
      <c r="S13" s="272"/>
      <c r="T13" s="272"/>
      <c r="U13" s="272"/>
      <c r="V13" s="272" t="s">
        <v>1679</v>
      </c>
      <c r="W13" s="272"/>
      <c r="X13" s="272"/>
      <c r="Y13" s="272"/>
      <c r="Z13" s="272"/>
      <c r="AA13" s="272"/>
      <c r="AB13" s="272" t="s">
        <v>1680</v>
      </c>
      <c r="AC13" s="272"/>
      <c r="AD13" s="272"/>
      <c r="AE13" s="272"/>
      <c r="AF13" s="272"/>
      <c r="AG13" s="272"/>
      <c r="AH13" s="272" t="s">
        <v>1681</v>
      </c>
      <c r="AI13" s="272"/>
      <c r="AJ13" s="272"/>
      <c r="AK13" s="272"/>
      <c r="AL13" s="272"/>
      <c r="AM13" s="272"/>
      <c r="AN13" s="272" t="s">
        <v>1682</v>
      </c>
      <c r="AO13" s="272"/>
      <c r="AP13" s="272"/>
      <c r="AQ13" s="272"/>
      <c r="AR13" s="272"/>
      <c r="AS13" s="272"/>
    </row>
    <row r="14" spans="1:45" s="97" customFormat="1" ht="11.25" x14ac:dyDescent="0.2">
      <c r="A14" s="271"/>
      <c r="B14" s="272"/>
      <c r="C14" s="272"/>
      <c r="D14" s="275" t="s">
        <v>1683</v>
      </c>
      <c r="E14" s="275"/>
      <c r="F14" s="275" t="s">
        <v>1683</v>
      </c>
      <c r="G14" s="275"/>
      <c r="H14" s="276"/>
      <c r="I14" s="276"/>
      <c r="J14" s="275" t="s">
        <v>1683</v>
      </c>
      <c r="K14" s="275"/>
      <c r="L14" s="275" t="s">
        <v>1683</v>
      </c>
      <c r="M14" s="275"/>
      <c r="N14" s="276"/>
      <c r="O14" s="276"/>
      <c r="P14" s="275" t="s">
        <v>1683</v>
      </c>
      <c r="Q14" s="275"/>
      <c r="R14" s="275" t="s">
        <v>1683</v>
      </c>
      <c r="S14" s="275"/>
      <c r="T14" s="276"/>
      <c r="U14" s="276"/>
      <c r="V14" s="275" t="s">
        <v>1683</v>
      </c>
      <c r="W14" s="275"/>
      <c r="X14" s="275" t="s">
        <v>1683</v>
      </c>
      <c r="Y14" s="275"/>
      <c r="Z14" s="276"/>
      <c r="AA14" s="276"/>
      <c r="AB14" s="275" t="s">
        <v>1684</v>
      </c>
      <c r="AC14" s="275"/>
      <c r="AD14" s="275" t="s">
        <v>1684</v>
      </c>
      <c r="AE14" s="275"/>
      <c r="AF14" s="276"/>
      <c r="AG14" s="276"/>
      <c r="AH14" s="275" t="s">
        <v>1683</v>
      </c>
      <c r="AI14" s="275"/>
      <c r="AJ14" s="275" t="s">
        <v>1683</v>
      </c>
      <c r="AK14" s="275"/>
      <c r="AL14" s="276"/>
      <c r="AM14" s="276"/>
      <c r="AN14" s="275" t="s">
        <v>1683</v>
      </c>
      <c r="AO14" s="275"/>
      <c r="AP14" s="275" t="s">
        <v>1683</v>
      </c>
      <c r="AQ14" s="275"/>
      <c r="AR14" s="276"/>
      <c r="AS14" s="276"/>
    </row>
    <row r="15" spans="1:45" s="97" customFormat="1" ht="11.25" x14ac:dyDescent="0.2">
      <c r="A15" s="271"/>
      <c r="B15" s="272"/>
      <c r="C15" s="272"/>
      <c r="D15" s="99" t="s">
        <v>1685</v>
      </c>
      <c r="E15" s="100" t="s">
        <v>83</v>
      </c>
      <c r="F15" s="101" t="s">
        <v>695</v>
      </c>
      <c r="G15" s="99" t="s">
        <v>1686</v>
      </c>
      <c r="H15" s="102" t="s">
        <v>83</v>
      </c>
      <c r="I15" s="99" t="s">
        <v>1687</v>
      </c>
      <c r="J15" s="102" t="s">
        <v>83</v>
      </c>
      <c r="K15" s="102" t="s">
        <v>83</v>
      </c>
      <c r="L15" s="102" t="s">
        <v>83</v>
      </c>
      <c r="M15" s="100" t="s">
        <v>83</v>
      </c>
      <c r="N15" s="100" t="s">
        <v>83</v>
      </c>
      <c r="O15" s="99" t="s">
        <v>1686</v>
      </c>
      <c r="P15" s="102" t="s">
        <v>83</v>
      </c>
      <c r="Q15" s="99" t="s">
        <v>1688</v>
      </c>
      <c r="R15" s="102" t="s">
        <v>83</v>
      </c>
      <c r="S15" s="102" t="s">
        <v>83</v>
      </c>
      <c r="T15" s="102" t="s">
        <v>83</v>
      </c>
      <c r="U15" s="102" t="s">
        <v>83</v>
      </c>
      <c r="V15" s="101" t="s">
        <v>695</v>
      </c>
      <c r="W15" s="100" t="s">
        <v>83</v>
      </c>
      <c r="X15" s="99" t="s">
        <v>1689</v>
      </c>
      <c r="Y15" s="102" t="s">
        <v>83</v>
      </c>
      <c r="Z15" s="102" t="s">
        <v>83</v>
      </c>
      <c r="AA15" s="102" t="s">
        <v>83</v>
      </c>
      <c r="AB15" s="102" t="s">
        <v>83</v>
      </c>
      <c r="AC15" s="102" t="s">
        <v>83</v>
      </c>
      <c r="AD15" s="101" t="s">
        <v>695</v>
      </c>
      <c r="AE15" s="102" t="s">
        <v>83</v>
      </c>
      <c r="AF15" s="101" t="s">
        <v>695</v>
      </c>
      <c r="AG15" s="102" t="s">
        <v>83</v>
      </c>
      <c r="AH15" s="101" t="s">
        <v>695</v>
      </c>
      <c r="AI15" s="102" t="s">
        <v>83</v>
      </c>
      <c r="AJ15" s="103" t="s">
        <v>695</v>
      </c>
      <c r="AK15" s="102" t="s">
        <v>83</v>
      </c>
      <c r="AL15" s="101" t="s">
        <v>695</v>
      </c>
      <c r="AM15" s="102" t="s">
        <v>83</v>
      </c>
      <c r="AN15" s="100" t="s">
        <v>83</v>
      </c>
      <c r="AO15" s="99" t="s">
        <v>1686</v>
      </c>
      <c r="AP15" s="103" t="s">
        <v>695</v>
      </c>
      <c r="AQ15" s="100" t="s">
        <v>83</v>
      </c>
      <c r="AR15" s="101" t="s">
        <v>695</v>
      </c>
      <c r="AS15" s="102" t="s">
        <v>83</v>
      </c>
    </row>
    <row r="16" spans="1:45" x14ac:dyDescent="0.25">
      <c r="A16" s="68" t="s">
        <v>25</v>
      </c>
      <c r="B16" s="68" t="s">
        <v>26</v>
      </c>
      <c r="C16" s="74" t="s">
        <v>27</v>
      </c>
      <c r="D16" s="60" t="s">
        <v>187</v>
      </c>
      <c r="E16" s="58" t="s">
        <v>188</v>
      </c>
      <c r="F16" s="60" t="s">
        <v>189</v>
      </c>
      <c r="G16" s="60" t="s">
        <v>190</v>
      </c>
      <c r="H16" s="58" t="s">
        <v>191</v>
      </c>
      <c r="I16" s="58" t="s">
        <v>192</v>
      </c>
      <c r="J16" s="60" t="s">
        <v>193</v>
      </c>
      <c r="K16" s="60" t="s">
        <v>194</v>
      </c>
      <c r="L16" s="60" t="s">
        <v>195</v>
      </c>
      <c r="M16" s="58" t="s">
        <v>196</v>
      </c>
      <c r="N16" s="58" t="s">
        <v>197</v>
      </c>
      <c r="O16" s="58" t="s">
        <v>197</v>
      </c>
      <c r="P16" s="73" t="s">
        <v>198</v>
      </c>
      <c r="Q16" s="73" t="s">
        <v>199</v>
      </c>
      <c r="R16" s="60" t="s">
        <v>200</v>
      </c>
      <c r="S16" s="60" t="s">
        <v>201</v>
      </c>
      <c r="T16" s="75" t="s">
        <v>202</v>
      </c>
      <c r="U16" s="75" t="s">
        <v>202</v>
      </c>
      <c r="V16" s="60" t="s">
        <v>203</v>
      </c>
      <c r="W16" s="58" t="s">
        <v>204</v>
      </c>
      <c r="X16" s="60" t="s">
        <v>205</v>
      </c>
      <c r="Y16" s="60" t="s">
        <v>206</v>
      </c>
      <c r="Z16" s="58" t="s">
        <v>207</v>
      </c>
      <c r="AA16" s="58" t="s">
        <v>207</v>
      </c>
      <c r="AB16" s="73" t="s">
        <v>208</v>
      </c>
      <c r="AC16" s="73" t="s">
        <v>209</v>
      </c>
      <c r="AD16" s="60" t="s">
        <v>210</v>
      </c>
      <c r="AE16" s="60" t="s">
        <v>211</v>
      </c>
      <c r="AF16" s="75" t="s">
        <v>212</v>
      </c>
      <c r="AG16" s="75" t="s">
        <v>212</v>
      </c>
      <c r="AH16" s="60" t="s">
        <v>213</v>
      </c>
      <c r="AI16" s="60" t="s">
        <v>214</v>
      </c>
      <c r="AJ16" s="58" t="s">
        <v>215</v>
      </c>
      <c r="AK16" s="60" t="s">
        <v>216</v>
      </c>
      <c r="AL16" s="58" t="s">
        <v>217</v>
      </c>
      <c r="AM16" s="58" t="s">
        <v>217</v>
      </c>
      <c r="AN16" s="75" t="s">
        <v>218</v>
      </c>
      <c r="AO16" s="75" t="s">
        <v>219</v>
      </c>
      <c r="AP16" s="58" t="s">
        <v>220</v>
      </c>
      <c r="AQ16" s="58" t="s">
        <v>221</v>
      </c>
      <c r="AR16" s="75" t="s">
        <v>222</v>
      </c>
      <c r="AS16" s="75" t="s">
        <v>222</v>
      </c>
    </row>
    <row r="17" spans="1:45" ht="30" x14ac:dyDescent="0.25">
      <c r="A17" s="58">
        <f>'1'!A17</f>
        <v>0</v>
      </c>
      <c r="B17" s="63" t="str">
        <f>'1'!B17</f>
        <v>ВСЕГО по инвестиционной программе, в том числе:</v>
      </c>
      <c r="C17" s="58" t="str">
        <f>'1'!C17</f>
        <v>нд</v>
      </c>
      <c r="D17" s="60" t="s">
        <v>1532</v>
      </c>
      <c r="E17" s="60" t="s">
        <v>1532</v>
      </c>
      <c r="F17" s="60" t="s">
        <v>1532</v>
      </c>
      <c r="G17" s="60" t="s">
        <v>1532</v>
      </c>
      <c r="H17" s="60" t="s">
        <v>1532</v>
      </c>
      <c r="I17" s="60" t="s">
        <v>1532</v>
      </c>
      <c r="J17" s="60" t="s">
        <v>1532</v>
      </c>
      <c r="K17" s="60" t="s">
        <v>1532</v>
      </c>
      <c r="L17" s="60" t="s">
        <v>1532</v>
      </c>
      <c r="M17" s="60" t="s">
        <v>1532</v>
      </c>
      <c r="N17" s="60" t="s">
        <v>1532</v>
      </c>
      <c r="O17" s="60" t="s">
        <v>1532</v>
      </c>
      <c r="P17" s="60" t="s">
        <v>1532</v>
      </c>
      <c r="Q17" s="60" t="s">
        <v>1532</v>
      </c>
      <c r="R17" s="60" t="s">
        <v>1532</v>
      </c>
      <c r="S17" s="60" t="s">
        <v>1532</v>
      </c>
      <c r="T17" s="60" t="s">
        <v>1532</v>
      </c>
      <c r="U17" s="60" t="s">
        <v>1532</v>
      </c>
      <c r="V17" s="60" t="s">
        <v>1532</v>
      </c>
      <c r="W17" s="60" t="s">
        <v>1532</v>
      </c>
      <c r="X17" s="60" t="s">
        <v>1532</v>
      </c>
      <c r="Y17" s="60" t="s">
        <v>1532</v>
      </c>
      <c r="Z17" s="60" t="s">
        <v>1532</v>
      </c>
      <c r="AA17" s="60" t="s">
        <v>1532</v>
      </c>
      <c r="AB17" s="60" t="s">
        <v>1532</v>
      </c>
      <c r="AC17" s="60" t="s">
        <v>1532</v>
      </c>
      <c r="AD17" s="60" t="s">
        <v>1532</v>
      </c>
      <c r="AE17" s="60" t="s">
        <v>1532</v>
      </c>
      <c r="AF17" s="60" t="s">
        <v>1532</v>
      </c>
      <c r="AG17" s="60" t="s">
        <v>1532</v>
      </c>
      <c r="AH17" s="60" t="s">
        <v>1532</v>
      </c>
      <c r="AI17" s="60" t="s">
        <v>1532</v>
      </c>
      <c r="AJ17" s="60" t="s">
        <v>1532</v>
      </c>
      <c r="AK17" s="60" t="s">
        <v>1532</v>
      </c>
      <c r="AL17" s="60" t="s">
        <v>1532</v>
      </c>
      <c r="AM17" s="60" t="s">
        <v>1532</v>
      </c>
      <c r="AN17" s="60" t="s">
        <v>1532</v>
      </c>
      <c r="AO17" s="60" t="s">
        <v>1532</v>
      </c>
      <c r="AP17" s="60" t="s">
        <v>1532</v>
      </c>
      <c r="AQ17" s="60" t="s">
        <v>1532</v>
      </c>
      <c r="AR17" s="60" t="s">
        <v>1532</v>
      </c>
      <c r="AS17" s="60" t="s">
        <v>1532</v>
      </c>
    </row>
    <row r="18" spans="1:45" ht="45" x14ac:dyDescent="0.25">
      <c r="A18" s="58" t="str">
        <f>'1'!A18</f>
        <v>0.2</v>
      </c>
      <c r="B18" s="63" t="str">
        <f>'1'!B18</f>
        <v>Реконструкция, модернизация, техническое перевооружение, всего</v>
      </c>
      <c r="C18" s="58" t="str">
        <f>'1'!C18</f>
        <v>нд</v>
      </c>
      <c r="D18" s="60" t="s">
        <v>1532</v>
      </c>
      <c r="E18" s="60" t="s">
        <v>1532</v>
      </c>
      <c r="F18" s="60" t="s">
        <v>1532</v>
      </c>
      <c r="G18" s="60" t="s">
        <v>1532</v>
      </c>
      <c r="H18" s="60" t="s">
        <v>1532</v>
      </c>
      <c r="I18" s="60" t="s">
        <v>1532</v>
      </c>
      <c r="J18" s="60" t="s">
        <v>1532</v>
      </c>
      <c r="K18" s="60" t="s">
        <v>1532</v>
      </c>
      <c r="L18" s="60" t="s">
        <v>1532</v>
      </c>
      <c r="M18" s="60" t="s">
        <v>1532</v>
      </c>
      <c r="N18" s="60" t="s">
        <v>1532</v>
      </c>
      <c r="O18" s="60" t="s">
        <v>1532</v>
      </c>
      <c r="P18" s="60" t="s">
        <v>1532</v>
      </c>
      <c r="Q18" s="60" t="s">
        <v>1532</v>
      </c>
      <c r="R18" s="60" t="s">
        <v>1532</v>
      </c>
      <c r="S18" s="60" t="s">
        <v>1532</v>
      </c>
      <c r="T18" s="60" t="s">
        <v>1532</v>
      </c>
      <c r="U18" s="60" t="s">
        <v>1532</v>
      </c>
      <c r="V18" s="60" t="s">
        <v>1532</v>
      </c>
      <c r="W18" s="60" t="s">
        <v>1532</v>
      </c>
      <c r="X18" s="60" t="s">
        <v>1532</v>
      </c>
      <c r="Y18" s="60" t="s">
        <v>1532</v>
      </c>
      <c r="Z18" s="60" t="s">
        <v>1532</v>
      </c>
      <c r="AA18" s="60" t="s">
        <v>1532</v>
      </c>
      <c r="AB18" s="60" t="s">
        <v>1532</v>
      </c>
      <c r="AC18" s="60" t="s">
        <v>1532</v>
      </c>
      <c r="AD18" s="60" t="s">
        <v>1532</v>
      </c>
      <c r="AE18" s="60" t="s">
        <v>1532</v>
      </c>
      <c r="AF18" s="60" t="s">
        <v>1532</v>
      </c>
      <c r="AG18" s="60" t="s">
        <v>1532</v>
      </c>
      <c r="AH18" s="60" t="s">
        <v>1532</v>
      </c>
      <c r="AI18" s="60" t="s">
        <v>1532</v>
      </c>
      <c r="AJ18" s="60" t="s">
        <v>1532</v>
      </c>
      <c r="AK18" s="60" t="s">
        <v>1532</v>
      </c>
      <c r="AL18" s="60" t="s">
        <v>1532</v>
      </c>
      <c r="AM18" s="60" t="s">
        <v>1532</v>
      </c>
      <c r="AN18" s="60" t="s">
        <v>1532</v>
      </c>
      <c r="AO18" s="60" t="s">
        <v>1532</v>
      </c>
      <c r="AP18" s="60" t="s">
        <v>1532</v>
      </c>
      <c r="AQ18" s="60" t="s">
        <v>1532</v>
      </c>
      <c r="AR18" s="60" t="s">
        <v>1532</v>
      </c>
      <c r="AS18" s="60" t="s">
        <v>1532</v>
      </c>
    </row>
    <row r="19" spans="1:45" ht="45" x14ac:dyDescent="0.25">
      <c r="A19" s="58" t="str">
        <f>'1'!A19</f>
        <v>0.4</v>
      </c>
      <c r="B19" s="63" t="str">
        <f>'1'!B19</f>
        <v>Прочее новое строительство объектов электросетевого хозяйства, всего</v>
      </c>
      <c r="C19" s="58" t="str">
        <f>'1'!C19</f>
        <v>нд</v>
      </c>
      <c r="D19" s="60" t="s">
        <v>1532</v>
      </c>
      <c r="E19" s="60" t="s">
        <v>1532</v>
      </c>
      <c r="F19" s="60" t="s">
        <v>1532</v>
      </c>
      <c r="G19" s="60" t="s">
        <v>1532</v>
      </c>
      <c r="H19" s="60" t="s">
        <v>1532</v>
      </c>
      <c r="I19" s="60" t="s">
        <v>1532</v>
      </c>
      <c r="J19" s="60" t="s">
        <v>1532</v>
      </c>
      <c r="K19" s="60" t="s">
        <v>1532</v>
      </c>
      <c r="L19" s="60" t="s">
        <v>1532</v>
      </c>
      <c r="M19" s="60" t="s">
        <v>1532</v>
      </c>
      <c r="N19" s="60" t="s">
        <v>1532</v>
      </c>
      <c r="O19" s="60" t="s">
        <v>1532</v>
      </c>
      <c r="P19" s="60" t="s">
        <v>1532</v>
      </c>
      <c r="Q19" s="60" t="s">
        <v>1532</v>
      </c>
      <c r="R19" s="60" t="s">
        <v>1532</v>
      </c>
      <c r="S19" s="60" t="s">
        <v>1532</v>
      </c>
      <c r="T19" s="60" t="s">
        <v>1532</v>
      </c>
      <c r="U19" s="60" t="s">
        <v>1532</v>
      </c>
      <c r="V19" s="60" t="s">
        <v>1532</v>
      </c>
      <c r="W19" s="60" t="s">
        <v>1532</v>
      </c>
      <c r="X19" s="60" t="s">
        <v>1532</v>
      </c>
      <c r="Y19" s="60" t="s">
        <v>1532</v>
      </c>
      <c r="Z19" s="60" t="s">
        <v>1532</v>
      </c>
      <c r="AA19" s="60" t="s">
        <v>1532</v>
      </c>
      <c r="AB19" s="60" t="s">
        <v>1532</v>
      </c>
      <c r="AC19" s="60" t="s">
        <v>1532</v>
      </c>
      <c r="AD19" s="60" t="s">
        <v>1532</v>
      </c>
      <c r="AE19" s="60" t="s">
        <v>1532</v>
      </c>
      <c r="AF19" s="60" t="s">
        <v>1532</v>
      </c>
      <c r="AG19" s="60" t="s">
        <v>1532</v>
      </c>
      <c r="AH19" s="60" t="s">
        <v>1532</v>
      </c>
      <c r="AI19" s="60" t="s">
        <v>1532</v>
      </c>
      <c r="AJ19" s="60" t="s">
        <v>1532</v>
      </c>
      <c r="AK19" s="60" t="s">
        <v>1532</v>
      </c>
      <c r="AL19" s="60" t="s">
        <v>1532</v>
      </c>
      <c r="AM19" s="60" t="s">
        <v>1532</v>
      </c>
      <c r="AN19" s="60" t="s">
        <v>1532</v>
      </c>
      <c r="AO19" s="60" t="s">
        <v>1532</v>
      </c>
      <c r="AP19" s="60" t="s">
        <v>1532</v>
      </c>
      <c r="AQ19" s="60" t="s">
        <v>1532</v>
      </c>
      <c r="AR19" s="60" t="s">
        <v>1532</v>
      </c>
      <c r="AS19" s="60" t="s">
        <v>1532</v>
      </c>
    </row>
    <row r="20" spans="1:45" ht="30" x14ac:dyDescent="0.25">
      <c r="A20" s="58" t="str">
        <f>'1'!A20</f>
        <v>0.6</v>
      </c>
      <c r="B20" s="63" t="str">
        <f>'1'!B20</f>
        <v>Прочие инвестиционные проекты, всего</v>
      </c>
      <c r="C20" s="58" t="str">
        <f>'1'!C20</f>
        <v>нд</v>
      </c>
      <c r="D20" s="60" t="s">
        <v>1532</v>
      </c>
      <c r="E20" s="60" t="s">
        <v>1532</v>
      </c>
      <c r="F20" s="60" t="s">
        <v>1532</v>
      </c>
      <c r="G20" s="60" t="s">
        <v>1532</v>
      </c>
      <c r="H20" s="60" t="s">
        <v>1532</v>
      </c>
      <c r="I20" s="60" t="s">
        <v>1532</v>
      </c>
      <c r="J20" s="60" t="s">
        <v>1532</v>
      </c>
      <c r="K20" s="60" t="s">
        <v>1532</v>
      </c>
      <c r="L20" s="60" t="s">
        <v>1532</v>
      </c>
      <c r="M20" s="60" t="s">
        <v>1532</v>
      </c>
      <c r="N20" s="60" t="s">
        <v>1532</v>
      </c>
      <c r="O20" s="60" t="s">
        <v>1532</v>
      </c>
      <c r="P20" s="60" t="s">
        <v>1532</v>
      </c>
      <c r="Q20" s="60" t="s">
        <v>1532</v>
      </c>
      <c r="R20" s="60" t="s">
        <v>1532</v>
      </c>
      <c r="S20" s="60" t="s">
        <v>1532</v>
      </c>
      <c r="T20" s="60" t="s">
        <v>1532</v>
      </c>
      <c r="U20" s="60" t="s">
        <v>1532</v>
      </c>
      <c r="V20" s="60" t="s">
        <v>1532</v>
      </c>
      <c r="W20" s="60" t="s">
        <v>1532</v>
      </c>
      <c r="X20" s="60" t="s">
        <v>1532</v>
      </c>
      <c r="Y20" s="60" t="s">
        <v>1532</v>
      </c>
      <c r="Z20" s="60" t="s">
        <v>1532</v>
      </c>
      <c r="AA20" s="60" t="s">
        <v>1532</v>
      </c>
      <c r="AB20" s="60" t="s">
        <v>1532</v>
      </c>
      <c r="AC20" s="60" t="s">
        <v>1532</v>
      </c>
      <c r="AD20" s="60" t="s">
        <v>1532</v>
      </c>
      <c r="AE20" s="60" t="s">
        <v>1532</v>
      </c>
      <c r="AF20" s="60" t="s">
        <v>1532</v>
      </c>
      <c r="AG20" s="60" t="s">
        <v>1532</v>
      </c>
      <c r="AH20" s="60" t="s">
        <v>1532</v>
      </c>
      <c r="AI20" s="60" t="s">
        <v>1532</v>
      </c>
      <c r="AJ20" s="60" t="s">
        <v>1532</v>
      </c>
      <c r="AK20" s="60" t="s">
        <v>1532</v>
      </c>
      <c r="AL20" s="60" t="s">
        <v>1532</v>
      </c>
      <c r="AM20" s="60" t="s">
        <v>1532</v>
      </c>
      <c r="AN20" s="60" t="s">
        <v>1532</v>
      </c>
      <c r="AO20" s="60" t="s">
        <v>1532</v>
      </c>
      <c r="AP20" s="60" t="s">
        <v>1532</v>
      </c>
      <c r="AQ20" s="60" t="s">
        <v>1532</v>
      </c>
      <c r="AR20" s="60" t="s">
        <v>1532</v>
      </c>
      <c r="AS20" s="60" t="s">
        <v>1532</v>
      </c>
    </row>
    <row r="21" spans="1:45" x14ac:dyDescent="0.25">
      <c r="A21" s="58">
        <f>'1'!A21</f>
        <v>1</v>
      </c>
      <c r="B21" s="63" t="str">
        <f>'1'!B21</f>
        <v>Приморский край</v>
      </c>
      <c r="C21" s="58" t="str">
        <f>'1'!C21</f>
        <v>нд</v>
      </c>
      <c r="D21" s="60" t="s">
        <v>1532</v>
      </c>
      <c r="E21" s="60" t="s">
        <v>1532</v>
      </c>
      <c r="F21" s="60" t="s">
        <v>1532</v>
      </c>
      <c r="G21" s="60" t="s">
        <v>1532</v>
      </c>
      <c r="H21" s="60" t="s">
        <v>1532</v>
      </c>
      <c r="I21" s="60" t="s">
        <v>1532</v>
      </c>
      <c r="J21" s="60" t="s">
        <v>1532</v>
      </c>
      <c r="K21" s="60" t="s">
        <v>1532</v>
      </c>
      <c r="L21" s="60" t="s">
        <v>1532</v>
      </c>
      <c r="M21" s="60" t="s">
        <v>1532</v>
      </c>
      <c r="N21" s="60" t="s">
        <v>1532</v>
      </c>
      <c r="O21" s="60" t="s">
        <v>1532</v>
      </c>
      <c r="P21" s="60" t="s">
        <v>1532</v>
      </c>
      <c r="Q21" s="60" t="s">
        <v>1532</v>
      </c>
      <c r="R21" s="60" t="s">
        <v>1532</v>
      </c>
      <c r="S21" s="60" t="s">
        <v>1532</v>
      </c>
      <c r="T21" s="60" t="s">
        <v>1532</v>
      </c>
      <c r="U21" s="60" t="s">
        <v>1532</v>
      </c>
      <c r="V21" s="60" t="s">
        <v>1532</v>
      </c>
      <c r="W21" s="60" t="s">
        <v>1532</v>
      </c>
      <c r="X21" s="60" t="s">
        <v>1532</v>
      </c>
      <c r="Y21" s="60" t="s">
        <v>1532</v>
      </c>
      <c r="Z21" s="60" t="s">
        <v>1532</v>
      </c>
      <c r="AA21" s="60" t="s">
        <v>1532</v>
      </c>
      <c r="AB21" s="60" t="s">
        <v>1532</v>
      </c>
      <c r="AC21" s="60" t="s">
        <v>1532</v>
      </c>
      <c r="AD21" s="60" t="s">
        <v>1532</v>
      </c>
      <c r="AE21" s="60" t="s">
        <v>1532</v>
      </c>
      <c r="AF21" s="60" t="s">
        <v>1532</v>
      </c>
      <c r="AG21" s="60" t="s">
        <v>1532</v>
      </c>
      <c r="AH21" s="60" t="s">
        <v>1532</v>
      </c>
      <c r="AI21" s="60" t="s">
        <v>1532</v>
      </c>
      <c r="AJ21" s="60" t="s">
        <v>1532</v>
      </c>
      <c r="AK21" s="60" t="s">
        <v>1532</v>
      </c>
      <c r="AL21" s="60" t="s">
        <v>1532</v>
      </c>
      <c r="AM21" s="60" t="s">
        <v>1532</v>
      </c>
      <c r="AN21" s="60" t="s">
        <v>1532</v>
      </c>
      <c r="AO21" s="60" t="s">
        <v>1532</v>
      </c>
      <c r="AP21" s="60" t="s">
        <v>1532</v>
      </c>
      <c r="AQ21" s="60" t="s">
        <v>1532</v>
      </c>
      <c r="AR21" s="60" t="s">
        <v>1532</v>
      </c>
      <c r="AS21" s="60" t="s">
        <v>1532</v>
      </c>
    </row>
    <row r="22" spans="1:45" ht="45" x14ac:dyDescent="0.25">
      <c r="A22" s="58" t="str">
        <f>'1'!A22</f>
        <v>1.2</v>
      </c>
      <c r="B22" s="63" t="str">
        <f>'1'!B22</f>
        <v>Реконструкция, модернизация, техническое перевооружение всего, в том числе:</v>
      </c>
      <c r="C22" s="58" t="str">
        <f>'1'!C22</f>
        <v>нд</v>
      </c>
      <c r="D22" s="60" t="s">
        <v>1532</v>
      </c>
      <c r="E22" s="60" t="s">
        <v>1532</v>
      </c>
      <c r="F22" s="60" t="s">
        <v>1532</v>
      </c>
      <c r="G22" s="60" t="s">
        <v>1532</v>
      </c>
      <c r="H22" s="60" t="s">
        <v>1532</v>
      </c>
      <c r="I22" s="60" t="s">
        <v>1532</v>
      </c>
      <c r="J22" s="60" t="s">
        <v>1532</v>
      </c>
      <c r="K22" s="60" t="s">
        <v>1532</v>
      </c>
      <c r="L22" s="60" t="s">
        <v>1532</v>
      </c>
      <c r="M22" s="60" t="s">
        <v>1532</v>
      </c>
      <c r="N22" s="60" t="s">
        <v>1532</v>
      </c>
      <c r="O22" s="60" t="s">
        <v>1532</v>
      </c>
      <c r="P22" s="60" t="s">
        <v>1532</v>
      </c>
      <c r="Q22" s="60" t="s">
        <v>1532</v>
      </c>
      <c r="R22" s="60" t="s">
        <v>1532</v>
      </c>
      <c r="S22" s="60" t="s">
        <v>1532</v>
      </c>
      <c r="T22" s="60" t="s">
        <v>1532</v>
      </c>
      <c r="U22" s="60" t="s">
        <v>1532</v>
      </c>
      <c r="V22" s="60" t="s">
        <v>1532</v>
      </c>
      <c r="W22" s="60" t="s">
        <v>1532</v>
      </c>
      <c r="X22" s="60" t="s">
        <v>1532</v>
      </c>
      <c r="Y22" s="60" t="s">
        <v>1532</v>
      </c>
      <c r="Z22" s="60" t="s">
        <v>1532</v>
      </c>
      <c r="AA22" s="60" t="s">
        <v>1532</v>
      </c>
      <c r="AB22" s="60" t="s">
        <v>1532</v>
      </c>
      <c r="AC22" s="60" t="s">
        <v>1532</v>
      </c>
      <c r="AD22" s="60" t="s">
        <v>1532</v>
      </c>
      <c r="AE22" s="60" t="s">
        <v>1532</v>
      </c>
      <c r="AF22" s="60" t="s">
        <v>1532</v>
      </c>
      <c r="AG22" s="60" t="s">
        <v>1532</v>
      </c>
      <c r="AH22" s="60" t="s">
        <v>1532</v>
      </c>
      <c r="AI22" s="60" t="s">
        <v>1532</v>
      </c>
      <c r="AJ22" s="60" t="s">
        <v>1532</v>
      </c>
      <c r="AK22" s="60" t="s">
        <v>1532</v>
      </c>
      <c r="AL22" s="60" t="s">
        <v>1532</v>
      </c>
      <c r="AM22" s="60" t="s">
        <v>1532</v>
      </c>
      <c r="AN22" s="60" t="s">
        <v>1532</v>
      </c>
      <c r="AO22" s="60" t="s">
        <v>1532</v>
      </c>
      <c r="AP22" s="60" t="s">
        <v>1532</v>
      </c>
      <c r="AQ22" s="60" t="s">
        <v>1532</v>
      </c>
      <c r="AR22" s="60" t="s">
        <v>1532</v>
      </c>
      <c r="AS22" s="60" t="s">
        <v>1532</v>
      </c>
    </row>
    <row r="23" spans="1:45" ht="75" x14ac:dyDescent="0.25">
      <c r="A23" s="58" t="str">
        <f>'1'!A23</f>
        <v>1.2.1.2</v>
      </c>
      <c r="B23" s="63" t="str">
        <f>'1'!B23</f>
        <v>Модернизация, техническое перевооружение трансформаторных и иных подстанций, распределительных пунктов, всего, в том числе:</v>
      </c>
      <c r="C23" s="58" t="str">
        <f>'1'!C23</f>
        <v>нд</v>
      </c>
      <c r="D23" s="60" t="s">
        <v>1532</v>
      </c>
      <c r="E23" s="60" t="s">
        <v>1532</v>
      </c>
      <c r="F23" s="60" t="s">
        <v>1532</v>
      </c>
      <c r="G23" s="60" t="s">
        <v>1532</v>
      </c>
      <c r="H23" s="60" t="s">
        <v>1532</v>
      </c>
      <c r="I23" s="60" t="s">
        <v>1532</v>
      </c>
      <c r="J23" s="60" t="s">
        <v>1532</v>
      </c>
      <c r="K23" s="60" t="s">
        <v>1532</v>
      </c>
      <c r="L23" s="60" t="s">
        <v>1532</v>
      </c>
      <c r="M23" s="60" t="s">
        <v>1532</v>
      </c>
      <c r="N23" s="60" t="s">
        <v>1532</v>
      </c>
      <c r="O23" s="60" t="s">
        <v>1532</v>
      </c>
      <c r="P23" s="60" t="s">
        <v>1532</v>
      </c>
      <c r="Q23" s="60" t="s">
        <v>1532</v>
      </c>
      <c r="R23" s="60" t="s">
        <v>1532</v>
      </c>
      <c r="S23" s="60" t="s">
        <v>1532</v>
      </c>
      <c r="T23" s="60" t="s">
        <v>1532</v>
      </c>
      <c r="U23" s="60" t="s">
        <v>1532</v>
      </c>
      <c r="V23" s="60" t="s">
        <v>1532</v>
      </c>
      <c r="W23" s="60" t="s">
        <v>1532</v>
      </c>
      <c r="X23" s="60" t="s">
        <v>1532</v>
      </c>
      <c r="Y23" s="60" t="s">
        <v>1532</v>
      </c>
      <c r="Z23" s="60" t="s">
        <v>1532</v>
      </c>
      <c r="AA23" s="60" t="s">
        <v>1532</v>
      </c>
      <c r="AB23" s="60" t="s">
        <v>1532</v>
      </c>
      <c r="AC23" s="60" t="s">
        <v>1532</v>
      </c>
      <c r="AD23" s="60" t="s">
        <v>1532</v>
      </c>
      <c r="AE23" s="60" t="s">
        <v>1532</v>
      </c>
      <c r="AF23" s="60" t="s">
        <v>1532</v>
      </c>
      <c r="AG23" s="60" t="s">
        <v>1532</v>
      </c>
      <c r="AH23" s="60" t="s">
        <v>1532</v>
      </c>
      <c r="AI23" s="60" t="s">
        <v>1532</v>
      </c>
      <c r="AJ23" s="60" t="s">
        <v>1532</v>
      </c>
      <c r="AK23" s="60" t="s">
        <v>1532</v>
      </c>
      <c r="AL23" s="60" t="s">
        <v>1532</v>
      </c>
      <c r="AM23" s="60" t="s">
        <v>1532</v>
      </c>
      <c r="AN23" s="60" t="s">
        <v>1532</v>
      </c>
      <c r="AO23" s="60" t="s">
        <v>1532</v>
      </c>
      <c r="AP23" s="60" t="s">
        <v>1532</v>
      </c>
      <c r="AQ23" s="60" t="s">
        <v>1532</v>
      </c>
      <c r="AR23" s="60" t="s">
        <v>1532</v>
      </c>
      <c r="AS23" s="60" t="s">
        <v>1532</v>
      </c>
    </row>
    <row r="24" spans="1:45" ht="30" x14ac:dyDescent="0.25">
      <c r="A24" s="58" t="str">
        <f>'1'!A24</f>
        <v>1.2.1.2.1</v>
      </c>
      <c r="B24" s="63" t="str">
        <f>'1'!B24</f>
        <v>ТМ-63 кВА ТП-122 ул.Хабаровская; ТП-133 ул. Мельничная АЗС</v>
      </c>
      <c r="C24" s="58" t="str">
        <f>'1'!C24</f>
        <v>J_1.2.1.2.1.M</v>
      </c>
      <c r="D24" s="60" t="s">
        <v>1532</v>
      </c>
      <c r="E24" s="60" t="s">
        <v>1532</v>
      </c>
      <c r="F24" s="60" t="s">
        <v>1532</v>
      </c>
      <c r="G24" s="60" t="s">
        <v>1532</v>
      </c>
      <c r="H24" s="60" t="s">
        <v>1532</v>
      </c>
      <c r="I24" s="60" t="s">
        <v>1532</v>
      </c>
      <c r="J24" s="60" t="s">
        <v>1532</v>
      </c>
      <c r="K24" s="60" t="s">
        <v>1532</v>
      </c>
      <c r="L24" s="60" t="s">
        <v>1532</v>
      </c>
      <c r="M24" s="60" t="s">
        <v>1532</v>
      </c>
      <c r="N24" s="60" t="s">
        <v>1532</v>
      </c>
      <c r="O24" s="60" t="s">
        <v>1532</v>
      </c>
      <c r="P24" s="60" t="s">
        <v>1532</v>
      </c>
      <c r="Q24" s="60" t="s">
        <v>1532</v>
      </c>
      <c r="R24" s="60" t="s">
        <v>1532</v>
      </c>
      <c r="S24" s="60" t="s">
        <v>1532</v>
      </c>
      <c r="T24" s="60" t="s">
        <v>1532</v>
      </c>
      <c r="U24" s="60" t="s">
        <v>1532</v>
      </c>
      <c r="V24" s="60" t="s">
        <v>1532</v>
      </c>
      <c r="W24" s="60" t="s">
        <v>1532</v>
      </c>
      <c r="X24" s="60" t="s">
        <v>1532</v>
      </c>
      <c r="Y24" s="60" t="s">
        <v>1532</v>
      </c>
      <c r="Z24" s="60" t="s">
        <v>1532</v>
      </c>
      <c r="AA24" s="60" t="s">
        <v>1532</v>
      </c>
      <c r="AB24" s="60" t="s">
        <v>1532</v>
      </c>
      <c r="AC24" s="60" t="s">
        <v>1532</v>
      </c>
      <c r="AD24" s="60" t="s">
        <v>1532</v>
      </c>
      <c r="AE24" s="60" t="s">
        <v>1532</v>
      </c>
      <c r="AF24" s="60" t="s">
        <v>1532</v>
      </c>
      <c r="AG24" s="60" t="s">
        <v>1532</v>
      </c>
      <c r="AH24" s="60" t="s">
        <v>1532</v>
      </c>
      <c r="AI24" s="60" t="s">
        <v>1532</v>
      </c>
      <c r="AJ24" s="60" t="s">
        <v>1532</v>
      </c>
      <c r="AK24" s="60" t="s">
        <v>1532</v>
      </c>
      <c r="AL24" s="60" t="s">
        <v>1532</v>
      </c>
      <c r="AM24" s="60" t="s">
        <v>1532</v>
      </c>
      <c r="AN24" s="60" t="s">
        <v>1532</v>
      </c>
      <c r="AO24" s="60" t="s">
        <v>1532</v>
      </c>
      <c r="AP24" s="60" t="s">
        <v>1532</v>
      </c>
      <c r="AQ24" s="60" t="s">
        <v>1532</v>
      </c>
      <c r="AR24" s="60" t="s">
        <v>1532</v>
      </c>
      <c r="AS24" s="60" t="s">
        <v>1532</v>
      </c>
    </row>
    <row r="25" spans="1:45" ht="30" x14ac:dyDescent="0.25">
      <c r="A25" s="58" t="str">
        <f>'1'!A25</f>
        <v>1.2.1.2.2</v>
      </c>
      <c r="B25" s="63" t="str">
        <f>'1'!B25</f>
        <v>ТМ-100 кВА ТП-22 ул.Приморская  43/7</v>
      </c>
      <c r="C25" s="58" t="str">
        <f>'1'!C25</f>
        <v>J_1.2.1.2.2.K</v>
      </c>
      <c r="D25" s="60" t="s">
        <v>1532</v>
      </c>
      <c r="E25" s="60" t="s">
        <v>1532</v>
      </c>
      <c r="F25" s="60" t="s">
        <v>1532</v>
      </c>
      <c r="G25" s="60" t="s">
        <v>1532</v>
      </c>
      <c r="H25" s="60" t="s">
        <v>1532</v>
      </c>
      <c r="I25" s="60" t="s">
        <v>1532</v>
      </c>
      <c r="J25" s="60" t="s">
        <v>1532</v>
      </c>
      <c r="K25" s="60" t="s">
        <v>1532</v>
      </c>
      <c r="L25" s="60" t="s">
        <v>1532</v>
      </c>
      <c r="M25" s="60" t="s">
        <v>1532</v>
      </c>
      <c r="N25" s="60" t="s">
        <v>1532</v>
      </c>
      <c r="O25" s="60" t="s">
        <v>1532</v>
      </c>
      <c r="P25" s="60" t="s">
        <v>1532</v>
      </c>
      <c r="Q25" s="60" t="s">
        <v>1532</v>
      </c>
      <c r="R25" s="60" t="s">
        <v>1532</v>
      </c>
      <c r="S25" s="60" t="s">
        <v>1532</v>
      </c>
      <c r="T25" s="60" t="s">
        <v>1532</v>
      </c>
      <c r="U25" s="60" t="s">
        <v>1532</v>
      </c>
      <c r="V25" s="60" t="s">
        <v>1532</v>
      </c>
      <c r="W25" s="60" t="s">
        <v>1532</v>
      </c>
      <c r="X25" s="60" t="s">
        <v>1532</v>
      </c>
      <c r="Y25" s="60" t="s">
        <v>1532</v>
      </c>
      <c r="Z25" s="60" t="s">
        <v>1532</v>
      </c>
      <c r="AA25" s="60" t="s">
        <v>1532</v>
      </c>
      <c r="AB25" s="60" t="s">
        <v>1532</v>
      </c>
      <c r="AC25" s="60" t="s">
        <v>1532</v>
      </c>
      <c r="AD25" s="60" t="s">
        <v>1532</v>
      </c>
      <c r="AE25" s="60" t="s">
        <v>1532</v>
      </c>
      <c r="AF25" s="60" t="s">
        <v>1532</v>
      </c>
      <c r="AG25" s="60" t="s">
        <v>1532</v>
      </c>
      <c r="AH25" s="60" t="s">
        <v>1532</v>
      </c>
      <c r="AI25" s="60" t="s">
        <v>1532</v>
      </c>
      <c r="AJ25" s="60" t="s">
        <v>1532</v>
      </c>
      <c r="AK25" s="60" t="s">
        <v>1532</v>
      </c>
      <c r="AL25" s="60" t="s">
        <v>1532</v>
      </c>
      <c r="AM25" s="60" t="s">
        <v>1532</v>
      </c>
      <c r="AN25" s="60" t="s">
        <v>1532</v>
      </c>
      <c r="AO25" s="60" t="s">
        <v>1532</v>
      </c>
      <c r="AP25" s="60" t="s">
        <v>1532</v>
      </c>
      <c r="AQ25" s="60" t="s">
        <v>1532</v>
      </c>
      <c r="AR25" s="60" t="s">
        <v>1532</v>
      </c>
      <c r="AS25" s="60" t="s">
        <v>1532</v>
      </c>
    </row>
    <row r="26" spans="1:45" ht="105" x14ac:dyDescent="0.25">
      <c r="A26" s="58" t="str">
        <f>'1'!A26</f>
        <v>1.2.1.2.3</v>
      </c>
      <c r="B26" s="63" t="str">
        <f>'1'!B26</f>
        <v xml:space="preserve">ТМ-160 кВА ТП-34 ул. Горького 31а  (203 склад); ТП-53 пер. Студенческий; ТП-81 ул. Горовая( скважина); ТП-88 ул. Мельничная ( АЗС ); ТП-127 ул.Московская; ТП-159 ул.Мельничная; ТП-179 ул. Подгорная; </v>
      </c>
      <c r="C26" s="58" t="str">
        <f>'1'!C26</f>
        <v>J_1.2.1.2.3.O</v>
      </c>
      <c r="D26" s="60" t="s">
        <v>1532</v>
      </c>
      <c r="E26" s="60" t="s">
        <v>1532</v>
      </c>
      <c r="F26" s="60" t="s">
        <v>1532</v>
      </c>
      <c r="G26" s="60" t="s">
        <v>1532</v>
      </c>
      <c r="H26" s="60" t="s">
        <v>1532</v>
      </c>
      <c r="I26" s="60" t="s">
        <v>1532</v>
      </c>
      <c r="J26" s="60" t="s">
        <v>1532</v>
      </c>
      <c r="K26" s="60" t="s">
        <v>1532</v>
      </c>
      <c r="L26" s="60" t="s">
        <v>1532</v>
      </c>
      <c r="M26" s="60" t="s">
        <v>1532</v>
      </c>
      <c r="N26" s="60" t="s">
        <v>1532</v>
      </c>
      <c r="O26" s="60" t="s">
        <v>1532</v>
      </c>
      <c r="P26" s="60" t="s">
        <v>1532</v>
      </c>
      <c r="Q26" s="60" t="s">
        <v>1532</v>
      </c>
      <c r="R26" s="60" t="s">
        <v>1532</v>
      </c>
      <c r="S26" s="60" t="s">
        <v>1532</v>
      </c>
      <c r="T26" s="60" t="s">
        <v>1532</v>
      </c>
      <c r="U26" s="60" t="s">
        <v>1532</v>
      </c>
      <c r="V26" s="60" t="s">
        <v>1532</v>
      </c>
      <c r="W26" s="60" t="s">
        <v>1532</v>
      </c>
      <c r="X26" s="60" t="s">
        <v>1532</v>
      </c>
      <c r="Y26" s="60" t="s">
        <v>1532</v>
      </c>
      <c r="Z26" s="60" t="s">
        <v>1532</v>
      </c>
      <c r="AA26" s="60" t="s">
        <v>1532</v>
      </c>
      <c r="AB26" s="60" t="s">
        <v>1532</v>
      </c>
      <c r="AC26" s="60" t="s">
        <v>1532</v>
      </c>
      <c r="AD26" s="60" t="s">
        <v>1532</v>
      </c>
      <c r="AE26" s="60" t="s">
        <v>1532</v>
      </c>
      <c r="AF26" s="60" t="s">
        <v>1532</v>
      </c>
      <c r="AG26" s="60" t="s">
        <v>1532</v>
      </c>
      <c r="AH26" s="60" t="s">
        <v>1532</v>
      </c>
      <c r="AI26" s="60" t="s">
        <v>1532</v>
      </c>
      <c r="AJ26" s="60" t="s">
        <v>1532</v>
      </c>
      <c r="AK26" s="60" t="s">
        <v>1532</v>
      </c>
      <c r="AL26" s="60" t="s">
        <v>1532</v>
      </c>
      <c r="AM26" s="60" t="s">
        <v>1532</v>
      </c>
      <c r="AN26" s="60" t="s">
        <v>1532</v>
      </c>
      <c r="AO26" s="60" t="s">
        <v>1532</v>
      </c>
      <c r="AP26" s="60" t="s">
        <v>1532</v>
      </c>
      <c r="AQ26" s="60" t="s">
        <v>1532</v>
      </c>
      <c r="AR26" s="60" t="s">
        <v>1532</v>
      </c>
      <c r="AS26" s="60" t="s">
        <v>1532</v>
      </c>
    </row>
    <row r="27" spans="1:45" ht="195" x14ac:dyDescent="0.25">
      <c r="A27" s="58" t="str">
        <f>'1'!A27</f>
        <v>1.2.1.2.4</v>
      </c>
      <c r="B27" s="63" t="str">
        <f>'1'!B27</f>
        <v xml:space="preserve">ТМ-250 кВА ТП-14 ул.Артиллерийская 3;ТП-16 ул.Краснознаменная 2в;ТП-74 Нефтебаза;ТП-77 ул.  Урожайная;ТП-113 ул.Полевая 2а;ТП-117 ул.Красногвардейская 114/4;ТП-120 ул.Хрещатинская-Николаевская.;ТП-121 ул.Парковая  66а;ТП-121 ул.Парковая  66а;ТП-128 ул. Грибоедова; ТП-129 ул.Горького; ТП-140 ОАО " Звезда" ул. Гоголя 21а; ТП-147 ул.Подгорная,Хрещатенская.; ТП-164 пер.4й Западный 8а; </v>
      </c>
      <c r="C27" s="58" t="str">
        <f>'1'!C27</f>
        <v>J_1.2.1.2.4.O</v>
      </c>
      <c r="D27" s="60" t="s">
        <v>1532</v>
      </c>
      <c r="E27" s="60" t="s">
        <v>1532</v>
      </c>
      <c r="F27" s="60" t="s">
        <v>1532</v>
      </c>
      <c r="G27" s="60" t="s">
        <v>1532</v>
      </c>
      <c r="H27" s="60" t="s">
        <v>1532</v>
      </c>
      <c r="I27" s="60" t="s">
        <v>1532</v>
      </c>
      <c r="J27" s="60" t="s">
        <v>1532</v>
      </c>
      <c r="K27" s="60" t="s">
        <v>1532</v>
      </c>
      <c r="L27" s="60" t="s">
        <v>1532</v>
      </c>
      <c r="M27" s="60" t="s">
        <v>1532</v>
      </c>
      <c r="N27" s="60" t="s">
        <v>1532</v>
      </c>
      <c r="O27" s="60" t="s">
        <v>1532</v>
      </c>
      <c r="P27" s="60" t="s">
        <v>1532</v>
      </c>
      <c r="Q27" s="60" t="s">
        <v>1532</v>
      </c>
      <c r="R27" s="60" t="s">
        <v>1532</v>
      </c>
      <c r="S27" s="60" t="s">
        <v>1532</v>
      </c>
      <c r="T27" s="60" t="s">
        <v>1532</v>
      </c>
      <c r="U27" s="60" t="s">
        <v>1532</v>
      </c>
      <c r="V27" s="60" t="s">
        <v>1532</v>
      </c>
      <c r="W27" s="60" t="s">
        <v>1532</v>
      </c>
      <c r="X27" s="60" t="s">
        <v>1532</v>
      </c>
      <c r="Y27" s="60" t="s">
        <v>1532</v>
      </c>
      <c r="Z27" s="60" t="s">
        <v>1532</v>
      </c>
      <c r="AA27" s="60" t="s">
        <v>1532</v>
      </c>
      <c r="AB27" s="60" t="s">
        <v>1532</v>
      </c>
      <c r="AC27" s="60" t="s">
        <v>1532</v>
      </c>
      <c r="AD27" s="60" t="s">
        <v>1532</v>
      </c>
      <c r="AE27" s="60" t="s">
        <v>1532</v>
      </c>
      <c r="AF27" s="60" t="s">
        <v>1532</v>
      </c>
      <c r="AG27" s="60" t="s">
        <v>1532</v>
      </c>
      <c r="AH27" s="60" t="s">
        <v>1532</v>
      </c>
      <c r="AI27" s="60" t="s">
        <v>1532</v>
      </c>
      <c r="AJ27" s="60" t="s">
        <v>1532</v>
      </c>
      <c r="AK27" s="60" t="s">
        <v>1532</v>
      </c>
      <c r="AL27" s="60" t="s">
        <v>1532</v>
      </c>
      <c r="AM27" s="60" t="s">
        <v>1532</v>
      </c>
      <c r="AN27" s="60" t="s">
        <v>1532</v>
      </c>
      <c r="AO27" s="60" t="s">
        <v>1532</v>
      </c>
      <c r="AP27" s="60" t="s">
        <v>1532</v>
      </c>
      <c r="AQ27" s="60" t="s">
        <v>1532</v>
      </c>
      <c r="AR27" s="60" t="s">
        <v>1532</v>
      </c>
      <c r="AS27" s="60" t="s">
        <v>1532</v>
      </c>
    </row>
    <row r="28" spans="1:45" ht="345" x14ac:dyDescent="0.25">
      <c r="A28" s="58" t="str">
        <f>'1'!A28</f>
        <v>1.2.1.2.5</v>
      </c>
      <c r="B28" s="63" t="str">
        <f>'1'!B28</f>
        <v xml:space="preserve">ТМ-400кВА ТП-1 ул.Ленинская 116 корп.3 (детский дом); ТП-2 ул.Борисова 41 корп.1; ТП-9 ул.Мельничная; ТП-12 ул.Кустовиновская 1а; ТП-29 Лесхоз; ТП-40 ул. Парковая 17а; ТП-50 ул. Ипподромная 1а.; ТП-52 ул. Ханкайская-Хрещатинская;ТП-64 ул.Красногвардейская 102/4;ТП-67 ул.Красногвардейская 107/1;ТП163 ул. Пионерская 19А;ТП-73 ул.Красногвардейская 75/1;ТП-75 ул. Хмельницкого  8а.; ТП-80 ул. Юбилейная  12 а;ТП-83 ул. Советская 116а;ТП-84 ул. Советская  126 а; ТП-85 ул.Юбилейная 28 а; ТП-87 ул. Парковая 41 а.; ТП-118 пер.Студенческий ; ТП-125 ул Парковая 31 а; ТП-138 с.Спасское 8я школа;ТП-160 ул.Коммунаров  2а; ТП-167 ул.Цементная  21б; ТП-174 ул.Линейная  1б; ТП-186 ул.Коммунаров       </v>
      </c>
      <c r="C28" s="58" t="str">
        <f>'1'!C28</f>
        <v>J_1.2.1.2.5.O</v>
      </c>
      <c r="D28" s="60" t="s">
        <v>1532</v>
      </c>
      <c r="E28" s="60" t="s">
        <v>1532</v>
      </c>
      <c r="F28" s="60" t="s">
        <v>1532</v>
      </c>
      <c r="G28" s="60" t="s">
        <v>1532</v>
      </c>
      <c r="H28" s="60" t="s">
        <v>1532</v>
      </c>
      <c r="I28" s="60" t="s">
        <v>1532</v>
      </c>
      <c r="J28" s="60" t="s">
        <v>1532</v>
      </c>
      <c r="K28" s="60" t="s">
        <v>1532</v>
      </c>
      <c r="L28" s="60" t="s">
        <v>1532</v>
      </c>
      <c r="M28" s="60" t="s">
        <v>1532</v>
      </c>
      <c r="N28" s="60" t="s">
        <v>1532</v>
      </c>
      <c r="O28" s="60" t="s">
        <v>1532</v>
      </c>
      <c r="P28" s="60" t="s">
        <v>1532</v>
      </c>
      <c r="Q28" s="60" t="s">
        <v>1532</v>
      </c>
      <c r="R28" s="60" t="s">
        <v>1532</v>
      </c>
      <c r="S28" s="60" t="s">
        <v>1532</v>
      </c>
      <c r="T28" s="60" t="s">
        <v>1532</v>
      </c>
      <c r="U28" s="60" t="s">
        <v>1532</v>
      </c>
      <c r="V28" s="60" t="s">
        <v>1532</v>
      </c>
      <c r="W28" s="60" t="s">
        <v>1532</v>
      </c>
      <c r="X28" s="60" t="s">
        <v>1532</v>
      </c>
      <c r="Y28" s="60" t="s">
        <v>1532</v>
      </c>
      <c r="Z28" s="60" t="s">
        <v>1532</v>
      </c>
      <c r="AA28" s="60" t="s">
        <v>1532</v>
      </c>
      <c r="AB28" s="60" t="s">
        <v>1532</v>
      </c>
      <c r="AC28" s="60" t="s">
        <v>1532</v>
      </c>
      <c r="AD28" s="60" t="s">
        <v>1532</v>
      </c>
      <c r="AE28" s="60" t="s">
        <v>1532</v>
      </c>
      <c r="AF28" s="60" t="s">
        <v>1532</v>
      </c>
      <c r="AG28" s="60" t="s">
        <v>1532</v>
      </c>
      <c r="AH28" s="60" t="s">
        <v>1532</v>
      </c>
      <c r="AI28" s="60" t="s">
        <v>1532</v>
      </c>
      <c r="AJ28" s="60" t="s">
        <v>1532</v>
      </c>
      <c r="AK28" s="60" t="s">
        <v>1532</v>
      </c>
      <c r="AL28" s="60" t="s">
        <v>1532</v>
      </c>
      <c r="AM28" s="60" t="s">
        <v>1532</v>
      </c>
      <c r="AN28" s="60" t="s">
        <v>1532</v>
      </c>
      <c r="AO28" s="60" t="s">
        <v>1532</v>
      </c>
      <c r="AP28" s="60" t="s">
        <v>1532</v>
      </c>
      <c r="AQ28" s="60" t="s">
        <v>1532</v>
      </c>
      <c r="AR28" s="60" t="s">
        <v>1532</v>
      </c>
      <c r="AS28" s="60" t="s">
        <v>1532</v>
      </c>
    </row>
    <row r="29" spans="1:45" ht="135" x14ac:dyDescent="0.25">
      <c r="A29" s="58" t="str">
        <f>'1'!A29</f>
        <v>1.2.1.2.6</v>
      </c>
      <c r="B29" s="63" t="str">
        <f>'1'!B29</f>
        <v xml:space="preserve">ТМ-630 кВА ТП-100 ул. Советская  70а; ТП-101ул.Красногвардейская 69/3; ТП-113 ул.Полевая 2а.; ТП-125 ул Парковая 31 а;ТП-149 ул.Красногвардейская 128 корп.5;  ТП-165 ул.Мира  3; ТП-166 ул.Мира 2 а; ТП-169 ул.Коммунаров 33а; ТП-63А ул.Красногвардейская 104/8; ТП-65 ул.Красногвардейская  83/1 </v>
      </c>
      <c r="C29" s="58" t="str">
        <f>'1'!C29</f>
        <v>J_1.2.1.2.6.O</v>
      </c>
      <c r="D29" s="60" t="s">
        <v>1532</v>
      </c>
      <c r="E29" s="60" t="s">
        <v>1532</v>
      </c>
      <c r="F29" s="60" t="s">
        <v>1532</v>
      </c>
      <c r="G29" s="60" t="s">
        <v>1532</v>
      </c>
      <c r="H29" s="60" t="s">
        <v>1532</v>
      </c>
      <c r="I29" s="60" t="s">
        <v>1532</v>
      </c>
      <c r="J29" s="60" t="s">
        <v>1532</v>
      </c>
      <c r="K29" s="60" t="s">
        <v>1532</v>
      </c>
      <c r="L29" s="60" t="s">
        <v>1532</v>
      </c>
      <c r="M29" s="60" t="s">
        <v>1532</v>
      </c>
      <c r="N29" s="60" t="s">
        <v>1532</v>
      </c>
      <c r="O29" s="60" t="s">
        <v>1532</v>
      </c>
      <c r="P29" s="60" t="s">
        <v>1532</v>
      </c>
      <c r="Q29" s="60" t="s">
        <v>1532</v>
      </c>
      <c r="R29" s="60" t="s">
        <v>1532</v>
      </c>
      <c r="S29" s="60" t="s">
        <v>1532</v>
      </c>
      <c r="T29" s="60" t="s">
        <v>1532</v>
      </c>
      <c r="U29" s="60" t="s">
        <v>1532</v>
      </c>
      <c r="V29" s="60" t="s">
        <v>1532</v>
      </c>
      <c r="W29" s="60" t="s">
        <v>1532</v>
      </c>
      <c r="X29" s="60" t="s">
        <v>1532</v>
      </c>
      <c r="Y29" s="60" t="s">
        <v>1532</v>
      </c>
      <c r="Z29" s="60" t="s">
        <v>1532</v>
      </c>
      <c r="AA29" s="60" t="s">
        <v>1532</v>
      </c>
      <c r="AB29" s="60" t="s">
        <v>1532</v>
      </c>
      <c r="AC29" s="60" t="s">
        <v>1532</v>
      </c>
      <c r="AD29" s="60" t="s">
        <v>1532</v>
      </c>
      <c r="AE29" s="60" t="s">
        <v>1532</v>
      </c>
      <c r="AF29" s="60" t="s">
        <v>1532</v>
      </c>
      <c r="AG29" s="60" t="s">
        <v>1532</v>
      </c>
      <c r="AH29" s="60" t="s">
        <v>1532</v>
      </c>
      <c r="AI29" s="60" t="s">
        <v>1532</v>
      </c>
      <c r="AJ29" s="60" t="s">
        <v>1532</v>
      </c>
      <c r="AK29" s="60" t="s">
        <v>1532</v>
      </c>
      <c r="AL29" s="60" t="s">
        <v>1532</v>
      </c>
      <c r="AM29" s="60" t="s">
        <v>1532</v>
      </c>
      <c r="AN29" s="60" t="s">
        <v>1532</v>
      </c>
      <c r="AO29" s="60" t="s">
        <v>1532</v>
      </c>
      <c r="AP29" s="60" t="s">
        <v>1532</v>
      </c>
      <c r="AQ29" s="60" t="s">
        <v>1532</v>
      </c>
      <c r="AR29" s="60" t="s">
        <v>1532</v>
      </c>
      <c r="AS29" s="60" t="s">
        <v>1532</v>
      </c>
    </row>
    <row r="30" spans="1:45" x14ac:dyDescent="0.25">
      <c r="A30" s="58" t="str">
        <f>'1'!A30</f>
        <v>1.2.1.2.7</v>
      </c>
      <c r="B30" s="63" t="str">
        <f>'1'!B30</f>
        <v xml:space="preserve">ТМ-1000 кВА ТП-11 ул.Покуса    1а. </v>
      </c>
      <c r="C30" s="58" t="str">
        <f>'1'!C30</f>
        <v>J_1.2.1.2.7.K</v>
      </c>
      <c r="D30" s="60" t="s">
        <v>1532</v>
      </c>
      <c r="E30" s="60" t="s">
        <v>1532</v>
      </c>
      <c r="F30" s="60" t="s">
        <v>1532</v>
      </c>
      <c r="G30" s="60" t="s">
        <v>1532</v>
      </c>
      <c r="H30" s="60" t="s">
        <v>1532</v>
      </c>
      <c r="I30" s="60" t="s">
        <v>1532</v>
      </c>
      <c r="J30" s="60" t="s">
        <v>1532</v>
      </c>
      <c r="K30" s="60" t="s">
        <v>1532</v>
      </c>
      <c r="L30" s="60" t="s">
        <v>1532</v>
      </c>
      <c r="M30" s="60" t="s">
        <v>1532</v>
      </c>
      <c r="N30" s="60" t="s">
        <v>1532</v>
      </c>
      <c r="O30" s="60" t="s">
        <v>1532</v>
      </c>
      <c r="P30" s="60" t="s">
        <v>1532</v>
      </c>
      <c r="Q30" s="60" t="s">
        <v>1532</v>
      </c>
      <c r="R30" s="60" t="s">
        <v>1532</v>
      </c>
      <c r="S30" s="60" t="s">
        <v>1532</v>
      </c>
      <c r="T30" s="60" t="s">
        <v>1532</v>
      </c>
      <c r="U30" s="60" t="s">
        <v>1532</v>
      </c>
      <c r="V30" s="60" t="s">
        <v>1532</v>
      </c>
      <c r="W30" s="60" t="s">
        <v>1532</v>
      </c>
      <c r="X30" s="60" t="s">
        <v>1532</v>
      </c>
      <c r="Y30" s="60" t="s">
        <v>1532</v>
      </c>
      <c r="Z30" s="60" t="s">
        <v>1532</v>
      </c>
      <c r="AA30" s="60" t="s">
        <v>1532</v>
      </c>
      <c r="AB30" s="60" t="s">
        <v>1532</v>
      </c>
      <c r="AC30" s="60" t="s">
        <v>1532</v>
      </c>
      <c r="AD30" s="60" t="s">
        <v>1532</v>
      </c>
      <c r="AE30" s="60" t="s">
        <v>1532</v>
      </c>
      <c r="AF30" s="60" t="s">
        <v>1532</v>
      </c>
      <c r="AG30" s="60" t="s">
        <v>1532</v>
      </c>
      <c r="AH30" s="60" t="s">
        <v>1532</v>
      </c>
      <c r="AI30" s="60" t="s">
        <v>1532</v>
      </c>
      <c r="AJ30" s="60" t="s">
        <v>1532</v>
      </c>
      <c r="AK30" s="60" t="s">
        <v>1532</v>
      </c>
      <c r="AL30" s="60" t="s">
        <v>1532</v>
      </c>
      <c r="AM30" s="60" t="s">
        <v>1532</v>
      </c>
      <c r="AN30" s="60" t="s">
        <v>1532</v>
      </c>
      <c r="AO30" s="60" t="s">
        <v>1532</v>
      </c>
      <c r="AP30" s="60" t="s">
        <v>1532</v>
      </c>
      <c r="AQ30" s="60" t="s">
        <v>1532</v>
      </c>
      <c r="AR30" s="60" t="s">
        <v>1532</v>
      </c>
      <c r="AS30" s="60" t="s">
        <v>1532</v>
      </c>
    </row>
    <row r="31" spans="1:45" x14ac:dyDescent="0.25">
      <c r="A31" s="58" t="str">
        <f>'1'!A31</f>
        <v>1.2.1.2.8</v>
      </c>
      <c r="B31" s="63" t="str">
        <f>'1'!B31</f>
        <v>ТМ- 10000кВА ПС ЗСМ</v>
      </c>
      <c r="C31" s="58" t="str">
        <f>'1'!C31</f>
        <v>J_1.2.1.2.8.O</v>
      </c>
      <c r="D31" s="60" t="s">
        <v>1532</v>
      </c>
      <c r="E31" s="60" t="s">
        <v>1532</v>
      </c>
      <c r="F31" s="60" t="s">
        <v>1532</v>
      </c>
      <c r="G31" s="60" t="s">
        <v>1532</v>
      </c>
      <c r="H31" s="60" t="s">
        <v>1532</v>
      </c>
      <c r="I31" s="60" t="s">
        <v>1532</v>
      </c>
      <c r="J31" s="60" t="s">
        <v>1532</v>
      </c>
      <c r="K31" s="60" t="s">
        <v>1532</v>
      </c>
      <c r="L31" s="60" t="s">
        <v>1532</v>
      </c>
      <c r="M31" s="60" t="s">
        <v>1532</v>
      </c>
      <c r="N31" s="60" t="s">
        <v>1532</v>
      </c>
      <c r="O31" s="60" t="s">
        <v>1532</v>
      </c>
      <c r="P31" s="60" t="s">
        <v>1532</v>
      </c>
      <c r="Q31" s="60" t="s">
        <v>1532</v>
      </c>
      <c r="R31" s="60" t="s">
        <v>1532</v>
      </c>
      <c r="S31" s="60" t="s">
        <v>1532</v>
      </c>
      <c r="T31" s="60" t="s">
        <v>1532</v>
      </c>
      <c r="U31" s="60" t="s">
        <v>1532</v>
      </c>
      <c r="V31" s="60" t="s">
        <v>1532</v>
      </c>
      <c r="W31" s="60" t="s">
        <v>1532</v>
      </c>
      <c r="X31" s="60" t="s">
        <v>1532</v>
      </c>
      <c r="Y31" s="60" t="s">
        <v>1532</v>
      </c>
      <c r="Z31" s="60" t="s">
        <v>1532</v>
      </c>
      <c r="AA31" s="60" t="s">
        <v>1532</v>
      </c>
      <c r="AB31" s="60" t="s">
        <v>1532</v>
      </c>
      <c r="AC31" s="60" t="s">
        <v>1532</v>
      </c>
      <c r="AD31" s="60" t="s">
        <v>1532</v>
      </c>
      <c r="AE31" s="60" t="s">
        <v>1532</v>
      </c>
      <c r="AF31" s="60" t="s">
        <v>1532</v>
      </c>
      <c r="AG31" s="60" t="s">
        <v>1532</v>
      </c>
      <c r="AH31" s="60" t="s">
        <v>1532</v>
      </c>
      <c r="AI31" s="60" t="s">
        <v>1532</v>
      </c>
      <c r="AJ31" s="60" t="s">
        <v>1532</v>
      </c>
      <c r="AK31" s="60" t="s">
        <v>1532</v>
      </c>
      <c r="AL31" s="60" t="s">
        <v>1532</v>
      </c>
      <c r="AM31" s="60" t="s">
        <v>1532</v>
      </c>
      <c r="AN31" s="60" t="s">
        <v>1532</v>
      </c>
      <c r="AO31" s="60" t="s">
        <v>1532</v>
      </c>
      <c r="AP31" s="60" t="s">
        <v>1532</v>
      </c>
      <c r="AQ31" s="60" t="s">
        <v>1532</v>
      </c>
      <c r="AR31" s="60" t="s">
        <v>1532</v>
      </c>
      <c r="AS31" s="60" t="s">
        <v>1532</v>
      </c>
    </row>
    <row r="32" spans="1:45" x14ac:dyDescent="0.25">
      <c r="A32" s="58" t="str">
        <f>'1'!A32</f>
        <v>1.2.1.2.9</v>
      </c>
      <c r="B32" s="63" t="str">
        <f>'1'!B32</f>
        <v xml:space="preserve">КТПБ -31 ул. Комсомольская 114   </v>
      </c>
      <c r="C32" s="58" t="str">
        <f>'1'!C32</f>
        <v>J_1.2.1.2.9.N</v>
      </c>
      <c r="D32" s="60" t="s">
        <v>1532</v>
      </c>
      <c r="E32" s="60" t="s">
        <v>1532</v>
      </c>
      <c r="F32" s="60" t="s">
        <v>1532</v>
      </c>
      <c r="G32" s="60" t="s">
        <v>1532</v>
      </c>
      <c r="H32" s="60" t="s">
        <v>1532</v>
      </c>
      <c r="I32" s="60" t="s">
        <v>1532</v>
      </c>
      <c r="J32" s="60" t="s">
        <v>1532</v>
      </c>
      <c r="K32" s="60" t="s">
        <v>1532</v>
      </c>
      <c r="L32" s="60" t="s">
        <v>1532</v>
      </c>
      <c r="M32" s="60" t="s">
        <v>1532</v>
      </c>
      <c r="N32" s="60" t="s">
        <v>1532</v>
      </c>
      <c r="O32" s="60" t="s">
        <v>1532</v>
      </c>
      <c r="P32" s="60" t="s">
        <v>1532</v>
      </c>
      <c r="Q32" s="60" t="s">
        <v>1532</v>
      </c>
      <c r="R32" s="60" t="s">
        <v>1532</v>
      </c>
      <c r="S32" s="60" t="s">
        <v>1532</v>
      </c>
      <c r="T32" s="60" t="s">
        <v>1532</v>
      </c>
      <c r="U32" s="60" t="s">
        <v>1532</v>
      </c>
      <c r="V32" s="60" t="s">
        <v>1532</v>
      </c>
      <c r="W32" s="60" t="s">
        <v>1532</v>
      </c>
      <c r="X32" s="60" t="s">
        <v>1532</v>
      </c>
      <c r="Y32" s="60" t="s">
        <v>1532</v>
      </c>
      <c r="Z32" s="60" t="s">
        <v>1532</v>
      </c>
      <c r="AA32" s="60" t="s">
        <v>1532</v>
      </c>
      <c r="AB32" s="60" t="s">
        <v>1532</v>
      </c>
      <c r="AC32" s="60" t="s">
        <v>1532</v>
      </c>
      <c r="AD32" s="60" t="s">
        <v>1532</v>
      </c>
      <c r="AE32" s="60" t="s">
        <v>1532</v>
      </c>
      <c r="AF32" s="60" t="s">
        <v>1532</v>
      </c>
      <c r="AG32" s="60" t="s">
        <v>1532</v>
      </c>
      <c r="AH32" s="60" t="s">
        <v>1532</v>
      </c>
      <c r="AI32" s="60" t="s">
        <v>1532</v>
      </c>
      <c r="AJ32" s="60" t="s">
        <v>1532</v>
      </c>
      <c r="AK32" s="60" t="s">
        <v>1532</v>
      </c>
      <c r="AL32" s="60" t="s">
        <v>1532</v>
      </c>
      <c r="AM32" s="60" t="s">
        <v>1532</v>
      </c>
      <c r="AN32" s="60" t="s">
        <v>1532</v>
      </c>
      <c r="AO32" s="60" t="s">
        <v>1532</v>
      </c>
      <c r="AP32" s="60" t="s">
        <v>1532</v>
      </c>
      <c r="AQ32" s="60" t="s">
        <v>1532</v>
      </c>
      <c r="AR32" s="60" t="s">
        <v>1532</v>
      </c>
      <c r="AS32" s="60" t="s">
        <v>1532</v>
      </c>
    </row>
    <row r="33" spans="1:45" ht="45" x14ac:dyDescent="0.25">
      <c r="A33" s="58" t="str">
        <f>'1'!A33</f>
        <v>1.2.1.2.10</v>
      </c>
      <c r="B33" s="63" t="str">
        <f>'1'!B33</f>
        <v>РУ 10кВ замена МВ на ВВ:  РП-8 (5 шт.)-Советская 114А; ТП-149 (2 шт.)-Красногвардейская 128/5</v>
      </c>
      <c r="C33" s="58" t="str">
        <f>'1'!C33</f>
        <v>J_1.2.1.2.10.N</v>
      </c>
      <c r="D33" s="60" t="s">
        <v>1532</v>
      </c>
      <c r="E33" s="60" t="s">
        <v>1532</v>
      </c>
      <c r="F33" s="60" t="s">
        <v>1532</v>
      </c>
      <c r="G33" s="60" t="s">
        <v>1532</v>
      </c>
      <c r="H33" s="60" t="s">
        <v>1532</v>
      </c>
      <c r="I33" s="60" t="s">
        <v>1532</v>
      </c>
      <c r="J33" s="60" t="s">
        <v>1532</v>
      </c>
      <c r="K33" s="60" t="s">
        <v>1532</v>
      </c>
      <c r="L33" s="60" t="s">
        <v>1532</v>
      </c>
      <c r="M33" s="60" t="s">
        <v>1532</v>
      </c>
      <c r="N33" s="60" t="s">
        <v>1532</v>
      </c>
      <c r="O33" s="60" t="s">
        <v>1532</v>
      </c>
      <c r="P33" s="60" t="s">
        <v>1532</v>
      </c>
      <c r="Q33" s="60" t="s">
        <v>1532</v>
      </c>
      <c r="R33" s="60" t="s">
        <v>1532</v>
      </c>
      <c r="S33" s="60" t="s">
        <v>1532</v>
      </c>
      <c r="T33" s="60" t="s">
        <v>1532</v>
      </c>
      <c r="U33" s="60" t="s">
        <v>1532</v>
      </c>
      <c r="V33" s="60" t="s">
        <v>1532</v>
      </c>
      <c r="W33" s="60" t="s">
        <v>1532</v>
      </c>
      <c r="X33" s="60" t="s">
        <v>1532</v>
      </c>
      <c r="Y33" s="60" t="s">
        <v>1532</v>
      </c>
      <c r="Z33" s="60" t="s">
        <v>1532</v>
      </c>
      <c r="AA33" s="60" t="s">
        <v>1532</v>
      </c>
      <c r="AB33" s="60" t="s">
        <v>1532</v>
      </c>
      <c r="AC33" s="60" t="s">
        <v>1532</v>
      </c>
      <c r="AD33" s="60" t="s">
        <v>1532</v>
      </c>
      <c r="AE33" s="60" t="s">
        <v>1532</v>
      </c>
      <c r="AF33" s="60" t="s">
        <v>1532</v>
      </c>
      <c r="AG33" s="60" t="s">
        <v>1532</v>
      </c>
      <c r="AH33" s="60" t="s">
        <v>1532</v>
      </c>
      <c r="AI33" s="60" t="s">
        <v>1532</v>
      </c>
      <c r="AJ33" s="60" t="s">
        <v>1532</v>
      </c>
      <c r="AK33" s="60" t="s">
        <v>1532</v>
      </c>
      <c r="AL33" s="60" t="s">
        <v>1532</v>
      </c>
      <c r="AM33" s="60" t="s">
        <v>1532</v>
      </c>
      <c r="AN33" s="60" t="s">
        <v>1532</v>
      </c>
      <c r="AO33" s="60" t="s">
        <v>1532</v>
      </c>
      <c r="AP33" s="60" t="s">
        <v>1532</v>
      </c>
      <c r="AQ33" s="60" t="s">
        <v>1532</v>
      </c>
      <c r="AR33" s="60" t="s">
        <v>1532</v>
      </c>
      <c r="AS33" s="60" t="s">
        <v>1532</v>
      </c>
    </row>
    <row r="34" spans="1:45" ht="30" x14ac:dyDescent="0.25">
      <c r="A34" s="58" t="str">
        <f>'1'!A34</f>
        <v>1.2.1.2.11</v>
      </c>
      <c r="B34" s="63" t="str">
        <f>'1'!B34</f>
        <v xml:space="preserve"> П/С ЗСМ замена МВ на ВВ, ул. Силикатная 5</v>
      </c>
      <c r="C34" s="58" t="str">
        <f>'1'!C34</f>
        <v>J_1.2.1.2.11.L</v>
      </c>
      <c r="D34" s="60" t="s">
        <v>1532</v>
      </c>
      <c r="E34" s="60" t="s">
        <v>1532</v>
      </c>
      <c r="F34" s="60" t="s">
        <v>1532</v>
      </c>
      <c r="G34" s="60" t="s">
        <v>1532</v>
      </c>
      <c r="H34" s="60" t="s">
        <v>1532</v>
      </c>
      <c r="I34" s="60" t="s">
        <v>1532</v>
      </c>
      <c r="J34" s="60" t="s">
        <v>1532</v>
      </c>
      <c r="K34" s="60" t="s">
        <v>1532</v>
      </c>
      <c r="L34" s="60" t="s">
        <v>1532</v>
      </c>
      <c r="M34" s="60" t="s">
        <v>1532</v>
      </c>
      <c r="N34" s="60" t="s">
        <v>1532</v>
      </c>
      <c r="O34" s="60" t="s">
        <v>1532</v>
      </c>
      <c r="P34" s="60" t="s">
        <v>1532</v>
      </c>
      <c r="Q34" s="60" t="s">
        <v>1532</v>
      </c>
      <c r="R34" s="60" t="s">
        <v>1532</v>
      </c>
      <c r="S34" s="60" t="s">
        <v>1532</v>
      </c>
      <c r="T34" s="60" t="s">
        <v>1532</v>
      </c>
      <c r="U34" s="60" t="s">
        <v>1532</v>
      </c>
      <c r="V34" s="60" t="s">
        <v>1532</v>
      </c>
      <c r="W34" s="60" t="s">
        <v>1532</v>
      </c>
      <c r="X34" s="60" t="s">
        <v>1532</v>
      </c>
      <c r="Y34" s="60" t="s">
        <v>1532</v>
      </c>
      <c r="Z34" s="60" t="s">
        <v>1532</v>
      </c>
      <c r="AA34" s="60" t="s">
        <v>1532</v>
      </c>
      <c r="AB34" s="60" t="s">
        <v>1532</v>
      </c>
      <c r="AC34" s="60" t="s">
        <v>1532</v>
      </c>
      <c r="AD34" s="60" t="s">
        <v>1532</v>
      </c>
      <c r="AE34" s="60" t="s">
        <v>1532</v>
      </c>
      <c r="AF34" s="60" t="s">
        <v>1532</v>
      </c>
      <c r="AG34" s="60" t="s">
        <v>1532</v>
      </c>
      <c r="AH34" s="60" t="s">
        <v>1532</v>
      </c>
      <c r="AI34" s="60" t="s">
        <v>1532</v>
      </c>
      <c r="AJ34" s="60" t="s">
        <v>1532</v>
      </c>
      <c r="AK34" s="60" t="s">
        <v>1532</v>
      </c>
      <c r="AL34" s="60" t="s">
        <v>1532</v>
      </c>
      <c r="AM34" s="60" t="s">
        <v>1532</v>
      </c>
      <c r="AN34" s="60" t="s">
        <v>1532</v>
      </c>
      <c r="AO34" s="60" t="s">
        <v>1532</v>
      </c>
      <c r="AP34" s="60" t="s">
        <v>1532</v>
      </c>
      <c r="AQ34" s="60" t="s">
        <v>1532</v>
      </c>
      <c r="AR34" s="60" t="s">
        <v>1532</v>
      </c>
      <c r="AS34" s="60" t="s">
        <v>1532</v>
      </c>
    </row>
    <row r="35" spans="1:45" ht="60" x14ac:dyDescent="0.25">
      <c r="A35" s="58" t="str">
        <f>'1'!A35</f>
        <v>1.2.2.2</v>
      </c>
      <c r="B35" s="63" t="str">
        <f>'1'!B35</f>
        <v>Модернизация, техническое перевооружение линий электропередачи, всего, в том числе:</v>
      </c>
      <c r="C35" s="58" t="str">
        <f>'1'!C35</f>
        <v>нд</v>
      </c>
      <c r="D35" s="60" t="s">
        <v>1532</v>
      </c>
      <c r="E35" s="60" t="s">
        <v>1532</v>
      </c>
      <c r="F35" s="60" t="s">
        <v>1532</v>
      </c>
      <c r="G35" s="60" t="s">
        <v>1532</v>
      </c>
      <c r="H35" s="60" t="s">
        <v>1532</v>
      </c>
      <c r="I35" s="60" t="s">
        <v>1532</v>
      </c>
      <c r="J35" s="60" t="s">
        <v>1532</v>
      </c>
      <c r="K35" s="60" t="s">
        <v>1532</v>
      </c>
      <c r="L35" s="60" t="s">
        <v>1532</v>
      </c>
      <c r="M35" s="60" t="s">
        <v>1532</v>
      </c>
      <c r="N35" s="60" t="s">
        <v>1532</v>
      </c>
      <c r="O35" s="60" t="s">
        <v>1532</v>
      </c>
      <c r="P35" s="60" t="s">
        <v>1532</v>
      </c>
      <c r="Q35" s="60" t="s">
        <v>1532</v>
      </c>
      <c r="R35" s="60" t="s">
        <v>1532</v>
      </c>
      <c r="S35" s="60" t="s">
        <v>1532</v>
      </c>
      <c r="T35" s="60" t="s">
        <v>1532</v>
      </c>
      <c r="U35" s="60" t="s">
        <v>1532</v>
      </c>
      <c r="V35" s="60" t="s">
        <v>1532</v>
      </c>
      <c r="W35" s="60" t="s">
        <v>1532</v>
      </c>
      <c r="X35" s="60" t="s">
        <v>1532</v>
      </c>
      <c r="Y35" s="60" t="s">
        <v>1532</v>
      </c>
      <c r="Z35" s="60" t="s">
        <v>1532</v>
      </c>
      <c r="AA35" s="60" t="s">
        <v>1532</v>
      </c>
      <c r="AB35" s="60" t="s">
        <v>1532</v>
      </c>
      <c r="AC35" s="60" t="s">
        <v>1532</v>
      </c>
      <c r="AD35" s="60" t="s">
        <v>1532</v>
      </c>
      <c r="AE35" s="60" t="s">
        <v>1532</v>
      </c>
      <c r="AF35" s="60" t="s">
        <v>1532</v>
      </c>
      <c r="AG35" s="60" t="s">
        <v>1532</v>
      </c>
      <c r="AH35" s="60" t="s">
        <v>1532</v>
      </c>
      <c r="AI35" s="60" t="s">
        <v>1532</v>
      </c>
      <c r="AJ35" s="60" t="s">
        <v>1532</v>
      </c>
      <c r="AK35" s="60" t="s">
        <v>1532</v>
      </c>
      <c r="AL35" s="60" t="s">
        <v>1532</v>
      </c>
      <c r="AM35" s="60" t="s">
        <v>1532</v>
      </c>
      <c r="AN35" s="60" t="s">
        <v>1532</v>
      </c>
      <c r="AO35" s="60" t="s">
        <v>1532</v>
      </c>
      <c r="AP35" s="60" t="s">
        <v>1532</v>
      </c>
      <c r="AQ35" s="60" t="s">
        <v>1532</v>
      </c>
      <c r="AR35" s="60" t="s">
        <v>1532</v>
      </c>
      <c r="AS35" s="60" t="s">
        <v>1532</v>
      </c>
    </row>
    <row r="36" spans="1:45" ht="300" x14ac:dyDescent="0.25">
      <c r="A36" s="58" t="str">
        <f>'1'!A36</f>
        <v>1.2.2.2.1</v>
      </c>
      <c r="B36" s="63" t="str">
        <f>'1'!B36</f>
        <v>Вл-10 кв Ф-3"С" L-8209м (реконструкция участка 4 км), ул. Краснознамённая (№22-№18),ул. Краснознамённая 6а-пер. Пригородный 7, ул. Краснознамённая 2в-ул. Фабричная 3, ул. Складская(2-17), ул. Ключевая(3-11), ул. Калиновская( ул. Лазо 5-ул. Партизанская 50), ул. Партизанская(50-84), ул.Школьная(Партизанская 84-Лазо 35), ул.Лазо(35-55), ул.Хмельницкого(Хмельницкого 40-Береговая 14), ул.Береговая (Береговая14-Подсобная 12,  ул.Подсобная(12-8), ул.9 Октября(1-11); КЛ-10 кв п/ст до ТП-16 Ф-3"С"  L-583м ул. Краснознамённая(Краснознаменная 2б-Краснознаменная 18)</v>
      </c>
      <c r="C36" s="58" t="str">
        <f>'1'!C36</f>
        <v>J_1.2.2.2.1.M</v>
      </c>
      <c r="D36" s="60" t="s">
        <v>1532</v>
      </c>
      <c r="E36" s="60" t="s">
        <v>1532</v>
      </c>
      <c r="F36" s="60" t="s">
        <v>1532</v>
      </c>
      <c r="G36" s="60" t="s">
        <v>1532</v>
      </c>
      <c r="H36" s="60" t="s">
        <v>1532</v>
      </c>
      <c r="I36" s="60" t="s">
        <v>1532</v>
      </c>
      <c r="J36" s="60" t="s">
        <v>1532</v>
      </c>
      <c r="K36" s="60" t="s">
        <v>1532</v>
      </c>
      <c r="L36" s="60" t="s">
        <v>1532</v>
      </c>
      <c r="M36" s="60" t="s">
        <v>1532</v>
      </c>
      <c r="N36" s="60" t="s">
        <v>1532</v>
      </c>
      <c r="O36" s="60" t="s">
        <v>1532</v>
      </c>
      <c r="P36" s="60" t="s">
        <v>1532</v>
      </c>
      <c r="Q36" s="60" t="s">
        <v>1532</v>
      </c>
      <c r="R36" s="60" t="s">
        <v>1532</v>
      </c>
      <c r="S36" s="60" t="s">
        <v>1532</v>
      </c>
      <c r="T36" s="60" t="s">
        <v>1532</v>
      </c>
      <c r="U36" s="60" t="s">
        <v>1532</v>
      </c>
      <c r="V36" s="60" t="s">
        <v>1532</v>
      </c>
      <c r="W36" s="60" t="s">
        <v>1532</v>
      </c>
      <c r="X36" s="60" t="s">
        <v>1532</v>
      </c>
      <c r="Y36" s="60" t="s">
        <v>1532</v>
      </c>
      <c r="Z36" s="60" t="s">
        <v>1532</v>
      </c>
      <c r="AA36" s="60" t="s">
        <v>1532</v>
      </c>
      <c r="AB36" s="60" t="s">
        <v>1532</v>
      </c>
      <c r="AC36" s="60" t="s">
        <v>1532</v>
      </c>
      <c r="AD36" s="60" t="s">
        <v>1532</v>
      </c>
      <c r="AE36" s="60" t="s">
        <v>1532</v>
      </c>
      <c r="AF36" s="60" t="s">
        <v>1532</v>
      </c>
      <c r="AG36" s="60" t="s">
        <v>1532</v>
      </c>
      <c r="AH36" s="60" t="s">
        <v>1532</v>
      </c>
      <c r="AI36" s="60" t="s">
        <v>1532</v>
      </c>
      <c r="AJ36" s="60" t="s">
        <v>1532</v>
      </c>
      <c r="AK36" s="60" t="s">
        <v>1532</v>
      </c>
      <c r="AL36" s="60" t="s">
        <v>1532</v>
      </c>
      <c r="AM36" s="60" t="s">
        <v>1532</v>
      </c>
      <c r="AN36" s="60" t="s">
        <v>1532</v>
      </c>
      <c r="AO36" s="60" t="s">
        <v>1532</v>
      </c>
      <c r="AP36" s="60" t="s">
        <v>1532</v>
      </c>
      <c r="AQ36" s="60" t="s">
        <v>1532</v>
      </c>
      <c r="AR36" s="60" t="s">
        <v>1532</v>
      </c>
      <c r="AS36" s="60" t="s">
        <v>1532</v>
      </c>
    </row>
    <row r="37" spans="1:45" ht="105" x14ac:dyDescent="0.25">
      <c r="A37" s="58" t="str">
        <f>'1'!A37</f>
        <v>1.2.2.2.2</v>
      </c>
      <c r="B37" s="63" t="str">
        <f>'1'!B37</f>
        <v>Вл-10 кв Ф-9"С" L-2252м  ул Горького(1-60), тер-я в/части(Горького 1-Суворовская 11а), ТП-152 - ТП-6 (ул. Пограничная 31-ул. Госпитальная 10), ТП-152 - ТП-173(ул. Пограничная 31-Приморская 10/1), КЛ-45м</v>
      </c>
      <c r="C37" s="58" t="str">
        <f>'1'!C37</f>
        <v>J_1.2.2.2.2.L</v>
      </c>
      <c r="D37" s="60" t="s">
        <v>1532</v>
      </c>
      <c r="E37" s="60" t="s">
        <v>1532</v>
      </c>
      <c r="F37" s="60" t="s">
        <v>1532</v>
      </c>
      <c r="G37" s="60" t="s">
        <v>1532</v>
      </c>
      <c r="H37" s="60" t="s">
        <v>1532</v>
      </c>
      <c r="I37" s="60" t="s">
        <v>1532</v>
      </c>
      <c r="J37" s="60" t="s">
        <v>1532</v>
      </c>
      <c r="K37" s="60" t="s">
        <v>1532</v>
      </c>
      <c r="L37" s="60" t="s">
        <v>1532</v>
      </c>
      <c r="M37" s="60" t="s">
        <v>1532</v>
      </c>
      <c r="N37" s="60" t="s">
        <v>1532</v>
      </c>
      <c r="O37" s="60" t="s">
        <v>1532</v>
      </c>
      <c r="P37" s="60" t="s">
        <v>1532</v>
      </c>
      <c r="Q37" s="60" t="s">
        <v>1532</v>
      </c>
      <c r="R37" s="60" t="s">
        <v>1532</v>
      </c>
      <c r="S37" s="60" t="s">
        <v>1532</v>
      </c>
      <c r="T37" s="60" t="s">
        <v>1532</v>
      </c>
      <c r="U37" s="60" t="s">
        <v>1532</v>
      </c>
      <c r="V37" s="60" t="s">
        <v>1532</v>
      </c>
      <c r="W37" s="60" t="s">
        <v>1532</v>
      </c>
      <c r="X37" s="60" t="s">
        <v>1532</v>
      </c>
      <c r="Y37" s="60" t="s">
        <v>1532</v>
      </c>
      <c r="Z37" s="60" t="s">
        <v>1532</v>
      </c>
      <c r="AA37" s="60" t="s">
        <v>1532</v>
      </c>
      <c r="AB37" s="60" t="s">
        <v>1532</v>
      </c>
      <c r="AC37" s="60" t="s">
        <v>1532</v>
      </c>
      <c r="AD37" s="60" t="s">
        <v>1532</v>
      </c>
      <c r="AE37" s="60" t="s">
        <v>1532</v>
      </c>
      <c r="AF37" s="60" t="s">
        <v>1532</v>
      </c>
      <c r="AG37" s="60" t="s">
        <v>1532</v>
      </c>
      <c r="AH37" s="60" t="s">
        <v>1532</v>
      </c>
      <c r="AI37" s="60" t="s">
        <v>1532</v>
      </c>
      <c r="AJ37" s="60" t="s">
        <v>1532</v>
      </c>
      <c r="AK37" s="60" t="s">
        <v>1532</v>
      </c>
      <c r="AL37" s="60" t="s">
        <v>1532</v>
      </c>
      <c r="AM37" s="60" t="s">
        <v>1532</v>
      </c>
      <c r="AN37" s="60" t="s">
        <v>1532</v>
      </c>
      <c r="AO37" s="60" t="s">
        <v>1532</v>
      </c>
      <c r="AP37" s="60" t="s">
        <v>1532</v>
      </c>
      <c r="AQ37" s="60" t="s">
        <v>1532</v>
      </c>
      <c r="AR37" s="60" t="s">
        <v>1532</v>
      </c>
      <c r="AS37" s="60" t="s">
        <v>1532</v>
      </c>
    </row>
    <row r="38" spans="1:45" ht="195" x14ac:dyDescent="0.25">
      <c r="A38" s="58" t="str">
        <f>'1'!A38</f>
        <v>1.2.2.2.3</v>
      </c>
      <c r="B38" s="63" t="str">
        <f>'1'!B38</f>
        <v>Вл-10 кв Ф-20"С" L-4111 м, ул. Набережная(30-ориентир 30 м на восток от ж/д ул. 1-я Загордная 55), ул.Тараса Шевченко(ориентир 30 м на восток от ж/д ул. 1-я Загордная 55-т. Шевч. 210-150), пер. Крестьянский (т. Шевч. 150-Мельничн. 120), ул.Мельничная(120-68), ул. Борисова(Мельничная 88-Борисова 41), ул. Ангарская(Ангарская 10- ориентир 170 метров на ю-в от ж/д Советская 130), ул. Набережная (40-30)</v>
      </c>
      <c r="C38" s="58" t="str">
        <f>'1'!C38</f>
        <v>J_1.2.2.2.3.N</v>
      </c>
      <c r="D38" s="60" t="s">
        <v>1532</v>
      </c>
      <c r="E38" s="60" t="s">
        <v>1532</v>
      </c>
      <c r="F38" s="60" t="s">
        <v>1532</v>
      </c>
      <c r="G38" s="60" t="s">
        <v>1532</v>
      </c>
      <c r="H38" s="60" t="s">
        <v>1532</v>
      </c>
      <c r="I38" s="60" t="s">
        <v>1532</v>
      </c>
      <c r="J38" s="60" t="s">
        <v>1532</v>
      </c>
      <c r="K38" s="60" t="s">
        <v>1532</v>
      </c>
      <c r="L38" s="60" t="s">
        <v>1532</v>
      </c>
      <c r="M38" s="60" t="s">
        <v>1532</v>
      </c>
      <c r="N38" s="60" t="s">
        <v>1532</v>
      </c>
      <c r="O38" s="60" t="s">
        <v>1532</v>
      </c>
      <c r="P38" s="60" t="s">
        <v>1532</v>
      </c>
      <c r="Q38" s="60" t="s">
        <v>1532</v>
      </c>
      <c r="R38" s="60" t="s">
        <v>1532</v>
      </c>
      <c r="S38" s="60" t="s">
        <v>1532</v>
      </c>
      <c r="T38" s="60" t="s">
        <v>1532</v>
      </c>
      <c r="U38" s="60" t="s">
        <v>1532</v>
      </c>
      <c r="V38" s="60" t="s">
        <v>1532</v>
      </c>
      <c r="W38" s="60" t="s">
        <v>1532</v>
      </c>
      <c r="X38" s="60" t="s">
        <v>1532</v>
      </c>
      <c r="Y38" s="60" t="s">
        <v>1532</v>
      </c>
      <c r="Z38" s="60" t="s">
        <v>1532</v>
      </c>
      <c r="AA38" s="60" t="s">
        <v>1532</v>
      </c>
      <c r="AB38" s="60" t="s">
        <v>1532</v>
      </c>
      <c r="AC38" s="60" t="s">
        <v>1532</v>
      </c>
      <c r="AD38" s="60" t="s">
        <v>1532</v>
      </c>
      <c r="AE38" s="60" t="s">
        <v>1532</v>
      </c>
      <c r="AF38" s="60" t="s">
        <v>1532</v>
      </c>
      <c r="AG38" s="60" t="s">
        <v>1532</v>
      </c>
      <c r="AH38" s="60" t="s">
        <v>1532</v>
      </c>
      <c r="AI38" s="60" t="s">
        <v>1532</v>
      </c>
      <c r="AJ38" s="60" t="s">
        <v>1532</v>
      </c>
      <c r="AK38" s="60" t="s">
        <v>1532</v>
      </c>
      <c r="AL38" s="60" t="s">
        <v>1532</v>
      </c>
      <c r="AM38" s="60" t="s">
        <v>1532</v>
      </c>
      <c r="AN38" s="60" t="s">
        <v>1532</v>
      </c>
      <c r="AO38" s="60" t="s">
        <v>1532</v>
      </c>
      <c r="AP38" s="60" t="s">
        <v>1532</v>
      </c>
      <c r="AQ38" s="60" t="s">
        <v>1532</v>
      </c>
      <c r="AR38" s="60" t="s">
        <v>1532</v>
      </c>
      <c r="AS38" s="60" t="s">
        <v>1532</v>
      </c>
    </row>
    <row r="39" spans="1:45" ht="45" x14ac:dyDescent="0.25">
      <c r="A39" s="58" t="str">
        <f>'1'!A39</f>
        <v>1.2.2.2.4</v>
      </c>
      <c r="B39" s="63" t="str">
        <f>'1'!B39</f>
        <v>установка реклоузеров на ВЛ-10кВ фидер-31  №9 п/с "Спасск" в районе ж/д ул. Мельничная-3-я Загородная</v>
      </c>
      <c r="C39" s="58" t="str">
        <f>'1'!C39</f>
        <v>J_1.2.2.2.4.L</v>
      </c>
      <c r="D39" s="60" t="s">
        <v>1532</v>
      </c>
      <c r="E39" s="60" t="s">
        <v>1532</v>
      </c>
      <c r="F39" s="60" t="s">
        <v>1532</v>
      </c>
      <c r="G39" s="60" t="s">
        <v>1532</v>
      </c>
      <c r="H39" s="60" t="s">
        <v>1532</v>
      </c>
      <c r="I39" s="60" t="s">
        <v>1532</v>
      </c>
      <c r="J39" s="60" t="s">
        <v>1532</v>
      </c>
      <c r="K39" s="60" t="s">
        <v>1532</v>
      </c>
      <c r="L39" s="60" t="s">
        <v>1532</v>
      </c>
      <c r="M39" s="60" t="s">
        <v>1532</v>
      </c>
      <c r="N39" s="60" t="s">
        <v>1532</v>
      </c>
      <c r="O39" s="60" t="s">
        <v>1532</v>
      </c>
      <c r="P39" s="60" t="s">
        <v>1532</v>
      </c>
      <c r="Q39" s="60" t="s">
        <v>1532</v>
      </c>
      <c r="R39" s="60" t="s">
        <v>1532</v>
      </c>
      <c r="S39" s="60" t="s">
        <v>1532</v>
      </c>
      <c r="T39" s="60" t="s">
        <v>1532</v>
      </c>
      <c r="U39" s="60" t="s">
        <v>1532</v>
      </c>
      <c r="V39" s="60" t="s">
        <v>1532</v>
      </c>
      <c r="W39" s="60" t="s">
        <v>1532</v>
      </c>
      <c r="X39" s="60" t="s">
        <v>1532</v>
      </c>
      <c r="Y39" s="60" t="s">
        <v>1532</v>
      </c>
      <c r="Z39" s="60" t="s">
        <v>1532</v>
      </c>
      <c r="AA39" s="60" t="s">
        <v>1532</v>
      </c>
      <c r="AB39" s="60" t="s">
        <v>1532</v>
      </c>
      <c r="AC39" s="60" t="s">
        <v>1532</v>
      </c>
      <c r="AD39" s="60" t="s">
        <v>1532</v>
      </c>
      <c r="AE39" s="60" t="s">
        <v>1532</v>
      </c>
      <c r="AF39" s="60" t="s">
        <v>1532</v>
      </c>
      <c r="AG39" s="60" t="s">
        <v>1532</v>
      </c>
      <c r="AH39" s="60" t="s">
        <v>1532</v>
      </c>
      <c r="AI39" s="60" t="s">
        <v>1532</v>
      </c>
      <c r="AJ39" s="60" t="s">
        <v>1532</v>
      </c>
      <c r="AK39" s="60" t="s">
        <v>1532</v>
      </c>
      <c r="AL39" s="60" t="s">
        <v>1532</v>
      </c>
      <c r="AM39" s="60" t="s">
        <v>1532</v>
      </c>
      <c r="AN39" s="60" t="s">
        <v>1532</v>
      </c>
      <c r="AO39" s="60" t="s">
        <v>1532</v>
      </c>
      <c r="AP39" s="60" t="s">
        <v>1532</v>
      </c>
      <c r="AQ39" s="60" t="s">
        <v>1532</v>
      </c>
      <c r="AR39" s="60" t="s">
        <v>1532</v>
      </c>
      <c r="AS39" s="60" t="s">
        <v>1532</v>
      </c>
    </row>
    <row r="40" spans="1:45" ht="45" x14ac:dyDescent="0.25">
      <c r="A40" s="58" t="str">
        <f>'1'!A40</f>
        <v>1.2.2.2.5</v>
      </c>
      <c r="B40" s="63" t="str">
        <f>'1'!B40</f>
        <v>установка реклоузеров на ВЛ-10кВ фидер 3 №10 п/с "Спасск" Пригородный, 2</v>
      </c>
      <c r="C40" s="58" t="str">
        <f>'1'!C40</f>
        <v>J_1.2.2.2.5.L</v>
      </c>
      <c r="D40" s="60" t="s">
        <v>1532</v>
      </c>
      <c r="E40" s="60" t="s">
        <v>1532</v>
      </c>
      <c r="F40" s="60" t="s">
        <v>1532</v>
      </c>
      <c r="G40" s="60" t="s">
        <v>1532</v>
      </c>
      <c r="H40" s="60" t="s">
        <v>1532</v>
      </c>
      <c r="I40" s="60" t="s">
        <v>1532</v>
      </c>
      <c r="J40" s="60" t="s">
        <v>1532</v>
      </c>
      <c r="K40" s="60" t="s">
        <v>1532</v>
      </c>
      <c r="L40" s="60" t="s">
        <v>1532</v>
      </c>
      <c r="M40" s="60" t="s">
        <v>1532</v>
      </c>
      <c r="N40" s="60" t="s">
        <v>1532</v>
      </c>
      <c r="O40" s="60" t="s">
        <v>1532</v>
      </c>
      <c r="P40" s="60" t="s">
        <v>1532</v>
      </c>
      <c r="Q40" s="60" t="s">
        <v>1532</v>
      </c>
      <c r="R40" s="60" t="s">
        <v>1532</v>
      </c>
      <c r="S40" s="60" t="s">
        <v>1532</v>
      </c>
      <c r="T40" s="60" t="s">
        <v>1532</v>
      </c>
      <c r="U40" s="60" t="s">
        <v>1532</v>
      </c>
      <c r="V40" s="60" t="s">
        <v>1532</v>
      </c>
      <c r="W40" s="60" t="s">
        <v>1532</v>
      </c>
      <c r="X40" s="60" t="s">
        <v>1532</v>
      </c>
      <c r="Y40" s="60" t="s">
        <v>1532</v>
      </c>
      <c r="Z40" s="60" t="s">
        <v>1532</v>
      </c>
      <c r="AA40" s="60" t="s">
        <v>1532</v>
      </c>
      <c r="AB40" s="60" t="s">
        <v>1532</v>
      </c>
      <c r="AC40" s="60" t="s">
        <v>1532</v>
      </c>
      <c r="AD40" s="60" t="s">
        <v>1532</v>
      </c>
      <c r="AE40" s="60" t="s">
        <v>1532</v>
      </c>
      <c r="AF40" s="60" t="s">
        <v>1532</v>
      </c>
      <c r="AG40" s="60" t="s">
        <v>1532</v>
      </c>
      <c r="AH40" s="60" t="s">
        <v>1532</v>
      </c>
      <c r="AI40" s="60" t="s">
        <v>1532</v>
      </c>
      <c r="AJ40" s="60" t="s">
        <v>1532</v>
      </c>
      <c r="AK40" s="60" t="s">
        <v>1532</v>
      </c>
      <c r="AL40" s="60" t="s">
        <v>1532</v>
      </c>
      <c r="AM40" s="60" t="s">
        <v>1532</v>
      </c>
      <c r="AN40" s="60" t="s">
        <v>1532</v>
      </c>
      <c r="AO40" s="60" t="s">
        <v>1532</v>
      </c>
      <c r="AP40" s="60" t="s">
        <v>1532</v>
      </c>
      <c r="AQ40" s="60" t="s">
        <v>1532</v>
      </c>
      <c r="AR40" s="60" t="s">
        <v>1532</v>
      </c>
      <c r="AS40" s="60" t="s">
        <v>1532</v>
      </c>
    </row>
    <row r="41" spans="1:45" ht="45" x14ac:dyDescent="0.25">
      <c r="A41" s="58" t="str">
        <f>'1'!A41</f>
        <v>1.2.2.2.6</v>
      </c>
      <c r="B41" s="63" t="str">
        <f>'1'!B41</f>
        <v>установка реклоузеров на ВЛ-10кВ фидер 10 №11 п/с "Спасск" Репина, 2</v>
      </c>
      <c r="C41" s="58" t="str">
        <f>'1'!C41</f>
        <v>J_1.2.2.2.6.L</v>
      </c>
      <c r="D41" s="60" t="s">
        <v>1532</v>
      </c>
      <c r="E41" s="60" t="s">
        <v>1532</v>
      </c>
      <c r="F41" s="60" t="s">
        <v>1532</v>
      </c>
      <c r="G41" s="60" t="s">
        <v>1532</v>
      </c>
      <c r="H41" s="60" t="s">
        <v>1532</v>
      </c>
      <c r="I41" s="60" t="s">
        <v>1532</v>
      </c>
      <c r="J41" s="60" t="s">
        <v>1532</v>
      </c>
      <c r="K41" s="60" t="s">
        <v>1532</v>
      </c>
      <c r="L41" s="60" t="s">
        <v>1532</v>
      </c>
      <c r="M41" s="60" t="s">
        <v>1532</v>
      </c>
      <c r="N41" s="60" t="s">
        <v>1532</v>
      </c>
      <c r="O41" s="60" t="s">
        <v>1532</v>
      </c>
      <c r="P41" s="60" t="s">
        <v>1532</v>
      </c>
      <c r="Q41" s="60" t="s">
        <v>1532</v>
      </c>
      <c r="R41" s="60" t="s">
        <v>1532</v>
      </c>
      <c r="S41" s="60" t="s">
        <v>1532</v>
      </c>
      <c r="T41" s="60" t="s">
        <v>1532</v>
      </c>
      <c r="U41" s="60" t="s">
        <v>1532</v>
      </c>
      <c r="V41" s="60" t="s">
        <v>1532</v>
      </c>
      <c r="W41" s="60" t="s">
        <v>1532</v>
      </c>
      <c r="X41" s="60" t="s">
        <v>1532</v>
      </c>
      <c r="Y41" s="60" t="s">
        <v>1532</v>
      </c>
      <c r="Z41" s="60" t="s">
        <v>1532</v>
      </c>
      <c r="AA41" s="60" t="s">
        <v>1532</v>
      </c>
      <c r="AB41" s="60" t="s">
        <v>1532</v>
      </c>
      <c r="AC41" s="60" t="s">
        <v>1532</v>
      </c>
      <c r="AD41" s="60" t="s">
        <v>1532</v>
      </c>
      <c r="AE41" s="60" t="s">
        <v>1532</v>
      </c>
      <c r="AF41" s="60" t="s">
        <v>1532</v>
      </c>
      <c r="AG41" s="60" t="s">
        <v>1532</v>
      </c>
      <c r="AH41" s="60" t="s">
        <v>1532</v>
      </c>
      <c r="AI41" s="60" t="s">
        <v>1532</v>
      </c>
      <c r="AJ41" s="60" t="s">
        <v>1532</v>
      </c>
      <c r="AK41" s="60" t="s">
        <v>1532</v>
      </c>
      <c r="AL41" s="60" t="s">
        <v>1532</v>
      </c>
      <c r="AM41" s="60" t="s">
        <v>1532</v>
      </c>
      <c r="AN41" s="60" t="s">
        <v>1532</v>
      </c>
      <c r="AO41" s="60" t="s">
        <v>1532</v>
      </c>
      <c r="AP41" s="60" t="s">
        <v>1532</v>
      </c>
      <c r="AQ41" s="60" t="s">
        <v>1532</v>
      </c>
      <c r="AR41" s="60" t="s">
        <v>1532</v>
      </c>
      <c r="AS41" s="60" t="s">
        <v>1532</v>
      </c>
    </row>
    <row r="42" spans="1:45" ht="45" x14ac:dyDescent="0.25">
      <c r="A42" s="58" t="str">
        <f>'1'!A42</f>
        <v>1.2.2.2.7</v>
      </c>
      <c r="B42" s="63" t="str">
        <f>'1'!B42</f>
        <v>установка реклоузеров на ВЛ-10кВ фидер 31  №8 п/с "Спасск" Карьерная, 5</v>
      </c>
      <c r="C42" s="58" t="str">
        <f>'1'!C42</f>
        <v>J_1.2.2.2.7.L</v>
      </c>
      <c r="D42" s="60" t="s">
        <v>1532</v>
      </c>
      <c r="E42" s="60" t="s">
        <v>1532</v>
      </c>
      <c r="F42" s="60" t="s">
        <v>1532</v>
      </c>
      <c r="G42" s="60" t="s">
        <v>1532</v>
      </c>
      <c r="H42" s="60" t="s">
        <v>1532</v>
      </c>
      <c r="I42" s="60" t="s">
        <v>1532</v>
      </c>
      <c r="J42" s="60" t="s">
        <v>1532</v>
      </c>
      <c r="K42" s="60" t="s">
        <v>1532</v>
      </c>
      <c r="L42" s="60" t="s">
        <v>1532</v>
      </c>
      <c r="M42" s="60" t="s">
        <v>1532</v>
      </c>
      <c r="N42" s="60" t="s">
        <v>1532</v>
      </c>
      <c r="O42" s="60" t="s">
        <v>1532</v>
      </c>
      <c r="P42" s="60" t="s">
        <v>1532</v>
      </c>
      <c r="Q42" s="60" t="s">
        <v>1532</v>
      </c>
      <c r="R42" s="60" t="s">
        <v>1532</v>
      </c>
      <c r="S42" s="60" t="s">
        <v>1532</v>
      </c>
      <c r="T42" s="60" t="s">
        <v>1532</v>
      </c>
      <c r="U42" s="60" t="s">
        <v>1532</v>
      </c>
      <c r="V42" s="60" t="s">
        <v>1532</v>
      </c>
      <c r="W42" s="60" t="s">
        <v>1532</v>
      </c>
      <c r="X42" s="60" t="s">
        <v>1532</v>
      </c>
      <c r="Y42" s="60" t="s">
        <v>1532</v>
      </c>
      <c r="Z42" s="60" t="s">
        <v>1532</v>
      </c>
      <c r="AA42" s="60" t="s">
        <v>1532</v>
      </c>
      <c r="AB42" s="60" t="s">
        <v>1532</v>
      </c>
      <c r="AC42" s="60" t="s">
        <v>1532</v>
      </c>
      <c r="AD42" s="60" t="s">
        <v>1532</v>
      </c>
      <c r="AE42" s="60" t="s">
        <v>1532</v>
      </c>
      <c r="AF42" s="60" t="s">
        <v>1532</v>
      </c>
      <c r="AG42" s="60" t="s">
        <v>1532</v>
      </c>
      <c r="AH42" s="60" t="s">
        <v>1532</v>
      </c>
      <c r="AI42" s="60" t="s">
        <v>1532</v>
      </c>
      <c r="AJ42" s="60" t="s">
        <v>1532</v>
      </c>
      <c r="AK42" s="60" t="s">
        <v>1532</v>
      </c>
      <c r="AL42" s="60" t="s">
        <v>1532</v>
      </c>
      <c r="AM42" s="60" t="s">
        <v>1532</v>
      </c>
      <c r="AN42" s="60" t="s">
        <v>1532</v>
      </c>
      <c r="AO42" s="60" t="s">
        <v>1532</v>
      </c>
      <c r="AP42" s="60" t="s">
        <v>1532</v>
      </c>
      <c r="AQ42" s="60" t="s">
        <v>1532</v>
      </c>
      <c r="AR42" s="60" t="s">
        <v>1532</v>
      </c>
      <c r="AS42" s="60" t="s">
        <v>1532</v>
      </c>
    </row>
    <row r="43" spans="1:45" ht="45" x14ac:dyDescent="0.25">
      <c r="A43" s="58" t="str">
        <f>'1'!A43</f>
        <v>1.2.2.2.8</v>
      </c>
      <c r="B43" s="63" t="str">
        <f>'1'!B43</f>
        <v>установка реклоузеров на ВЛ-10кВ фидер №3 п/с "Евгеньевка" в районе ж/д ул. Хрещатинская, 78</v>
      </c>
      <c r="C43" s="58" t="str">
        <f>'1'!C43</f>
        <v>J_1.2.2.2.8.L</v>
      </c>
      <c r="D43" s="60" t="s">
        <v>1532</v>
      </c>
      <c r="E43" s="60" t="s">
        <v>1532</v>
      </c>
      <c r="F43" s="60" t="s">
        <v>1532</v>
      </c>
      <c r="G43" s="60" t="s">
        <v>1532</v>
      </c>
      <c r="H43" s="60" t="s">
        <v>1532</v>
      </c>
      <c r="I43" s="60" t="s">
        <v>1532</v>
      </c>
      <c r="J43" s="60" t="s">
        <v>1532</v>
      </c>
      <c r="K43" s="60" t="s">
        <v>1532</v>
      </c>
      <c r="L43" s="60" t="s">
        <v>1532</v>
      </c>
      <c r="M43" s="60" t="s">
        <v>1532</v>
      </c>
      <c r="N43" s="60" t="s">
        <v>1532</v>
      </c>
      <c r="O43" s="60" t="s">
        <v>1532</v>
      </c>
      <c r="P43" s="60" t="s">
        <v>1532</v>
      </c>
      <c r="Q43" s="60" t="s">
        <v>1532</v>
      </c>
      <c r="R43" s="60" t="s">
        <v>1532</v>
      </c>
      <c r="S43" s="60" t="s">
        <v>1532</v>
      </c>
      <c r="T43" s="60" t="s">
        <v>1532</v>
      </c>
      <c r="U43" s="60" t="s">
        <v>1532</v>
      </c>
      <c r="V43" s="60" t="s">
        <v>1532</v>
      </c>
      <c r="W43" s="60" t="s">
        <v>1532</v>
      </c>
      <c r="X43" s="60" t="s">
        <v>1532</v>
      </c>
      <c r="Y43" s="60" t="s">
        <v>1532</v>
      </c>
      <c r="Z43" s="60" t="s">
        <v>1532</v>
      </c>
      <c r="AA43" s="60" t="s">
        <v>1532</v>
      </c>
      <c r="AB43" s="60" t="s">
        <v>1532</v>
      </c>
      <c r="AC43" s="60" t="s">
        <v>1532</v>
      </c>
      <c r="AD43" s="60" t="s">
        <v>1532</v>
      </c>
      <c r="AE43" s="60" t="s">
        <v>1532</v>
      </c>
      <c r="AF43" s="60" t="s">
        <v>1532</v>
      </c>
      <c r="AG43" s="60" t="s">
        <v>1532</v>
      </c>
      <c r="AH43" s="60" t="s">
        <v>1532</v>
      </c>
      <c r="AI43" s="60" t="s">
        <v>1532</v>
      </c>
      <c r="AJ43" s="60" t="s">
        <v>1532</v>
      </c>
      <c r="AK43" s="60" t="s">
        <v>1532</v>
      </c>
      <c r="AL43" s="60" t="s">
        <v>1532</v>
      </c>
      <c r="AM43" s="60" t="s">
        <v>1532</v>
      </c>
      <c r="AN43" s="60" t="s">
        <v>1532</v>
      </c>
      <c r="AO43" s="60" t="s">
        <v>1532</v>
      </c>
      <c r="AP43" s="60" t="s">
        <v>1532</v>
      </c>
      <c r="AQ43" s="60" t="s">
        <v>1532</v>
      </c>
      <c r="AR43" s="60" t="s">
        <v>1532</v>
      </c>
      <c r="AS43" s="60" t="s">
        <v>1532</v>
      </c>
    </row>
    <row r="44" spans="1:45" ht="45" x14ac:dyDescent="0.25">
      <c r="A44" s="58" t="str">
        <f>'1'!A44</f>
        <v>1.2.2.2.9</v>
      </c>
      <c r="B44" s="63" t="str">
        <f>'1'!B44</f>
        <v>установка реклоузеров на ВЛ-10кВ фидер №13 п/с "ЗСМ" в районе ж/д ул. Ипподромная, 4</v>
      </c>
      <c r="C44" s="58" t="str">
        <f>'1'!C44</f>
        <v>J_1.2.2.2.9.L</v>
      </c>
      <c r="D44" s="60" t="s">
        <v>1532</v>
      </c>
      <c r="E44" s="60" t="s">
        <v>1532</v>
      </c>
      <c r="F44" s="60" t="s">
        <v>1532</v>
      </c>
      <c r="G44" s="60" t="s">
        <v>1532</v>
      </c>
      <c r="H44" s="60" t="s">
        <v>1532</v>
      </c>
      <c r="I44" s="60" t="s">
        <v>1532</v>
      </c>
      <c r="J44" s="60" t="s">
        <v>1532</v>
      </c>
      <c r="K44" s="60" t="s">
        <v>1532</v>
      </c>
      <c r="L44" s="60" t="s">
        <v>1532</v>
      </c>
      <c r="M44" s="60" t="s">
        <v>1532</v>
      </c>
      <c r="N44" s="60" t="s">
        <v>1532</v>
      </c>
      <c r="O44" s="60" t="s">
        <v>1532</v>
      </c>
      <c r="P44" s="60" t="s">
        <v>1532</v>
      </c>
      <c r="Q44" s="60" t="s">
        <v>1532</v>
      </c>
      <c r="R44" s="60" t="s">
        <v>1532</v>
      </c>
      <c r="S44" s="60" t="s">
        <v>1532</v>
      </c>
      <c r="T44" s="60" t="s">
        <v>1532</v>
      </c>
      <c r="U44" s="60" t="s">
        <v>1532</v>
      </c>
      <c r="V44" s="60" t="s">
        <v>1532</v>
      </c>
      <c r="W44" s="60" t="s">
        <v>1532</v>
      </c>
      <c r="X44" s="60" t="s">
        <v>1532</v>
      </c>
      <c r="Y44" s="60" t="s">
        <v>1532</v>
      </c>
      <c r="Z44" s="60" t="s">
        <v>1532</v>
      </c>
      <c r="AA44" s="60" t="s">
        <v>1532</v>
      </c>
      <c r="AB44" s="60" t="s">
        <v>1532</v>
      </c>
      <c r="AC44" s="60" t="s">
        <v>1532</v>
      </c>
      <c r="AD44" s="60" t="s">
        <v>1532</v>
      </c>
      <c r="AE44" s="60" t="s">
        <v>1532</v>
      </c>
      <c r="AF44" s="60" t="s">
        <v>1532</v>
      </c>
      <c r="AG44" s="60" t="s">
        <v>1532</v>
      </c>
      <c r="AH44" s="60" t="s">
        <v>1532</v>
      </c>
      <c r="AI44" s="60" t="s">
        <v>1532</v>
      </c>
      <c r="AJ44" s="60" t="s">
        <v>1532</v>
      </c>
      <c r="AK44" s="60" t="s">
        <v>1532</v>
      </c>
      <c r="AL44" s="60" t="s">
        <v>1532</v>
      </c>
      <c r="AM44" s="60" t="s">
        <v>1532</v>
      </c>
      <c r="AN44" s="60" t="s">
        <v>1532</v>
      </c>
      <c r="AO44" s="60" t="s">
        <v>1532</v>
      </c>
      <c r="AP44" s="60" t="s">
        <v>1532</v>
      </c>
      <c r="AQ44" s="60" t="s">
        <v>1532</v>
      </c>
      <c r="AR44" s="60" t="s">
        <v>1532</v>
      </c>
      <c r="AS44" s="60" t="s">
        <v>1532</v>
      </c>
    </row>
    <row r="45" spans="1:45" ht="45" x14ac:dyDescent="0.25">
      <c r="A45" s="58" t="str">
        <f>'1'!A45</f>
        <v>1.2.3</v>
      </c>
      <c r="B45" s="63" t="str">
        <f>'1'!B45</f>
        <v>Развитие и модернизация учета электрической энергии (мощности), всего, в том числе:</v>
      </c>
      <c r="C45" s="58" t="str">
        <f>'1'!C45</f>
        <v>нд</v>
      </c>
      <c r="D45" s="60" t="s">
        <v>1532</v>
      </c>
      <c r="E45" s="60" t="s">
        <v>1532</v>
      </c>
      <c r="F45" s="60" t="s">
        <v>1532</v>
      </c>
      <c r="G45" s="60" t="s">
        <v>1532</v>
      </c>
      <c r="H45" s="60" t="s">
        <v>1532</v>
      </c>
      <c r="I45" s="60" t="s">
        <v>1532</v>
      </c>
      <c r="J45" s="60" t="s">
        <v>1532</v>
      </c>
      <c r="K45" s="60" t="s">
        <v>1532</v>
      </c>
      <c r="L45" s="60" t="s">
        <v>1532</v>
      </c>
      <c r="M45" s="60" t="s">
        <v>1532</v>
      </c>
      <c r="N45" s="60" t="s">
        <v>1532</v>
      </c>
      <c r="O45" s="60" t="s">
        <v>1532</v>
      </c>
      <c r="P45" s="60" t="s">
        <v>1532</v>
      </c>
      <c r="Q45" s="60" t="s">
        <v>1532</v>
      </c>
      <c r="R45" s="60" t="s">
        <v>1532</v>
      </c>
      <c r="S45" s="60" t="s">
        <v>1532</v>
      </c>
      <c r="T45" s="60" t="s">
        <v>1532</v>
      </c>
      <c r="U45" s="60" t="s">
        <v>1532</v>
      </c>
      <c r="V45" s="60" t="s">
        <v>1532</v>
      </c>
      <c r="W45" s="60" t="s">
        <v>1532</v>
      </c>
      <c r="X45" s="60" t="s">
        <v>1532</v>
      </c>
      <c r="Y45" s="60" t="s">
        <v>1532</v>
      </c>
      <c r="Z45" s="60" t="s">
        <v>1532</v>
      </c>
      <c r="AA45" s="60" t="s">
        <v>1532</v>
      </c>
      <c r="AB45" s="60" t="s">
        <v>1532</v>
      </c>
      <c r="AC45" s="60" t="s">
        <v>1532</v>
      </c>
      <c r="AD45" s="60" t="s">
        <v>1532</v>
      </c>
      <c r="AE45" s="60" t="s">
        <v>1532</v>
      </c>
      <c r="AF45" s="60" t="s">
        <v>1532</v>
      </c>
      <c r="AG45" s="60" t="s">
        <v>1532</v>
      </c>
      <c r="AH45" s="60" t="s">
        <v>1532</v>
      </c>
      <c r="AI45" s="60" t="s">
        <v>1532</v>
      </c>
      <c r="AJ45" s="60" t="s">
        <v>1532</v>
      </c>
      <c r="AK45" s="60" t="s">
        <v>1532</v>
      </c>
      <c r="AL45" s="60" t="s">
        <v>1532</v>
      </c>
      <c r="AM45" s="60" t="s">
        <v>1532</v>
      </c>
      <c r="AN45" s="60" t="s">
        <v>1532</v>
      </c>
      <c r="AO45" s="60" t="s">
        <v>1532</v>
      </c>
      <c r="AP45" s="60" t="s">
        <v>1532</v>
      </c>
      <c r="AQ45" s="60" t="s">
        <v>1532</v>
      </c>
      <c r="AR45" s="60" t="s">
        <v>1532</v>
      </c>
      <c r="AS45" s="60" t="s">
        <v>1532</v>
      </c>
    </row>
    <row r="46" spans="1:45" ht="60" x14ac:dyDescent="0.25">
      <c r="A46" s="58" t="str">
        <f>'1'!A46</f>
        <v>1.2.3.5</v>
      </c>
      <c r="B46" s="63" t="str">
        <f>'1'!B46</f>
        <v>"Включение приборов учета в систему сбора и передачи данных, класс напряжения 0,22 (0,4) кВ, всего, в том числе:"</v>
      </c>
      <c r="C46" s="58" t="str">
        <f>'1'!C46</f>
        <v>нд</v>
      </c>
      <c r="D46" s="60" t="s">
        <v>1532</v>
      </c>
      <c r="E46" s="60" t="s">
        <v>1532</v>
      </c>
      <c r="F46" s="60" t="s">
        <v>1532</v>
      </c>
      <c r="G46" s="60" t="s">
        <v>1532</v>
      </c>
      <c r="H46" s="60" t="s">
        <v>1532</v>
      </c>
      <c r="I46" s="60" t="s">
        <v>1532</v>
      </c>
      <c r="J46" s="60" t="s">
        <v>1532</v>
      </c>
      <c r="K46" s="60" t="s">
        <v>1532</v>
      </c>
      <c r="L46" s="60" t="s">
        <v>1532</v>
      </c>
      <c r="M46" s="60" t="s">
        <v>1532</v>
      </c>
      <c r="N46" s="60" t="s">
        <v>1532</v>
      </c>
      <c r="O46" s="60" t="s">
        <v>1532</v>
      </c>
      <c r="P46" s="60" t="s">
        <v>1532</v>
      </c>
      <c r="Q46" s="60" t="s">
        <v>1532</v>
      </c>
      <c r="R46" s="60" t="s">
        <v>1532</v>
      </c>
      <c r="S46" s="60" t="s">
        <v>1532</v>
      </c>
      <c r="T46" s="60" t="s">
        <v>1532</v>
      </c>
      <c r="U46" s="60" t="s">
        <v>1532</v>
      </c>
      <c r="V46" s="60" t="s">
        <v>1532</v>
      </c>
      <c r="W46" s="60" t="s">
        <v>1532</v>
      </c>
      <c r="X46" s="60" t="s">
        <v>1532</v>
      </c>
      <c r="Y46" s="60" t="s">
        <v>1532</v>
      </c>
      <c r="Z46" s="60" t="s">
        <v>1532</v>
      </c>
      <c r="AA46" s="60" t="s">
        <v>1532</v>
      </c>
      <c r="AB46" s="60" t="s">
        <v>1532</v>
      </c>
      <c r="AC46" s="60" t="s">
        <v>1532</v>
      </c>
      <c r="AD46" s="60" t="s">
        <v>1532</v>
      </c>
      <c r="AE46" s="60" t="s">
        <v>1532</v>
      </c>
      <c r="AF46" s="60" t="s">
        <v>1532</v>
      </c>
      <c r="AG46" s="60" t="s">
        <v>1532</v>
      </c>
      <c r="AH46" s="60" t="s">
        <v>1532</v>
      </c>
      <c r="AI46" s="60" t="s">
        <v>1532</v>
      </c>
      <c r="AJ46" s="60" t="s">
        <v>1532</v>
      </c>
      <c r="AK46" s="60" t="s">
        <v>1532</v>
      </c>
      <c r="AL46" s="60" t="s">
        <v>1532</v>
      </c>
      <c r="AM46" s="60" t="s">
        <v>1532</v>
      </c>
      <c r="AN46" s="60" t="s">
        <v>1532</v>
      </c>
      <c r="AO46" s="60" t="s">
        <v>1532</v>
      </c>
      <c r="AP46" s="60" t="s">
        <v>1532</v>
      </c>
      <c r="AQ46" s="60" t="s">
        <v>1532</v>
      </c>
      <c r="AR46" s="60" t="s">
        <v>1532</v>
      </c>
      <c r="AS46" s="60" t="s">
        <v>1532</v>
      </c>
    </row>
    <row r="47" spans="1:45" ht="285" x14ac:dyDescent="0.25">
      <c r="A47" s="58" t="str">
        <f>'1'!A47</f>
        <v>1.2.3.5.1</v>
      </c>
      <c r="B47" s="63" t="str">
        <f>'1'!B47</f>
        <v xml:space="preserve">Установка АСКУЭ в частном секторе, ул.Горького 14-74д, ул.Советская 77-280-248-278 ул. 1я Загородная 15-55, ул. 1я Набережная 2-38,  ул. 2я Набережная 2-8, ул.Перелетная 12-20, ул. Тараса Шевченко 48-80, ул.Комсомольская 45-138, ул.Мельничная 40-108, ул.Транспортная 3-34, ул.Российская 2-12, пер. Колхозный 7-23, ул.Лозовая 2а-35, пер.Николаевский 8а-48, ул.Юбилейная 4-30, ул.Молодежная 1-10,  ул.Дальняя 1-15, ул.Дербенева 23а-29, ул.Пионерская 21-35,  ул.Энергетиков 1-6, ул.Фадеева 8-40, ул. Чернышевского 2-12, ул.Халтурина 2-87 </v>
      </c>
      <c r="C47" s="58" t="str">
        <f>'1'!C47</f>
        <v>J_1.2.3.5.1.N</v>
      </c>
      <c r="D47" s="60" t="s">
        <v>1532</v>
      </c>
      <c r="E47" s="60" t="s">
        <v>1532</v>
      </c>
      <c r="F47" s="60" t="s">
        <v>1532</v>
      </c>
      <c r="G47" s="60" t="s">
        <v>1532</v>
      </c>
      <c r="H47" s="60" t="s">
        <v>1532</v>
      </c>
      <c r="I47" s="60" t="s">
        <v>1532</v>
      </c>
      <c r="J47" s="60" t="s">
        <v>1532</v>
      </c>
      <c r="K47" s="60" t="s">
        <v>1532</v>
      </c>
      <c r="L47" s="60" t="s">
        <v>1532</v>
      </c>
      <c r="M47" s="60" t="s">
        <v>1532</v>
      </c>
      <c r="N47" s="60" t="s">
        <v>1532</v>
      </c>
      <c r="O47" s="60" t="s">
        <v>1532</v>
      </c>
      <c r="P47" s="60" t="s">
        <v>1532</v>
      </c>
      <c r="Q47" s="60" t="s">
        <v>1532</v>
      </c>
      <c r="R47" s="60" t="s">
        <v>1532</v>
      </c>
      <c r="S47" s="60" t="s">
        <v>1532</v>
      </c>
      <c r="T47" s="60" t="s">
        <v>1532</v>
      </c>
      <c r="U47" s="60" t="s">
        <v>1532</v>
      </c>
      <c r="V47" s="60" t="s">
        <v>1532</v>
      </c>
      <c r="W47" s="60" t="s">
        <v>1532</v>
      </c>
      <c r="X47" s="60" t="s">
        <v>1532</v>
      </c>
      <c r="Y47" s="60" t="s">
        <v>1532</v>
      </c>
      <c r="Z47" s="60" t="s">
        <v>1532</v>
      </c>
      <c r="AA47" s="60" t="s">
        <v>1532</v>
      </c>
      <c r="AB47" s="60" t="s">
        <v>1532</v>
      </c>
      <c r="AC47" s="60" t="s">
        <v>1532</v>
      </c>
      <c r="AD47" s="60" t="s">
        <v>1532</v>
      </c>
      <c r="AE47" s="60" t="s">
        <v>1532</v>
      </c>
      <c r="AF47" s="60" t="s">
        <v>1532</v>
      </c>
      <c r="AG47" s="60" t="s">
        <v>1532</v>
      </c>
      <c r="AH47" s="60" t="s">
        <v>1532</v>
      </c>
      <c r="AI47" s="60" t="s">
        <v>1532</v>
      </c>
      <c r="AJ47" s="60" t="s">
        <v>1532</v>
      </c>
      <c r="AK47" s="60" t="s">
        <v>1532</v>
      </c>
      <c r="AL47" s="60" t="s">
        <v>1532</v>
      </c>
      <c r="AM47" s="60" t="s">
        <v>1532</v>
      </c>
      <c r="AN47" s="60" t="s">
        <v>1532</v>
      </c>
      <c r="AO47" s="60" t="s">
        <v>1532</v>
      </c>
      <c r="AP47" s="60" t="s">
        <v>1532</v>
      </c>
      <c r="AQ47" s="60" t="s">
        <v>1532</v>
      </c>
      <c r="AR47" s="60" t="s">
        <v>1532</v>
      </c>
      <c r="AS47" s="60" t="s">
        <v>1532</v>
      </c>
    </row>
    <row r="48" spans="1:45" ht="120" x14ac:dyDescent="0.25">
      <c r="A48" s="58" t="str">
        <f>'1'!A48</f>
        <v>1.2.3.5.2</v>
      </c>
      <c r="B48" s="63" t="str">
        <f>'1'!B48</f>
        <v>Установка АСКУЭ физ.лица ул. Цементная 10-19, ул.Советская 2-46, ул. Комсомольская 16-20-30,  ул.Красноармейская 18-25-48, ул. Коммунаров 5-11, ул.Береговая 44-50, ул. Вокзальная 4-18, ул. Советская, ул.Юбилейная, ул.Красногвардейская, ул.Парковая</v>
      </c>
      <c r="C48" s="58" t="str">
        <f>'1'!C48</f>
        <v>J_1.2.3.5.2.O</v>
      </c>
      <c r="D48" s="60" t="s">
        <v>1532</v>
      </c>
      <c r="E48" s="60" t="s">
        <v>1532</v>
      </c>
      <c r="F48" s="60" t="s">
        <v>1532</v>
      </c>
      <c r="G48" s="60" t="s">
        <v>1532</v>
      </c>
      <c r="H48" s="60" t="s">
        <v>1532</v>
      </c>
      <c r="I48" s="60" t="s">
        <v>1532</v>
      </c>
      <c r="J48" s="60" t="s">
        <v>1532</v>
      </c>
      <c r="K48" s="60" t="s">
        <v>1532</v>
      </c>
      <c r="L48" s="60" t="s">
        <v>1532</v>
      </c>
      <c r="M48" s="60" t="s">
        <v>1532</v>
      </c>
      <c r="N48" s="60" t="s">
        <v>1532</v>
      </c>
      <c r="O48" s="60" t="s">
        <v>1532</v>
      </c>
      <c r="P48" s="60" t="s">
        <v>1532</v>
      </c>
      <c r="Q48" s="60" t="s">
        <v>1532</v>
      </c>
      <c r="R48" s="60" t="s">
        <v>1532</v>
      </c>
      <c r="S48" s="60" t="s">
        <v>1532</v>
      </c>
      <c r="T48" s="60" t="s">
        <v>1532</v>
      </c>
      <c r="U48" s="60" t="s">
        <v>1532</v>
      </c>
      <c r="V48" s="60" t="s">
        <v>1532</v>
      </c>
      <c r="W48" s="60" t="s">
        <v>1532</v>
      </c>
      <c r="X48" s="60" t="s">
        <v>1532</v>
      </c>
      <c r="Y48" s="60" t="s">
        <v>1532</v>
      </c>
      <c r="Z48" s="60" t="s">
        <v>1532</v>
      </c>
      <c r="AA48" s="60" t="s">
        <v>1532</v>
      </c>
      <c r="AB48" s="60" t="s">
        <v>1532</v>
      </c>
      <c r="AC48" s="60" t="s">
        <v>1532</v>
      </c>
      <c r="AD48" s="60" t="s">
        <v>1532</v>
      </c>
      <c r="AE48" s="60" t="s">
        <v>1532</v>
      </c>
      <c r="AF48" s="60" t="s">
        <v>1532</v>
      </c>
      <c r="AG48" s="60" t="s">
        <v>1532</v>
      </c>
      <c r="AH48" s="60" t="s">
        <v>1532</v>
      </c>
      <c r="AI48" s="60" t="s">
        <v>1532</v>
      </c>
      <c r="AJ48" s="60" t="s">
        <v>1532</v>
      </c>
      <c r="AK48" s="60" t="s">
        <v>1532</v>
      </c>
      <c r="AL48" s="60" t="s">
        <v>1532</v>
      </c>
      <c r="AM48" s="60" t="s">
        <v>1532</v>
      </c>
      <c r="AN48" s="60" t="s">
        <v>1532</v>
      </c>
      <c r="AO48" s="60" t="s">
        <v>1532</v>
      </c>
      <c r="AP48" s="60" t="s">
        <v>1532</v>
      </c>
      <c r="AQ48" s="60" t="s">
        <v>1532</v>
      </c>
      <c r="AR48" s="60" t="s">
        <v>1532</v>
      </c>
      <c r="AS48" s="60" t="s">
        <v>1532</v>
      </c>
    </row>
    <row r="49" spans="1:45" ht="45" x14ac:dyDescent="0.25">
      <c r="A49" s="58" t="str">
        <f>'1'!A49</f>
        <v>1.2.3.5.3</v>
      </c>
      <c r="B49" s="63" t="str">
        <f>'1'!B49</f>
        <v>Установка АСКУЭ в в точках перетока в смежные сети ТП-81, ТП-141, ТП-111, ТП-13, ТП-34</v>
      </c>
      <c r="C49" s="58" t="str">
        <f>'1'!C49</f>
        <v>J_1.2.3.5.3.N</v>
      </c>
      <c r="D49" s="60" t="s">
        <v>1532</v>
      </c>
      <c r="E49" s="60" t="s">
        <v>1532</v>
      </c>
      <c r="F49" s="60" t="s">
        <v>1532</v>
      </c>
      <c r="G49" s="60" t="s">
        <v>1532</v>
      </c>
      <c r="H49" s="60" t="s">
        <v>1532</v>
      </c>
      <c r="I49" s="60" t="s">
        <v>1532</v>
      </c>
      <c r="J49" s="60" t="s">
        <v>1532</v>
      </c>
      <c r="K49" s="60" t="s">
        <v>1532</v>
      </c>
      <c r="L49" s="60" t="s">
        <v>1532</v>
      </c>
      <c r="M49" s="60" t="s">
        <v>1532</v>
      </c>
      <c r="N49" s="60" t="s">
        <v>1532</v>
      </c>
      <c r="O49" s="60" t="s">
        <v>1532</v>
      </c>
      <c r="P49" s="60" t="s">
        <v>1532</v>
      </c>
      <c r="Q49" s="60" t="s">
        <v>1532</v>
      </c>
      <c r="R49" s="60" t="s">
        <v>1532</v>
      </c>
      <c r="S49" s="60" t="s">
        <v>1532</v>
      </c>
      <c r="T49" s="60" t="s">
        <v>1532</v>
      </c>
      <c r="U49" s="60" t="s">
        <v>1532</v>
      </c>
      <c r="V49" s="60" t="s">
        <v>1532</v>
      </c>
      <c r="W49" s="60" t="s">
        <v>1532</v>
      </c>
      <c r="X49" s="60" t="s">
        <v>1532</v>
      </c>
      <c r="Y49" s="60" t="s">
        <v>1532</v>
      </c>
      <c r="Z49" s="60" t="s">
        <v>1532</v>
      </c>
      <c r="AA49" s="60" t="s">
        <v>1532</v>
      </c>
      <c r="AB49" s="60" t="s">
        <v>1532</v>
      </c>
      <c r="AC49" s="60" t="s">
        <v>1532</v>
      </c>
      <c r="AD49" s="60" t="s">
        <v>1532</v>
      </c>
      <c r="AE49" s="60" t="s">
        <v>1532</v>
      </c>
      <c r="AF49" s="60" t="s">
        <v>1532</v>
      </c>
      <c r="AG49" s="60" t="s">
        <v>1532</v>
      </c>
      <c r="AH49" s="60" t="s">
        <v>1532</v>
      </c>
      <c r="AI49" s="60" t="s">
        <v>1532</v>
      </c>
      <c r="AJ49" s="60" t="s">
        <v>1532</v>
      </c>
      <c r="AK49" s="60" t="s">
        <v>1532</v>
      </c>
      <c r="AL49" s="60" t="s">
        <v>1532</v>
      </c>
      <c r="AM49" s="60" t="s">
        <v>1532</v>
      </c>
      <c r="AN49" s="60" t="s">
        <v>1532</v>
      </c>
      <c r="AO49" s="60" t="s">
        <v>1532</v>
      </c>
      <c r="AP49" s="60" t="s">
        <v>1532</v>
      </c>
      <c r="AQ49" s="60" t="s">
        <v>1532</v>
      </c>
      <c r="AR49" s="60" t="s">
        <v>1532</v>
      </c>
      <c r="AS49" s="60" t="s">
        <v>1532</v>
      </c>
    </row>
    <row r="50" spans="1:45" ht="60" x14ac:dyDescent="0.25">
      <c r="A50" s="58" t="str">
        <f>'1'!A50</f>
        <v>1.2.3.6</v>
      </c>
      <c r="B50" s="63" t="str">
        <f>'1'!B50</f>
        <v>"Включение приборов учета в систему сбора и передачи данных, класс напряжения 6 (10) кВ, всего, в том числе:"</v>
      </c>
      <c r="C50" s="58" t="str">
        <f>'1'!C50</f>
        <v>нд</v>
      </c>
      <c r="D50" s="60" t="s">
        <v>1532</v>
      </c>
      <c r="E50" s="60" t="s">
        <v>1532</v>
      </c>
      <c r="F50" s="60" t="s">
        <v>1532</v>
      </c>
      <c r="G50" s="60" t="s">
        <v>1532</v>
      </c>
      <c r="H50" s="60" t="s">
        <v>1532</v>
      </c>
      <c r="I50" s="60" t="s">
        <v>1532</v>
      </c>
      <c r="J50" s="60" t="s">
        <v>1532</v>
      </c>
      <c r="K50" s="60" t="s">
        <v>1532</v>
      </c>
      <c r="L50" s="60" t="s">
        <v>1532</v>
      </c>
      <c r="M50" s="60" t="s">
        <v>1532</v>
      </c>
      <c r="N50" s="60" t="s">
        <v>1532</v>
      </c>
      <c r="O50" s="60" t="s">
        <v>1532</v>
      </c>
      <c r="P50" s="60" t="s">
        <v>1532</v>
      </c>
      <c r="Q50" s="60" t="s">
        <v>1532</v>
      </c>
      <c r="R50" s="60" t="s">
        <v>1532</v>
      </c>
      <c r="S50" s="60" t="s">
        <v>1532</v>
      </c>
      <c r="T50" s="60" t="s">
        <v>1532</v>
      </c>
      <c r="U50" s="60" t="s">
        <v>1532</v>
      </c>
      <c r="V50" s="60" t="s">
        <v>1532</v>
      </c>
      <c r="W50" s="60" t="s">
        <v>1532</v>
      </c>
      <c r="X50" s="60" t="s">
        <v>1532</v>
      </c>
      <c r="Y50" s="60" t="s">
        <v>1532</v>
      </c>
      <c r="Z50" s="60" t="s">
        <v>1532</v>
      </c>
      <c r="AA50" s="60" t="s">
        <v>1532</v>
      </c>
      <c r="AB50" s="60" t="s">
        <v>1532</v>
      </c>
      <c r="AC50" s="60" t="s">
        <v>1532</v>
      </c>
      <c r="AD50" s="60" t="s">
        <v>1532</v>
      </c>
      <c r="AE50" s="60" t="s">
        <v>1532</v>
      </c>
      <c r="AF50" s="60" t="s">
        <v>1532</v>
      </c>
      <c r="AG50" s="60" t="s">
        <v>1532</v>
      </c>
      <c r="AH50" s="60" t="s">
        <v>1532</v>
      </c>
      <c r="AI50" s="60" t="s">
        <v>1532</v>
      </c>
      <c r="AJ50" s="60" t="s">
        <v>1532</v>
      </c>
      <c r="AK50" s="60" t="s">
        <v>1532</v>
      </c>
      <c r="AL50" s="60" t="s">
        <v>1532</v>
      </c>
      <c r="AM50" s="60" t="s">
        <v>1532</v>
      </c>
      <c r="AN50" s="60" t="s">
        <v>1532</v>
      </c>
      <c r="AO50" s="60" t="s">
        <v>1532</v>
      </c>
      <c r="AP50" s="60" t="s">
        <v>1532</v>
      </c>
      <c r="AQ50" s="60" t="s">
        <v>1532</v>
      </c>
      <c r="AR50" s="60" t="s">
        <v>1532</v>
      </c>
      <c r="AS50" s="60" t="s">
        <v>1532</v>
      </c>
    </row>
    <row r="51" spans="1:45" ht="30" x14ac:dyDescent="0.25">
      <c r="A51" s="58" t="str">
        <f>'1'!A51</f>
        <v>1.2.3.6.1</v>
      </c>
      <c r="B51" s="63" t="str">
        <f>'1'!B51</f>
        <v>Установка АСКУЭ на п/с 35/10кВ ЗСМ ул.Селикатная</v>
      </c>
      <c r="C51" s="58" t="str">
        <f>'1'!C51</f>
        <v>J_1.2.3.6.1.N</v>
      </c>
      <c r="D51" s="60" t="s">
        <v>1532</v>
      </c>
      <c r="E51" s="60" t="s">
        <v>1532</v>
      </c>
      <c r="F51" s="60" t="s">
        <v>1532</v>
      </c>
      <c r="G51" s="60" t="s">
        <v>1532</v>
      </c>
      <c r="H51" s="60" t="s">
        <v>1532</v>
      </c>
      <c r="I51" s="60" t="s">
        <v>1532</v>
      </c>
      <c r="J51" s="60" t="s">
        <v>1532</v>
      </c>
      <c r="K51" s="60" t="s">
        <v>1532</v>
      </c>
      <c r="L51" s="60" t="s">
        <v>1532</v>
      </c>
      <c r="M51" s="60" t="s">
        <v>1532</v>
      </c>
      <c r="N51" s="60" t="s">
        <v>1532</v>
      </c>
      <c r="O51" s="60" t="s">
        <v>1532</v>
      </c>
      <c r="P51" s="60" t="s">
        <v>1532</v>
      </c>
      <c r="Q51" s="60" t="s">
        <v>1532</v>
      </c>
      <c r="R51" s="60" t="s">
        <v>1532</v>
      </c>
      <c r="S51" s="60" t="s">
        <v>1532</v>
      </c>
      <c r="T51" s="60" t="s">
        <v>1532</v>
      </c>
      <c r="U51" s="60" t="s">
        <v>1532</v>
      </c>
      <c r="V51" s="60" t="s">
        <v>1532</v>
      </c>
      <c r="W51" s="60" t="s">
        <v>1532</v>
      </c>
      <c r="X51" s="60" t="s">
        <v>1532</v>
      </c>
      <c r="Y51" s="60" t="s">
        <v>1532</v>
      </c>
      <c r="Z51" s="60" t="s">
        <v>1532</v>
      </c>
      <c r="AA51" s="60" t="s">
        <v>1532</v>
      </c>
      <c r="AB51" s="60" t="s">
        <v>1532</v>
      </c>
      <c r="AC51" s="60" t="s">
        <v>1532</v>
      </c>
      <c r="AD51" s="60" t="s">
        <v>1532</v>
      </c>
      <c r="AE51" s="60" t="s">
        <v>1532</v>
      </c>
      <c r="AF51" s="60" t="s">
        <v>1532</v>
      </c>
      <c r="AG51" s="60" t="s">
        <v>1532</v>
      </c>
      <c r="AH51" s="60" t="s">
        <v>1532</v>
      </c>
      <c r="AI51" s="60" t="s">
        <v>1532</v>
      </c>
      <c r="AJ51" s="60" t="s">
        <v>1532</v>
      </c>
      <c r="AK51" s="60" t="s">
        <v>1532</v>
      </c>
      <c r="AL51" s="60" t="s">
        <v>1532</v>
      </c>
      <c r="AM51" s="60" t="s">
        <v>1532</v>
      </c>
      <c r="AN51" s="60" t="s">
        <v>1532</v>
      </c>
      <c r="AO51" s="60" t="s">
        <v>1532</v>
      </c>
      <c r="AP51" s="60" t="s">
        <v>1532</v>
      </c>
      <c r="AQ51" s="60" t="s">
        <v>1532</v>
      </c>
      <c r="AR51" s="60" t="s">
        <v>1532</v>
      </c>
      <c r="AS51" s="60" t="s">
        <v>1532</v>
      </c>
    </row>
    <row r="52" spans="1:45" ht="45" x14ac:dyDescent="0.25">
      <c r="A52" s="58" t="str">
        <f>'1'!A52</f>
        <v>1.4.</v>
      </c>
      <c r="B52" s="63" t="str">
        <f>'1'!B52</f>
        <v>Прочее новое строительство объектов электросетевого хозяйства, всего, в том числе:</v>
      </c>
      <c r="C52" s="58" t="str">
        <f>'1'!C52</f>
        <v>нд</v>
      </c>
      <c r="D52" s="60" t="s">
        <v>1532</v>
      </c>
      <c r="E52" s="60" t="s">
        <v>1532</v>
      </c>
      <c r="F52" s="60" t="s">
        <v>1532</v>
      </c>
      <c r="G52" s="60" t="s">
        <v>1532</v>
      </c>
      <c r="H52" s="60" t="s">
        <v>1532</v>
      </c>
      <c r="I52" s="60" t="s">
        <v>1532</v>
      </c>
      <c r="J52" s="60" t="s">
        <v>1532</v>
      </c>
      <c r="K52" s="60" t="s">
        <v>1532</v>
      </c>
      <c r="L52" s="60" t="s">
        <v>1532</v>
      </c>
      <c r="M52" s="60" t="s">
        <v>1532</v>
      </c>
      <c r="N52" s="60" t="s">
        <v>1532</v>
      </c>
      <c r="O52" s="60" t="s">
        <v>1532</v>
      </c>
      <c r="P52" s="60" t="s">
        <v>1532</v>
      </c>
      <c r="Q52" s="60" t="s">
        <v>1532</v>
      </c>
      <c r="R52" s="60" t="s">
        <v>1532</v>
      </c>
      <c r="S52" s="60" t="s">
        <v>1532</v>
      </c>
      <c r="T52" s="60" t="s">
        <v>1532</v>
      </c>
      <c r="U52" s="60" t="s">
        <v>1532</v>
      </c>
      <c r="V52" s="60" t="s">
        <v>1532</v>
      </c>
      <c r="W52" s="60" t="s">
        <v>1532</v>
      </c>
      <c r="X52" s="60" t="s">
        <v>1532</v>
      </c>
      <c r="Y52" s="60" t="s">
        <v>1532</v>
      </c>
      <c r="Z52" s="60" t="s">
        <v>1532</v>
      </c>
      <c r="AA52" s="60" t="s">
        <v>1532</v>
      </c>
      <c r="AB52" s="60" t="s">
        <v>1532</v>
      </c>
      <c r="AC52" s="60" t="s">
        <v>1532</v>
      </c>
      <c r="AD52" s="60" t="s">
        <v>1532</v>
      </c>
      <c r="AE52" s="60" t="s">
        <v>1532</v>
      </c>
      <c r="AF52" s="60" t="s">
        <v>1532</v>
      </c>
      <c r="AG52" s="60" t="s">
        <v>1532</v>
      </c>
      <c r="AH52" s="60" t="s">
        <v>1532</v>
      </c>
      <c r="AI52" s="60" t="s">
        <v>1532</v>
      </c>
      <c r="AJ52" s="60" t="s">
        <v>1532</v>
      </c>
      <c r="AK52" s="60" t="s">
        <v>1532</v>
      </c>
      <c r="AL52" s="60" t="s">
        <v>1532</v>
      </c>
      <c r="AM52" s="60" t="s">
        <v>1532</v>
      </c>
      <c r="AN52" s="60" t="s">
        <v>1532</v>
      </c>
      <c r="AO52" s="60" t="s">
        <v>1532</v>
      </c>
      <c r="AP52" s="60" t="s">
        <v>1532</v>
      </c>
      <c r="AQ52" s="60" t="s">
        <v>1532</v>
      </c>
      <c r="AR52" s="60" t="s">
        <v>1532</v>
      </c>
      <c r="AS52" s="60" t="s">
        <v>1532</v>
      </c>
    </row>
    <row r="53" spans="1:45" ht="90" x14ac:dyDescent="0.25">
      <c r="A53" s="58" t="str">
        <f>'1'!A53</f>
        <v>1.4.1.</v>
      </c>
      <c r="B53" s="63" t="str">
        <f>'1'!B53</f>
        <v>ВЛЗ-10кВ Ф-31 оп.262 - ТП 164  Техническая дорога АО "Спасскцемент". Пересечение улиц: Павлика Морозова, 25 лет Октября, Пионерской.  ВЛ L-435м, КЛ L-40м</v>
      </c>
      <c r="C53" s="58" t="str">
        <f>'1'!C53</f>
        <v>J_1.4.1.O</v>
      </c>
      <c r="D53" s="60" t="s">
        <v>1532</v>
      </c>
      <c r="E53" s="60" t="s">
        <v>1532</v>
      </c>
      <c r="F53" s="60" t="s">
        <v>1532</v>
      </c>
      <c r="G53" s="60" t="s">
        <v>1532</v>
      </c>
      <c r="H53" s="60" t="s">
        <v>1532</v>
      </c>
      <c r="I53" s="60" t="s">
        <v>1532</v>
      </c>
      <c r="J53" s="60" t="s">
        <v>1532</v>
      </c>
      <c r="K53" s="60" t="s">
        <v>1532</v>
      </c>
      <c r="L53" s="60" t="s">
        <v>1532</v>
      </c>
      <c r="M53" s="60" t="s">
        <v>1532</v>
      </c>
      <c r="N53" s="60" t="s">
        <v>1532</v>
      </c>
      <c r="O53" s="60" t="s">
        <v>1532</v>
      </c>
      <c r="P53" s="60" t="s">
        <v>1532</v>
      </c>
      <c r="Q53" s="60" t="s">
        <v>1532</v>
      </c>
      <c r="R53" s="60" t="s">
        <v>1532</v>
      </c>
      <c r="S53" s="60" t="s">
        <v>1532</v>
      </c>
      <c r="T53" s="60" t="s">
        <v>1532</v>
      </c>
      <c r="U53" s="60" t="s">
        <v>1532</v>
      </c>
      <c r="V53" s="60" t="s">
        <v>1532</v>
      </c>
      <c r="W53" s="60" t="s">
        <v>1532</v>
      </c>
      <c r="X53" s="60" t="s">
        <v>1532</v>
      </c>
      <c r="Y53" s="60" t="s">
        <v>1532</v>
      </c>
      <c r="Z53" s="60" t="s">
        <v>1532</v>
      </c>
      <c r="AA53" s="60" t="s">
        <v>1532</v>
      </c>
      <c r="AB53" s="60" t="s">
        <v>1532</v>
      </c>
      <c r="AC53" s="60" t="s">
        <v>1532</v>
      </c>
      <c r="AD53" s="60" t="s">
        <v>1532</v>
      </c>
      <c r="AE53" s="60" t="s">
        <v>1532</v>
      </c>
      <c r="AF53" s="60" t="s">
        <v>1532</v>
      </c>
      <c r="AG53" s="60" t="s">
        <v>1532</v>
      </c>
      <c r="AH53" s="60" t="s">
        <v>1532</v>
      </c>
      <c r="AI53" s="60" t="s">
        <v>1532</v>
      </c>
      <c r="AJ53" s="60" t="s">
        <v>1532</v>
      </c>
      <c r="AK53" s="60" t="s">
        <v>1532</v>
      </c>
      <c r="AL53" s="60" t="s">
        <v>1532</v>
      </c>
      <c r="AM53" s="60" t="s">
        <v>1532</v>
      </c>
      <c r="AN53" s="60" t="s">
        <v>1532</v>
      </c>
      <c r="AO53" s="60" t="s">
        <v>1532</v>
      </c>
      <c r="AP53" s="60" t="s">
        <v>1532</v>
      </c>
      <c r="AQ53" s="60" t="s">
        <v>1532</v>
      </c>
      <c r="AR53" s="60" t="s">
        <v>1532</v>
      </c>
      <c r="AS53" s="60" t="s">
        <v>1532</v>
      </c>
    </row>
    <row r="54" spans="1:45" ht="45" x14ac:dyDescent="0.25">
      <c r="A54" s="58" t="str">
        <f>'1'!A54</f>
        <v>1.4.2.</v>
      </c>
      <c r="B54" s="63" t="str">
        <f>'1'!B54</f>
        <v xml:space="preserve">ВЛ-10кВ Ф-10"С" L-470м оп.88-94, оп.95-98, КЛ-10кВ Ф-10"С" L-190м оп.94-95   ул. Арсеньева. </v>
      </c>
      <c r="C54" s="58" t="str">
        <f>'1'!C54</f>
        <v>J_1.4.2.K</v>
      </c>
      <c r="D54" s="60" t="s">
        <v>1532</v>
      </c>
      <c r="E54" s="60" t="s">
        <v>1532</v>
      </c>
      <c r="F54" s="60" t="s">
        <v>1532</v>
      </c>
      <c r="G54" s="60" t="s">
        <v>1532</v>
      </c>
      <c r="H54" s="60" t="s">
        <v>1532</v>
      </c>
      <c r="I54" s="60" t="s">
        <v>1532</v>
      </c>
      <c r="J54" s="60" t="s">
        <v>1532</v>
      </c>
      <c r="K54" s="60" t="s">
        <v>1532</v>
      </c>
      <c r="L54" s="60" t="s">
        <v>1532</v>
      </c>
      <c r="M54" s="60" t="s">
        <v>1532</v>
      </c>
      <c r="N54" s="60" t="s">
        <v>1532</v>
      </c>
      <c r="O54" s="60" t="s">
        <v>1532</v>
      </c>
      <c r="P54" s="60" t="s">
        <v>1532</v>
      </c>
      <c r="Q54" s="60" t="s">
        <v>1532</v>
      </c>
      <c r="R54" s="60" t="s">
        <v>1532</v>
      </c>
      <c r="S54" s="60" t="s">
        <v>1532</v>
      </c>
      <c r="T54" s="60" t="s">
        <v>1532</v>
      </c>
      <c r="U54" s="60" t="s">
        <v>1532</v>
      </c>
      <c r="V54" s="60" t="s">
        <v>1532</v>
      </c>
      <c r="W54" s="60" t="s">
        <v>1532</v>
      </c>
      <c r="X54" s="60" t="s">
        <v>1532</v>
      </c>
      <c r="Y54" s="60" t="s">
        <v>1532</v>
      </c>
      <c r="Z54" s="60" t="s">
        <v>1532</v>
      </c>
      <c r="AA54" s="60" t="s">
        <v>1532</v>
      </c>
      <c r="AB54" s="60" t="s">
        <v>1532</v>
      </c>
      <c r="AC54" s="60" t="s">
        <v>1532</v>
      </c>
      <c r="AD54" s="60" t="s">
        <v>1532</v>
      </c>
      <c r="AE54" s="60" t="s">
        <v>1532</v>
      </c>
      <c r="AF54" s="60" t="s">
        <v>1532</v>
      </c>
      <c r="AG54" s="60" t="s">
        <v>1532</v>
      </c>
      <c r="AH54" s="60" t="s">
        <v>1532</v>
      </c>
      <c r="AI54" s="60" t="s">
        <v>1532</v>
      </c>
      <c r="AJ54" s="60" t="s">
        <v>1532</v>
      </c>
      <c r="AK54" s="60" t="s">
        <v>1532</v>
      </c>
      <c r="AL54" s="60" t="s">
        <v>1532</v>
      </c>
      <c r="AM54" s="60" t="s">
        <v>1532</v>
      </c>
      <c r="AN54" s="60" t="s">
        <v>1532</v>
      </c>
      <c r="AO54" s="60" t="s">
        <v>1532</v>
      </c>
      <c r="AP54" s="60" t="s">
        <v>1532</v>
      </c>
      <c r="AQ54" s="60" t="s">
        <v>1532</v>
      </c>
      <c r="AR54" s="60" t="s">
        <v>1532</v>
      </c>
      <c r="AS54" s="60" t="s">
        <v>1532</v>
      </c>
    </row>
    <row r="55" spans="1:45" ht="45" x14ac:dyDescent="0.25">
      <c r="A55" s="58" t="str">
        <f>'1'!A55</f>
        <v>1.4.3.</v>
      </c>
      <c r="B55" s="63" t="str">
        <f>'1'!B55</f>
        <v>КЛ-10кВ Ф-16"М   L-1170м" п/с "межзаводская"- ТП-119, ул. Красногвардейская</v>
      </c>
      <c r="C55" s="58" t="str">
        <f>'1'!C55</f>
        <v>J_1.4.3.M</v>
      </c>
      <c r="D55" s="60" t="s">
        <v>1532</v>
      </c>
      <c r="E55" s="60" t="s">
        <v>1532</v>
      </c>
      <c r="F55" s="60" t="s">
        <v>1532</v>
      </c>
      <c r="G55" s="60" t="s">
        <v>1532</v>
      </c>
      <c r="H55" s="60" t="s">
        <v>1532</v>
      </c>
      <c r="I55" s="60" t="s">
        <v>1532</v>
      </c>
      <c r="J55" s="60" t="s">
        <v>1532</v>
      </c>
      <c r="K55" s="60" t="s">
        <v>1532</v>
      </c>
      <c r="L55" s="60" t="s">
        <v>1532</v>
      </c>
      <c r="M55" s="60" t="s">
        <v>1532</v>
      </c>
      <c r="N55" s="60" t="s">
        <v>1532</v>
      </c>
      <c r="O55" s="60" t="s">
        <v>1532</v>
      </c>
      <c r="P55" s="60" t="s">
        <v>1532</v>
      </c>
      <c r="Q55" s="60" t="s">
        <v>1532</v>
      </c>
      <c r="R55" s="60" t="s">
        <v>1532</v>
      </c>
      <c r="S55" s="60" t="s">
        <v>1532</v>
      </c>
      <c r="T55" s="60" t="s">
        <v>1532</v>
      </c>
      <c r="U55" s="60" t="s">
        <v>1532</v>
      </c>
      <c r="V55" s="60" t="s">
        <v>1532</v>
      </c>
      <c r="W55" s="60" t="s">
        <v>1532</v>
      </c>
      <c r="X55" s="60" t="s">
        <v>1532</v>
      </c>
      <c r="Y55" s="60" t="s">
        <v>1532</v>
      </c>
      <c r="Z55" s="60" t="s">
        <v>1532</v>
      </c>
      <c r="AA55" s="60" t="s">
        <v>1532</v>
      </c>
      <c r="AB55" s="60" t="s">
        <v>1532</v>
      </c>
      <c r="AC55" s="60" t="s">
        <v>1532</v>
      </c>
      <c r="AD55" s="60" t="s">
        <v>1532</v>
      </c>
      <c r="AE55" s="60" t="s">
        <v>1532</v>
      </c>
      <c r="AF55" s="60" t="s">
        <v>1532</v>
      </c>
      <c r="AG55" s="60" t="s">
        <v>1532</v>
      </c>
      <c r="AH55" s="60" t="s">
        <v>1532</v>
      </c>
      <c r="AI55" s="60" t="s">
        <v>1532</v>
      </c>
      <c r="AJ55" s="60" t="s">
        <v>1532</v>
      </c>
      <c r="AK55" s="60" t="s">
        <v>1532</v>
      </c>
      <c r="AL55" s="60" t="s">
        <v>1532</v>
      </c>
      <c r="AM55" s="60" t="s">
        <v>1532</v>
      </c>
      <c r="AN55" s="60" t="s">
        <v>1532</v>
      </c>
      <c r="AO55" s="60" t="s">
        <v>1532</v>
      </c>
      <c r="AP55" s="60" t="s">
        <v>1532</v>
      </c>
      <c r="AQ55" s="60" t="s">
        <v>1532</v>
      </c>
      <c r="AR55" s="60" t="s">
        <v>1532</v>
      </c>
      <c r="AS55" s="60" t="s">
        <v>1532</v>
      </c>
    </row>
    <row r="56" spans="1:45" ht="135" x14ac:dyDescent="0.25">
      <c r="A56" s="58" t="str">
        <f>'1'!A56</f>
        <v>1.4.4.</v>
      </c>
      <c r="B56" s="63" t="str">
        <f>'1'!B56</f>
        <v>КЛ-10кВ Ф-17 "С"  (ТП-163 - ТП-168) ул. Калинина(Калинина 8-Цементная 22а), ул. 1-й Западный(1й Западный 5-Калиниа 8), ул. 25 лет Октября(25 лет октября 20-1й Западный 5), 2-й Западный(ул. Пионерская 19а-ул. 25 лет октября 20) 570м. (новое строительство)</v>
      </c>
      <c r="C56" s="58" t="str">
        <f>'1'!C56</f>
        <v>J_1.4.4.N</v>
      </c>
      <c r="D56" s="60" t="s">
        <v>1532</v>
      </c>
      <c r="E56" s="60" t="s">
        <v>1532</v>
      </c>
      <c r="F56" s="60" t="s">
        <v>1532</v>
      </c>
      <c r="G56" s="60" t="s">
        <v>1532</v>
      </c>
      <c r="H56" s="60" t="s">
        <v>1532</v>
      </c>
      <c r="I56" s="60" t="s">
        <v>1532</v>
      </c>
      <c r="J56" s="60" t="s">
        <v>1532</v>
      </c>
      <c r="K56" s="60" t="s">
        <v>1532</v>
      </c>
      <c r="L56" s="60" t="s">
        <v>1532</v>
      </c>
      <c r="M56" s="60" t="s">
        <v>1532</v>
      </c>
      <c r="N56" s="60" t="s">
        <v>1532</v>
      </c>
      <c r="O56" s="60" t="s">
        <v>1532</v>
      </c>
      <c r="P56" s="60" t="s">
        <v>1532</v>
      </c>
      <c r="Q56" s="60" t="s">
        <v>1532</v>
      </c>
      <c r="R56" s="60" t="s">
        <v>1532</v>
      </c>
      <c r="S56" s="60" t="s">
        <v>1532</v>
      </c>
      <c r="T56" s="60" t="s">
        <v>1532</v>
      </c>
      <c r="U56" s="60" t="s">
        <v>1532</v>
      </c>
      <c r="V56" s="60" t="s">
        <v>1532</v>
      </c>
      <c r="W56" s="60" t="s">
        <v>1532</v>
      </c>
      <c r="X56" s="60" t="s">
        <v>1532</v>
      </c>
      <c r="Y56" s="60" t="s">
        <v>1532</v>
      </c>
      <c r="Z56" s="60" t="s">
        <v>1532</v>
      </c>
      <c r="AA56" s="60" t="s">
        <v>1532</v>
      </c>
      <c r="AB56" s="60" t="s">
        <v>1532</v>
      </c>
      <c r="AC56" s="60" t="s">
        <v>1532</v>
      </c>
      <c r="AD56" s="60" t="s">
        <v>1532</v>
      </c>
      <c r="AE56" s="60" t="s">
        <v>1532</v>
      </c>
      <c r="AF56" s="60" t="s">
        <v>1532</v>
      </c>
      <c r="AG56" s="60" t="s">
        <v>1532</v>
      </c>
      <c r="AH56" s="60" t="s">
        <v>1532</v>
      </c>
      <c r="AI56" s="60" t="s">
        <v>1532</v>
      </c>
      <c r="AJ56" s="60" t="s">
        <v>1532</v>
      </c>
      <c r="AK56" s="60" t="s">
        <v>1532</v>
      </c>
      <c r="AL56" s="60" t="s">
        <v>1532</v>
      </c>
      <c r="AM56" s="60" t="s">
        <v>1532</v>
      </c>
      <c r="AN56" s="60" t="s">
        <v>1532</v>
      </c>
      <c r="AO56" s="60" t="s">
        <v>1532</v>
      </c>
      <c r="AP56" s="60" t="s">
        <v>1532</v>
      </c>
      <c r="AQ56" s="60" t="s">
        <v>1532</v>
      </c>
      <c r="AR56" s="60" t="s">
        <v>1532</v>
      </c>
      <c r="AS56" s="60" t="s">
        <v>1532</v>
      </c>
    </row>
    <row r="57" spans="1:45" ht="30" x14ac:dyDescent="0.25">
      <c r="A57" s="58" t="str">
        <f>'1'!A57</f>
        <v>1.4.5.</v>
      </c>
      <c r="B57" s="63" t="str">
        <f>'1'!B57</f>
        <v xml:space="preserve">Установка  2КТПБ  (2*1000) ул.Краснознаменная 4  </v>
      </c>
      <c r="C57" s="58" t="str">
        <f>'1'!C57</f>
        <v>J_1.4.5.K</v>
      </c>
      <c r="D57" s="60" t="s">
        <v>1532</v>
      </c>
      <c r="E57" s="60" t="s">
        <v>1532</v>
      </c>
      <c r="F57" s="60" t="s">
        <v>1532</v>
      </c>
      <c r="G57" s="60" t="s">
        <v>1532</v>
      </c>
      <c r="H57" s="60" t="s">
        <v>1532</v>
      </c>
      <c r="I57" s="60" t="s">
        <v>1532</v>
      </c>
      <c r="J57" s="60" t="s">
        <v>1532</v>
      </c>
      <c r="K57" s="60" t="s">
        <v>1532</v>
      </c>
      <c r="L57" s="60" t="s">
        <v>1532</v>
      </c>
      <c r="M57" s="60" t="s">
        <v>1532</v>
      </c>
      <c r="N57" s="60" t="s">
        <v>1532</v>
      </c>
      <c r="O57" s="60" t="s">
        <v>1532</v>
      </c>
      <c r="P57" s="60" t="s">
        <v>1532</v>
      </c>
      <c r="Q57" s="60" t="s">
        <v>1532</v>
      </c>
      <c r="R57" s="60" t="s">
        <v>1532</v>
      </c>
      <c r="S57" s="60" t="s">
        <v>1532</v>
      </c>
      <c r="T57" s="60" t="s">
        <v>1532</v>
      </c>
      <c r="U57" s="60" t="s">
        <v>1532</v>
      </c>
      <c r="V57" s="60" t="s">
        <v>1532</v>
      </c>
      <c r="W57" s="60" t="s">
        <v>1532</v>
      </c>
      <c r="X57" s="60" t="s">
        <v>1532</v>
      </c>
      <c r="Y57" s="60" t="s">
        <v>1532</v>
      </c>
      <c r="Z57" s="60" t="s">
        <v>1532</v>
      </c>
      <c r="AA57" s="60" t="s">
        <v>1532</v>
      </c>
      <c r="AB57" s="60" t="s">
        <v>1532</v>
      </c>
      <c r="AC57" s="60" t="s">
        <v>1532</v>
      </c>
      <c r="AD57" s="60" t="s">
        <v>1532</v>
      </c>
      <c r="AE57" s="60" t="s">
        <v>1532</v>
      </c>
      <c r="AF57" s="60" t="s">
        <v>1532</v>
      </c>
      <c r="AG57" s="60" t="s">
        <v>1532</v>
      </c>
      <c r="AH57" s="60" t="s">
        <v>1532</v>
      </c>
      <c r="AI57" s="60" t="s">
        <v>1532</v>
      </c>
      <c r="AJ57" s="60" t="s">
        <v>1532</v>
      </c>
      <c r="AK57" s="60" t="s">
        <v>1532</v>
      </c>
      <c r="AL57" s="60" t="s">
        <v>1532</v>
      </c>
      <c r="AM57" s="60" t="s">
        <v>1532</v>
      </c>
      <c r="AN57" s="60" t="s">
        <v>1532</v>
      </c>
      <c r="AO57" s="60" t="s">
        <v>1532</v>
      </c>
      <c r="AP57" s="60" t="s">
        <v>1532</v>
      </c>
      <c r="AQ57" s="60" t="s">
        <v>1532</v>
      </c>
      <c r="AR57" s="60" t="s">
        <v>1532</v>
      </c>
      <c r="AS57" s="60" t="s">
        <v>1532</v>
      </c>
    </row>
    <row r="58" spans="1:45" ht="30" x14ac:dyDescent="0.25">
      <c r="A58" s="58" t="str">
        <f>'1'!A58</f>
        <v>1.6.</v>
      </c>
      <c r="B58" s="63" t="str">
        <f>'1'!B58</f>
        <v>Прочие инвестиционные проекты, всего, в том числе:</v>
      </c>
      <c r="C58" s="58" t="str">
        <f>'1'!C58</f>
        <v>нд</v>
      </c>
      <c r="D58" s="60" t="s">
        <v>1532</v>
      </c>
      <c r="E58" s="60" t="s">
        <v>1532</v>
      </c>
      <c r="F58" s="60" t="s">
        <v>1532</v>
      </c>
      <c r="G58" s="60" t="s">
        <v>1532</v>
      </c>
      <c r="H58" s="60" t="s">
        <v>1532</v>
      </c>
      <c r="I58" s="60" t="s">
        <v>1532</v>
      </c>
      <c r="J58" s="60" t="s">
        <v>1532</v>
      </c>
      <c r="K58" s="60" t="s">
        <v>1532</v>
      </c>
      <c r="L58" s="60" t="s">
        <v>1532</v>
      </c>
      <c r="M58" s="60" t="s">
        <v>1532</v>
      </c>
      <c r="N58" s="60" t="s">
        <v>1532</v>
      </c>
      <c r="O58" s="60" t="s">
        <v>1532</v>
      </c>
      <c r="P58" s="60" t="s">
        <v>1532</v>
      </c>
      <c r="Q58" s="60" t="s">
        <v>1532</v>
      </c>
      <c r="R58" s="60" t="s">
        <v>1532</v>
      </c>
      <c r="S58" s="60" t="s">
        <v>1532</v>
      </c>
      <c r="T58" s="60" t="s">
        <v>1532</v>
      </c>
      <c r="U58" s="60" t="s">
        <v>1532</v>
      </c>
      <c r="V58" s="60" t="s">
        <v>1532</v>
      </c>
      <c r="W58" s="60" t="s">
        <v>1532</v>
      </c>
      <c r="X58" s="60" t="s">
        <v>1532</v>
      </c>
      <c r="Y58" s="60" t="s">
        <v>1532</v>
      </c>
      <c r="Z58" s="60" t="s">
        <v>1532</v>
      </c>
      <c r="AA58" s="60" t="s">
        <v>1532</v>
      </c>
      <c r="AB58" s="60" t="s">
        <v>1532</v>
      </c>
      <c r="AC58" s="60" t="s">
        <v>1532</v>
      </c>
      <c r="AD58" s="60" t="s">
        <v>1532</v>
      </c>
      <c r="AE58" s="60" t="s">
        <v>1532</v>
      </c>
      <c r="AF58" s="60" t="s">
        <v>1532</v>
      </c>
      <c r="AG58" s="60" t="s">
        <v>1532</v>
      </c>
      <c r="AH58" s="60" t="s">
        <v>1532</v>
      </c>
      <c r="AI58" s="60" t="s">
        <v>1532</v>
      </c>
      <c r="AJ58" s="60" t="s">
        <v>1532</v>
      </c>
      <c r="AK58" s="60" t="s">
        <v>1532</v>
      </c>
      <c r="AL58" s="60" t="s">
        <v>1532</v>
      </c>
      <c r="AM58" s="60" t="s">
        <v>1532</v>
      </c>
      <c r="AN58" s="60" t="s">
        <v>1532</v>
      </c>
      <c r="AO58" s="60" t="s">
        <v>1532</v>
      </c>
      <c r="AP58" s="60" t="s">
        <v>1532</v>
      </c>
      <c r="AQ58" s="60" t="s">
        <v>1532</v>
      </c>
      <c r="AR58" s="60" t="s">
        <v>1532</v>
      </c>
      <c r="AS58" s="60" t="s">
        <v>1532</v>
      </c>
    </row>
    <row r="59" spans="1:45" x14ac:dyDescent="0.25">
      <c r="A59" s="58" t="str">
        <f>'1'!A59</f>
        <v>1.6.1.</v>
      </c>
      <c r="B59" s="63" t="str">
        <f>'1'!B59</f>
        <v>АГП на базе -ГАЗ-33086 ВИТО 24-21</v>
      </c>
      <c r="C59" s="58" t="str">
        <f>'1'!C59</f>
        <v>J_1.6.1.K</v>
      </c>
      <c r="D59" s="60" t="s">
        <v>1532</v>
      </c>
      <c r="E59" s="60" t="s">
        <v>1532</v>
      </c>
      <c r="F59" s="60" t="s">
        <v>1532</v>
      </c>
      <c r="G59" s="60" t="s">
        <v>1532</v>
      </c>
      <c r="H59" s="60" t="s">
        <v>1532</v>
      </c>
      <c r="I59" s="60" t="s">
        <v>1532</v>
      </c>
      <c r="J59" s="60" t="s">
        <v>1532</v>
      </c>
      <c r="K59" s="60" t="s">
        <v>1532</v>
      </c>
      <c r="L59" s="60" t="s">
        <v>1532</v>
      </c>
      <c r="M59" s="60" t="s">
        <v>1532</v>
      </c>
      <c r="N59" s="60" t="s">
        <v>1532</v>
      </c>
      <c r="O59" s="60" t="s">
        <v>1532</v>
      </c>
      <c r="P59" s="60" t="s">
        <v>1532</v>
      </c>
      <c r="Q59" s="60" t="s">
        <v>1532</v>
      </c>
      <c r="R59" s="60" t="s">
        <v>1532</v>
      </c>
      <c r="S59" s="60" t="s">
        <v>1532</v>
      </c>
      <c r="T59" s="60" t="s">
        <v>1532</v>
      </c>
      <c r="U59" s="60" t="s">
        <v>1532</v>
      </c>
      <c r="V59" s="60" t="s">
        <v>1532</v>
      </c>
      <c r="W59" s="60" t="s">
        <v>1532</v>
      </c>
      <c r="X59" s="60" t="s">
        <v>1532</v>
      </c>
      <c r="Y59" s="60" t="s">
        <v>1532</v>
      </c>
      <c r="Z59" s="60" t="s">
        <v>1532</v>
      </c>
      <c r="AA59" s="60" t="s">
        <v>1532</v>
      </c>
      <c r="AB59" s="60" t="s">
        <v>1532</v>
      </c>
      <c r="AC59" s="60" t="s">
        <v>1532</v>
      </c>
      <c r="AD59" s="60" t="s">
        <v>1532</v>
      </c>
      <c r="AE59" s="60" t="s">
        <v>1532</v>
      </c>
      <c r="AF59" s="60" t="s">
        <v>1532</v>
      </c>
      <c r="AG59" s="60" t="s">
        <v>1532</v>
      </c>
      <c r="AH59" s="60" t="s">
        <v>1532</v>
      </c>
      <c r="AI59" s="60" t="s">
        <v>1532</v>
      </c>
      <c r="AJ59" s="60" t="s">
        <v>1532</v>
      </c>
      <c r="AK59" s="60" t="s">
        <v>1532</v>
      </c>
      <c r="AL59" s="60" t="s">
        <v>1532</v>
      </c>
      <c r="AM59" s="60" t="s">
        <v>1532</v>
      </c>
      <c r="AN59" s="60" t="s">
        <v>1532</v>
      </c>
      <c r="AO59" s="60" t="s">
        <v>1532</v>
      </c>
      <c r="AP59" s="60" t="s">
        <v>1532</v>
      </c>
      <c r="AQ59" s="60" t="s">
        <v>1532</v>
      </c>
      <c r="AR59" s="60" t="s">
        <v>1532</v>
      </c>
      <c r="AS59" s="60" t="s">
        <v>1532</v>
      </c>
    </row>
    <row r="60" spans="1:45" ht="30" x14ac:dyDescent="0.25">
      <c r="A60" s="58" t="str">
        <f>'1'!A60</f>
        <v>1.6.2.</v>
      </c>
      <c r="B60" s="63" t="str">
        <f>'1'!B60</f>
        <v>грузовик с манипулятором Хёндай НР-120</v>
      </c>
      <c r="C60" s="58" t="str">
        <f>'1'!C60</f>
        <v>J_1.6.2.L</v>
      </c>
      <c r="D60" s="60" t="s">
        <v>1532</v>
      </c>
      <c r="E60" s="60" t="s">
        <v>1532</v>
      </c>
      <c r="F60" s="60" t="s">
        <v>1532</v>
      </c>
      <c r="G60" s="60" t="s">
        <v>1532</v>
      </c>
      <c r="H60" s="60" t="s">
        <v>1532</v>
      </c>
      <c r="I60" s="60" t="s">
        <v>1532</v>
      </c>
      <c r="J60" s="60" t="s">
        <v>1532</v>
      </c>
      <c r="K60" s="60" t="s">
        <v>1532</v>
      </c>
      <c r="L60" s="60" t="s">
        <v>1532</v>
      </c>
      <c r="M60" s="60" t="s">
        <v>1532</v>
      </c>
      <c r="N60" s="60" t="s">
        <v>1532</v>
      </c>
      <c r="O60" s="60" t="s">
        <v>1532</v>
      </c>
      <c r="P60" s="60" t="s">
        <v>1532</v>
      </c>
      <c r="Q60" s="60" t="s">
        <v>1532</v>
      </c>
      <c r="R60" s="60" t="s">
        <v>1532</v>
      </c>
      <c r="S60" s="60" t="s">
        <v>1532</v>
      </c>
      <c r="T60" s="60" t="s">
        <v>1532</v>
      </c>
      <c r="U60" s="60" t="s">
        <v>1532</v>
      </c>
      <c r="V60" s="60" t="s">
        <v>1532</v>
      </c>
      <c r="W60" s="60" t="s">
        <v>1532</v>
      </c>
      <c r="X60" s="60" t="s">
        <v>1532</v>
      </c>
      <c r="Y60" s="60" t="s">
        <v>1532</v>
      </c>
      <c r="Z60" s="60" t="s">
        <v>1532</v>
      </c>
      <c r="AA60" s="60" t="s">
        <v>1532</v>
      </c>
      <c r="AB60" s="60" t="s">
        <v>1532</v>
      </c>
      <c r="AC60" s="60" t="s">
        <v>1532</v>
      </c>
      <c r="AD60" s="60" t="s">
        <v>1532</v>
      </c>
      <c r="AE60" s="60" t="s">
        <v>1532</v>
      </c>
      <c r="AF60" s="60" t="s">
        <v>1532</v>
      </c>
      <c r="AG60" s="60" t="s">
        <v>1532</v>
      </c>
      <c r="AH60" s="60" t="s">
        <v>1532</v>
      </c>
      <c r="AI60" s="60" t="s">
        <v>1532</v>
      </c>
      <c r="AJ60" s="60" t="s">
        <v>1532</v>
      </c>
      <c r="AK60" s="60" t="s">
        <v>1532</v>
      </c>
      <c r="AL60" s="60" t="s">
        <v>1532</v>
      </c>
      <c r="AM60" s="60" t="s">
        <v>1532</v>
      </c>
      <c r="AN60" s="60" t="s">
        <v>1532</v>
      </c>
      <c r="AO60" s="60" t="s">
        <v>1532</v>
      </c>
      <c r="AP60" s="60" t="s">
        <v>1532</v>
      </c>
      <c r="AQ60" s="60" t="s">
        <v>1532</v>
      </c>
      <c r="AR60" s="60" t="s">
        <v>1532</v>
      </c>
      <c r="AS60" s="60" t="s">
        <v>1532</v>
      </c>
    </row>
    <row r="61" spans="1:45" x14ac:dyDescent="0.25">
      <c r="A61" s="58" t="str">
        <f>'1'!A61</f>
        <v>1.6.3.</v>
      </c>
      <c r="B61" s="63" t="str">
        <f>'1'!B61</f>
        <v>экскаватор гусеничный САТ-305 SR</v>
      </c>
      <c r="C61" s="58" t="str">
        <f>'1'!C61</f>
        <v>J_1.6.3.L</v>
      </c>
      <c r="D61" s="60" t="s">
        <v>1532</v>
      </c>
      <c r="E61" s="60" t="s">
        <v>1532</v>
      </c>
      <c r="F61" s="60" t="s">
        <v>1532</v>
      </c>
      <c r="G61" s="60" t="s">
        <v>1532</v>
      </c>
      <c r="H61" s="60" t="s">
        <v>1532</v>
      </c>
      <c r="I61" s="60" t="s">
        <v>1532</v>
      </c>
      <c r="J61" s="60" t="s">
        <v>1532</v>
      </c>
      <c r="K61" s="60" t="s">
        <v>1532</v>
      </c>
      <c r="L61" s="60" t="s">
        <v>1532</v>
      </c>
      <c r="M61" s="60" t="s">
        <v>1532</v>
      </c>
      <c r="N61" s="60" t="s">
        <v>1532</v>
      </c>
      <c r="O61" s="60" t="s">
        <v>1532</v>
      </c>
      <c r="P61" s="60" t="s">
        <v>1532</v>
      </c>
      <c r="Q61" s="60" t="s">
        <v>1532</v>
      </c>
      <c r="R61" s="60" t="s">
        <v>1532</v>
      </c>
      <c r="S61" s="60" t="s">
        <v>1532</v>
      </c>
      <c r="T61" s="60" t="s">
        <v>1532</v>
      </c>
      <c r="U61" s="60" t="s">
        <v>1532</v>
      </c>
      <c r="V61" s="60" t="s">
        <v>1532</v>
      </c>
      <c r="W61" s="60" t="s">
        <v>1532</v>
      </c>
      <c r="X61" s="60" t="s">
        <v>1532</v>
      </c>
      <c r="Y61" s="60" t="s">
        <v>1532</v>
      </c>
      <c r="Z61" s="60" t="s">
        <v>1532</v>
      </c>
      <c r="AA61" s="60" t="s">
        <v>1532</v>
      </c>
      <c r="AB61" s="60" t="s">
        <v>1532</v>
      </c>
      <c r="AC61" s="60" t="s">
        <v>1532</v>
      </c>
      <c r="AD61" s="60" t="s">
        <v>1532</v>
      </c>
      <c r="AE61" s="60" t="s">
        <v>1532</v>
      </c>
      <c r="AF61" s="60" t="s">
        <v>1532</v>
      </c>
      <c r="AG61" s="60" t="s">
        <v>1532</v>
      </c>
      <c r="AH61" s="60" t="s">
        <v>1532</v>
      </c>
      <c r="AI61" s="60" t="s">
        <v>1532</v>
      </c>
      <c r="AJ61" s="60" t="s">
        <v>1532</v>
      </c>
      <c r="AK61" s="60" t="s">
        <v>1532</v>
      </c>
      <c r="AL61" s="60" t="s">
        <v>1532</v>
      </c>
      <c r="AM61" s="60" t="s">
        <v>1532</v>
      </c>
      <c r="AN61" s="60" t="s">
        <v>1532</v>
      </c>
      <c r="AO61" s="60" t="s">
        <v>1532</v>
      </c>
      <c r="AP61" s="60" t="s">
        <v>1532</v>
      </c>
      <c r="AQ61" s="60" t="s">
        <v>1532</v>
      </c>
      <c r="AR61" s="60" t="s">
        <v>1532</v>
      </c>
      <c r="AS61" s="60" t="s">
        <v>1532</v>
      </c>
    </row>
    <row r="62" spans="1:45" x14ac:dyDescent="0.25">
      <c r="A62" s="58" t="str">
        <f>'1'!A62</f>
        <v>1.6.4.</v>
      </c>
      <c r="B62" s="63" t="str">
        <f>'1'!B62</f>
        <v>БКМ на базе ГАЗ-33086</v>
      </c>
      <c r="C62" s="58" t="str">
        <f>'1'!C62</f>
        <v>J_1.6.4.M</v>
      </c>
      <c r="D62" s="60" t="s">
        <v>1532</v>
      </c>
      <c r="E62" s="60" t="s">
        <v>1532</v>
      </c>
      <c r="F62" s="60" t="s">
        <v>1532</v>
      </c>
      <c r="G62" s="60" t="s">
        <v>1532</v>
      </c>
      <c r="H62" s="60" t="s">
        <v>1532</v>
      </c>
      <c r="I62" s="60" t="s">
        <v>1532</v>
      </c>
      <c r="J62" s="60" t="s">
        <v>1532</v>
      </c>
      <c r="K62" s="60" t="s">
        <v>1532</v>
      </c>
      <c r="L62" s="60" t="s">
        <v>1532</v>
      </c>
      <c r="M62" s="60" t="s">
        <v>1532</v>
      </c>
      <c r="N62" s="60" t="s">
        <v>1532</v>
      </c>
      <c r="O62" s="60" t="s">
        <v>1532</v>
      </c>
      <c r="P62" s="60" t="s">
        <v>1532</v>
      </c>
      <c r="Q62" s="60" t="s">
        <v>1532</v>
      </c>
      <c r="R62" s="60" t="s">
        <v>1532</v>
      </c>
      <c r="S62" s="60" t="s">
        <v>1532</v>
      </c>
      <c r="T62" s="60" t="s">
        <v>1532</v>
      </c>
      <c r="U62" s="60" t="s">
        <v>1532</v>
      </c>
      <c r="V62" s="60" t="s">
        <v>1532</v>
      </c>
      <c r="W62" s="60" t="s">
        <v>1532</v>
      </c>
      <c r="X62" s="60" t="s">
        <v>1532</v>
      </c>
      <c r="Y62" s="60" t="s">
        <v>1532</v>
      </c>
      <c r="Z62" s="60" t="s">
        <v>1532</v>
      </c>
      <c r="AA62" s="60" t="s">
        <v>1532</v>
      </c>
      <c r="AB62" s="60" t="s">
        <v>1532</v>
      </c>
      <c r="AC62" s="60" t="s">
        <v>1532</v>
      </c>
      <c r="AD62" s="60" t="s">
        <v>1532</v>
      </c>
      <c r="AE62" s="60" t="s">
        <v>1532</v>
      </c>
      <c r="AF62" s="60" t="s">
        <v>1532</v>
      </c>
      <c r="AG62" s="60" t="s">
        <v>1532</v>
      </c>
      <c r="AH62" s="60" t="s">
        <v>1532</v>
      </c>
      <c r="AI62" s="60" t="s">
        <v>1532</v>
      </c>
      <c r="AJ62" s="60" t="s">
        <v>1532</v>
      </c>
      <c r="AK62" s="60" t="s">
        <v>1532</v>
      </c>
      <c r="AL62" s="60" t="s">
        <v>1532</v>
      </c>
      <c r="AM62" s="60" t="s">
        <v>1532</v>
      </c>
      <c r="AN62" s="60" t="s">
        <v>1532</v>
      </c>
      <c r="AO62" s="60" t="s">
        <v>1532</v>
      </c>
      <c r="AP62" s="60" t="s">
        <v>1532</v>
      </c>
      <c r="AQ62" s="60" t="s">
        <v>1532</v>
      </c>
      <c r="AR62" s="60" t="s">
        <v>1532</v>
      </c>
      <c r="AS62" s="60" t="s">
        <v>1532</v>
      </c>
    </row>
    <row r="63" spans="1:45" ht="30" x14ac:dyDescent="0.25">
      <c r="A63" s="58" t="str">
        <f>'1'!A63</f>
        <v>1.6.5.</v>
      </c>
      <c r="B63" s="63" t="str">
        <f>'1'!B63</f>
        <v>установка управляемого прокола Р20 "PIT"</v>
      </c>
      <c r="C63" s="58" t="str">
        <f>'1'!C63</f>
        <v>J_1.6.5.L</v>
      </c>
      <c r="D63" s="60" t="s">
        <v>1532</v>
      </c>
      <c r="E63" s="60" t="s">
        <v>1532</v>
      </c>
      <c r="F63" s="60" t="s">
        <v>1532</v>
      </c>
      <c r="G63" s="60" t="s">
        <v>1532</v>
      </c>
      <c r="H63" s="60" t="s">
        <v>1532</v>
      </c>
      <c r="I63" s="60" t="s">
        <v>1532</v>
      </c>
      <c r="J63" s="60" t="s">
        <v>1532</v>
      </c>
      <c r="K63" s="60" t="s">
        <v>1532</v>
      </c>
      <c r="L63" s="60" t="s">
        <v>1532</v>
      </c>
      <c r="M63" s="60" t="s">
        <v>1532</v>
      </c>
      <c r="N63" s="60" t="s">
        <v>1532</v>
      </c>
      <c r="O63" s="60" t="s">
        <v>1532</v>
      </c>
      <c r="P63" s="60" t="s">
        <v>1532</v>
      </c>
      <c r="Q63" s="60" t="s">
        <v>1532</v>
      </c>
      <c r="R63" s="60" t="s">
        <v>1532</v>
      </c>
      <c r="S63" s="60" t="s">
        <v>1532</v>
      </c>
      <c r="T63" s="60" t="s">
        <v>1532</v>
      </c>
      <c r="U63" s="60" t="s">
        <v>1532</v>
      </c>
      <c r="V63" s="60" t="s">
        <v>1532</v>
      </c>
      <c r="W63" s="60" t="s">
        <v>1532</v>
      </c>
      <c r="X63" s="60" t="s">
        <v>1532</v>
      </c>
      <c r="Y63" s="60" t="s">
        <v>1532</v>
      </c>
      <c r="Z63" s="60" t="s">
        <v>1532</v>
      </c>
      <c r="AA63" s="60" t="s">
        <v>1532</v>
      </c>
      <c r="AB63" s="60" t="s">
        <v>1532</v>
      </c>
      <c r="AC63" s="60" t="s">
        <v>1532</v>
      </c>
      <c r="AD63" s="60" t="s">
        <v>1532</v>
      </c>
      <c r="AE63" s="60" t="s">
        <v>1532</v>
      </c>
      <c r="AF63" s="60" t="s">
        <v>1532</v>
      </c>
      <c r="AG63" s="60" t="s">
        <v>1532</v>
      </c>
      <c r="AH63" s="60" t="s">
        <v>1532</v>
      </c>
      <c r="AI63" s="60" t="s">
        <v>1532</v>
      </c>
      <c r="AJ63" s="60" t="s">
        <v>1532</v>
      </c>
      <c r="AK63" s="60" t="s">
        <v>1532</v>
      </c>
      <c r="AL63" s="60" t="s">
        <v>1532</v>
      </c>
      <c r="AM63" s="60" t="s">
        <v>1532</v>
      </c>
      <c r="AN63" s="60" t="s">
        <v>1532</v>
      </c>
      <c r="AO63" s="60" t="s">
        <v>1532</v>
      </c>
      <c r="AP63" s="60" t="s">
        <v>1532</v>
      </c>
      <c r="AQ63" s="60" t="s">
        <v>1532</v>
      </c>
      <c r="AR63" s="60" t="s">
        <v>1532</v>
      </c>
      <c r="AS63" s="60" t="s">
        <v>1532</v>
      </c>
    </row>
    <row r="64" spans="1:45" ht="30" x14ac:dyDescent="0.25">
      <c r="A64" s="58" t="str">
        <f>'1'!A64</f>
        <v>1.6.6.</v>
      </c>
      <c r="B64" s="63" t="str">
        <f>'1'!B64</f>
        <v>измельчитель веток Skorpion 160R/90</v>
      </c>
      <c r="C64" s="58" t="str">
        <f>'1'!C64</f>
        <v>J_1.6.6.K</v>
      </c>
      <c r="D64" s="60" t="s">
        <v>1532</v>
      </c>
      <c r="E64" s="60" t="s">
        <v>1532</v>
      </c>
      <c r="F64" s="60" t="s">
        <v>1532</v>
      </c>
      <c r="G64" s="60" t="s">
        <v>1532</v>
      </c>
      <c r="H64" s="60" t="s">
        <v>1532</v>
      </c>
      <c r="I64" s="60" t="s">
        <v>1532</v>
      </c>
      <c r="J64" s="60" t="s">
        <v>1532</v>
      </c>
      <c r="K64" s="60" t="s">
        <v>1532</v>
      </c>
      <c r="L64" s="60" t="s">
        <v>1532</v>
      </c>
      <c r="M64" s="60" t="s">
        <v>1532</v>
      </c>
      <c r="N64" s="60" t="s">
        <v>1532</v>
      </c>
      <c r="O64" s="60" t="s">
        <v>1532</v>
      </c>
      <c r="P64" s="60" t="s">
        <v>1532</v>
      </c>
      <c r="Q64" s="60" t="s">
        <v>1532</v>
      </c>
      <c r="R64" s="60" t="s">
        <v>1532</v>
      </c>
      <c r="S64" s="60" t="s">
        <v>1532</v>
      </c>
      <c r="T64" s="60" t="s">
        <v>1532</v>
      </c>
      <c r="U64" s="60" t="s">
        <v>1532</v>
      </c>
      <c r="V64" s="60" t="s">
        <v>1532</v>
      </c>
      <c r="W64" s="60" t="s">
        <v>1532</v>
      </c>
      <c r="X64" s="60" t="s">
        <v>1532</v>
      </c>
      <c r="Y64" s="60" t="s">
        <v>1532</v>
      </c>
      <c r="Z64" s="60" t="s">
        <v>1532</v>
      </c>
      <c r="AA64" s="60" t="s">
        <v>1532</v>
      </c>
      <c r="AB64" s="60" t="s">
        <v>1532</v>
      </c>
      <c r="AC64" s="60" t="s">
        <v>1532</v>
      </c>
      <c r="AD64" s="60" t="s">
        <v>1532</v>
      </c>
      <c r="AE64" s="60" t="s">
        <v>1532</v>
      </c>
      <c r="AF64" s="60" t="s">
        <v>1532</v>
      </c>
      <c r="AG64" s="60" t="s">
        <v>1532</v>
      </c>
      <c r="AH64" s="60" t="s">
        <v>1532</v>
      </c>
      <c r="AI64" s="60" t="s">
        <v>1532</v>
      </c>
      <c r="AJ64" s="60" t="s">
        <v>1532</v>
      </c>
      <c r="AK64" s="60" t="s">
        <v>1532</v>
      </c>
      <c r="AL64" s="60" t="s">
        <v>1532</v>
      </c>
      <c r="AM64" s="60" t="s">
        <v>1532</v>
      </c>
      <c r="AN64" s="60" t="s">
        <v>1532</v>
      </c>
      <c r="AO64" s="60" t="s">
        <v>1532</v>
      </c>
      <c r="AP64" s="60" t="s">
        <v>1532</v>
      </c>
      <c r="AQ64" s="60" t="s">
        <v>1532</v>
      </c>
      <c r="AR64" s="60" t="s">
        <v>1532</v>
      </c>
      <c r="AS64" s="60" t="s">
        <v>1532</v>
      </c>
    </row>
    <row r="65" spans="1:45" x14ac:dyDescent="0.25">
      <c r="A65" s="58" t="str">
        <f>'1'!A65</f>
        <v>1.6.7.</v>
      </c>
      <c r="B65" s="63" t="str">
        <f>'1'!B65</f>
        <v>УАЗ Патриот</v>
      </c>
      <c r="C65" s="58" t="str">
        <f>'1'!C65</f>
        <v>J_1.6.7.L</v>
      </c>
      <c r="D65" s="60" t="s">
        <v>1532</v>
      </c>
      <c r="E65" s="60" t="s">
        <v>1532</v>
      </c>
      <c r="F65" s="60" t="s">
        <v>1532</v>
      </c>
      <c r="G65" s="60" t="s">
        <v>1532</v>
      </c>
      <c r="H65" s="60" t="s">
        <v>1532</v>
      </c>
      <c r="I65" s="60" t="s">
        <v>1532</v>
      </c>
      <c r="J65" s="60" t="s">
        <v>1532</v>
      </c>
      <c r="K65" s="60" t="s">
        <v>1532</v>
      </c>
      <c r="L65" s="60" t="s">
        <v>1532</v>
      </c>
      <c r="M65" s="60" t="s">
        <v>1532</v>
      </c>
      <c r="N65" s="60" t="s">
        <v>1532</v>
      </c>
      <c r="O65" s="60" t="s">
        <v>1532</v>
      </c>
      <c r="P65" s="60" t="s">
        <v>1532</v>
      </c>
      <c r="Q65" s="60" t="s">
        <v>1532</v>
      </c>
      <c r="R65" s="60" t="s">
        <v>1532</v>
      </c>
      <c r="S65" s="60" t="s">
        <v>1532</v>
      </c>
      <c r="T65" s="60" t="s">
        <v>1532</v>
      </c>
      <c r="U65" s="60" t="s">
        <v>1532</v>
      </c>
      <c r="V65" s="60" t="s">
        <v>1532</v>
      </c>
      <c r="W65" s="60" t="s">
        <v>1532</v>
      </c>
      <c r="X65" s="60" t="s">
        <v>1532</v>
      </c>
      <c r="Y65" s="60" t="s">
        <v>1532</v>
      </c>
      <c r="Z65" s="60" t="s">
        <v>1532</v>
      </c>
      <c r="AA65" s="60" t="s">
        <v>1532</v>
      </c>
      <c r="AB65" s="60" t="s">
        <v>1532</v>
      </c>
      <c r="AC65" s="60" t="s">
        <v>1532</v>
      </c>
      <c r="AD65" s="60" t="s">
        <v>1532</v>
      </c>
      <c r="AE65" s="60" t="s">
        <v>1532</v>
      </c>
      <c r="AF65" s="60" t="s">
        <v>1532</v>
      </c>
      <c r="AG65" s="60" t="s">
        <v>1532</v>
      </c>
      <c r="AH65" s="60" t="s">
        <v>1532</v>
      </c>
      <c r="AI65" s="60" t="s">
        <v>1532</v>
      </c>
      <c r="AJ65" s="60" t="s">
        <v>1532</v>
      </c>
      <c r="AK65" s="60" t="s">
        <v>1532</v>
      </c>
      <c r="AL65" s="60" t="s">
        <v>1532</v>
      </c>
      <c r="AM65" s="60" t="s">
        <v>1532</v>
      </c>
      <c r="AN65" s="60" t="s">
        <v>1532</v>
      </c>
      <c r="AO65" s="60" t="s">
        <v>1532</v>
      </c>
      <c r="AP65" s="60" t="s">
        <v>1532</v>
      </c>
      <c r="AQ65" s="60" t="s">
        <v>1532</v>
      </c>
      <c r="AR65" s="60" t="s">
        <v>1532</v>
      </c>
      <c r="AS65" s="60" t="s">
        <v>1532</v>
      </c>
    </row>
    <row r="66" spans="1:45" ht="30" x14ac:dyDescent="0.25">
      <c r="A66" s="58" t="str">
        <f>'1'!A66</f>
        <v>1.6.8.</v>
      </c>
      <c r="B66" s="63" t="str">
        <f>'1'!B66</f>
        <v>Автогидроподъемник АГП на базе ГАЗ-33086</v>
      </c>
      <c r="C66" s="58" t="str">
        <f>'1'!C66</f>
        <v>J_1.6.8.O</v>
      </c>
      <c r="D66" s="60" t="s">
        <v>1532</v>
      </c>
      <c r="E66" s="60" t="s">
        <v>1532</v>
      </c>
      <c r="F66" s="60" t="s">
        <v>1532</v>
      </c>
      <c r="G66" s="60" t="s">
        <v>1532</v>
      </c>
      <c r="H66" s="60" t="s">
        <v>1532</v>
      </c>
      <c r="I66" s="60" t="s">
        <v>1532</v>
      </c>
      <c r="J66" s="60" t="s">
        <v>1532</v>
      </c>
      <c r="K66" s="60" t="s">
        <v>1532</v>
      </c>
      <c r="L66" s="60" t="s">
        <v>1532</v>
      </c>
      <c r="M66" s="60" t="s">
        <v>1532</v>
      </c>
      <c r="N66" s="60" t="s">
        <v>1532</v>
      </c>
      <c r="O66" s="60" t="s">
        <v>1532</v>
      </c>
      <c r="P66" s="60" t="s">
        <v>1532</v>
      </c>
      <c r="Q66" s="60" t="s">
        <v>1532</v>
      </c>
      <c r="R66" s="60" t="s">
        <v>1532</v>
      </c>
      <c r="S66" s="60" t="s">
        <v>1532</v>
      </c>
      <c r="T66" s="60" t="s">
        <v>1532</v>
      </c>
      <c r="U66" s="60" t="s">
        <v>1532</v>
      </c>
      <c r="V66" s="60" t="s">
        <v>1532</v>
      </c>
      <c r="W66" s="60" t="s">
        <v>1532</v>
      </c>
      <c r="X66" s="60" t="s">
        <v>1532</v>
      </c>
      <c r="Y66" s="60" t="s">
        <v>1532</v>
      </c>
      <c r="Z66" s="60" t="s">
        <v>1532</v>
      </c>
      <c r="AA66" s="60" t="s">
        <v>1532</v>
      </c>
      <c r="AB66" s="60" t="s">
        <v>1532</v>
      </c>
      <c r="AC66" s="60" t="s">
        <v>1532</v>
      </c>
      <c r="AD66" s="60" t="s">
        <v>1532</v>
      </c>
      <c r="AE66" s="60" t="s">
        <v>1532</v>
      </c>
      <c r="AF66" s="60" t="s">
        <v>1532</v>
      </c>
      <c r="AG66" s="60" t="s">
        <v>1532</v>
      </c>
      <c r="AH66" s="60" t="s">
        <v>1532</v>
      </c>
      <c r="AI66" s="60" t="s">
        <v>1532</v>
      </c>
      <c r="AJ66" s="60" t="s">
        <v>1532</v>
      </c>
      <c r="AK66" s="60" t="s">
        <v>1532</v>
      </c>
      <c r="AL66" s="60" t="s">
        <v>1532</v>
      </c>
      <c r="AM66" s="60" t="s">
        <v>1532</v>
      </c>
      <c r="AN66" s="60" t="s">
        <v>1532</v>
      </c>
      <c r="AO66" s="60" t="s">
        <v>1532</v>
      </c>
      <c r="AP66" s="60" t="s">
        <v>1532</v>
      </c>
      <c r="AQ66" s="60" t="s">
        <v>1532</v>
      </c>
      <c r="AR66" s="60" t="s">
        <v>1532</v>
      </c>
      <c r="AS66" s="60" t="s">
        <v>1532</v>
      </c>
    </row>
    <row r="67" spans="1:45" x14ac:dyDescent="0.25">
      <c r="A67" s="58" t="str">
        <f>'1'!A67</f>
        <v>1.6.9.</v>
      </c>
      <c r="B67" s="63" t="str">
        <f>'1'!B67</f>
        <v>ПРМ на базе ГАЗ-33086</v>
      </c>
      <c r="C67" s="58" t="str">
        <f>'1'!C67</f>
        <v>J_1.6.9.K</v>
      </c>
      <c r="D67" s="60" t="s">
        <v>1532</v>
      </c>
      <c r="E67" s="60" t="s">
        <v>1532</v>
      </c>
      <c r="F67" s="60" t="s">
        <v>1532</v>
      </c>
      <c r="G67" s="60" t="s">
        <v>1532</v>
      </c>
      <c r="H67" s="60" t="s">
        <v>1532</v>
      </c>
      <c r="I67" s="60" t="s">
        <v>1532</v>
      </c>
      <c r="J67" s="60" t="s">
        <v>1532</v>
      </c>
      <c r="K67" s="60" t="s">
        <v>1532</v>
      </c>
      <c r="L67" s="60" t="s">
        <v>1532</v>
      </c>
      <c r="M67" s="60" t="s">
        <v>1532</v>
      </c>
      <c r="N67" s="60" t="s">
        <v>1532</v>
      </c>
      <c r="O67" s="60" t="s">
        <v>1532</v>
      </c>
      <c r="P67" s="60" t="s">
        <v>1532</v>
      </c>
      <c r="Q67" s="60" t="s">
        <v>1532</v>
      </c>
      <c r="R67" s="60" t="s">
        <v>1532</v>
      </c>
      <c r="S67" s="60" t="s">
        <v>1532</v>
      </c>
      <c r="T67" s="60" t="s">
        <v>1532</v>
      </c>
      <c r="U67" s="60" t="s">
        <v>1532</v>
      </c>
      <c r="V67" s="60" t="s">
        <v>1532</v>
      </c>
      <c r="W67" s="60" t="s">
        <v>1532</v>
      </c>
      <c r="X67" s="60" t="s">
        <v>1532</v>
      </c>
      <c r="Y67" s="60" t="s">
        <v>1532</v>
      </c>
      <c r="Z67" s="60" t="s">
        <v>1532</v>
      </c>
      <c r="AA67" s="60" t="s">
        <v>1532</v>
      </c>
      <c r="AB67" s="60" t="s">
        <v>1532</v>
      </c>
      <c r="AC67" s="60" t="s">
        <v>1532</v>
      </c>
      <c r="AD67" s="60" t="s">
        <v>1532</v>
      </c>
      <c r="AE67" s="60" t="s">
        <v>1532</v>
      </c>
      <c r="AF67" s="60" t="s">
        <v>1532</v>
      </c>
      <c r="AG67" s="60" t="s">
        <v>1532</v>
      </c>
      <c r="AH67" s="60" t="s">
        <v>1532</v>
      </c>
      <c r="AI67" s="60" t="s">
        <v>1532</v>
      </c>
      <c r="AJ67" s="60" t="s">
        <v>1532</v>
      </c>
      <c r="AK67" s="60" t="s">
        <v>1532</v>
      </c>
      <c r="AL67" s="60" t="s">
        <v>1532</v>
      </c>
      <c r="AM67" s="60" t="s">
        <v>1532</v>
      </c>
      <c r="AN67" s="60" t="s">
        <v>1532</v>
      </c>
      <c r="AO67" s="60" t="s">
        <v>1532</v>
      </c>
      <c r="AP67" s="60" t="s">
        <v>1532</v>
      </c>
      <c r="AQ67" s="60" t="s">
        <v>1532</v>
      </c>
      <c r="AR67" s="60" t="s">
        <v>1532</v>
      </c>
      <c r="AS67" s="60" t="s">
        <v>1532</v>
      </c>
    </row>
    <row r="68" spans="1:45" x14ac:dyDescent="0.25">
      <c r="A68" s="58" t="str">
        <f>'1'!A68</f>
        <v>1.6.10.</v>
      </c>
      <c r="B68" s="63" t="str">
        <f>'1'!B68</f>
        <v>тракторный -тягач на базе МТЗ-82</v>
      </c>
      <c r="C68" s="58" t="str">
        <f>'1'!C68</f>
        <v>J_1.6.10.M</v>
      </c>
      <c r="D68" s="60" t="s">
        <v>1532</v>
      </c>
      <c r="E68" s="60" t="s">
        <v>1532</v>
      </c>
      <c r="F68" s="60" t="s">
        <v>1532</v>
      </c>
      <c r="G68" s="60" t="s">
        <v>1532</v>
      </c>
      <c r="H68" s="60" t="s">
        <v>1532</v>
      </c>
      <c r="I68" s="60" t="s">
        <v>1532</v>
      </c>
      <c r="J68" s="60" t="s">
        <v>1532</v>
      </c>
      <c r="K68" s="60" t="s">
        <v>1532</v>
      </c>
      <c r="L68" s="60" t="s">
        <v>1532</v>
      </c>
      <c r="M68" s="60" t="s">
        <v>1532</v>
      </c>
      <c r="N68" s="60" t="s">
        <v>1532</v>
      </c>
      <c r="O68" s="60" t="s">
        <v>1532</v>
      </c>
      <c r="P68" s="60" t="s">
        <v>1532</v>
      </c>
      <c r="Q68" s="60" t="s">
        <v>1532</v>
      </c>
      <c r="R68" s="60" t="s">
        <v>1532</v>
      </c>
      <c r="S68" s="60" t="s">
        <v>1532</v>
      </c>
      <c r="T68" s="60" t="s">
        <v>1532</v>
      </c>
      <c r="U68" s="60" t="s">
        <v>1532</v>
      </c>
      <c r="V68" s="60" t="s">
        <v>1532</v>
      </c>
      <c r="W68" s="60" t="s">
        <v>1532</v>
      </c>
      <c r="X68" s="60" t="s">
        <v>1532</v>
      </c>
      <c r="Y68" s="60" t="s">
        <v>1532</v>
      </c>
      <c r="Z68" s="60" t="s">
        <v>1532</v>
      </c>
      <c r="AA68" s="60" t="s">
        <v>1532</v>
      </c>
      <c r="AB68" s="60" t="s">
        <v>1532</v>
      </c>
      <c r="AC68" s="60" t="s">
        <v>1532</v>
      </c>
      <c r="AD68" s="60" t="s">
        <v>1532</v>
      </c>
      <c r="AE68" s="60" t="s">
        <v>1532</v>
      </c>
      <c r="AF68" s="60" t="s">
        <v>1532</v>
      </c>
      <c r="AG68" s="60" t="s">
        <v>1532</v>
      </c>
      <c r="AH68" s="60" t="s">
        <v>1532</v>
      </c>
      <c r="AI68" s="60" t="s">
        <v>1532</v>
      </c>
      <c r="AJ68" s="60" t="s">
        <v>1532</v>
      </c>
      <c r="AK68" s="60" t="s">
        <v>1532</v>
      </c>
      <c r="AL68" s="60" t="s">
        <v>1532</v>
      </c>
      <c r="AM68" s="60" t="s">
        <v>1532</v>
      </c>
      <c r="AN68" s="60" t="s">
        <v>1532</v>
      </c>
      <c r="AO68" s="60" t="s">
        <v>1532</v>
      </c>
      <c r="AP68" s="60" t="s">
        <v>1532</v>
      </c>
      <c r="AQ68" s="60" t="s">
        <v>1532</v>
      </c>
      <c r="AR68" s="60" t="s">
        <v>1532</v>
      </c>
      <c r="AS68" s="60" t="s">
        <v>1532</v>
      </c>
    </row>
    <row r="69" spans="1:45" x14ac:dyDescent="0.25">
      <c r="A69" s="58" t="str">
        <f>'1'!A69</f>
        <v>1.6.11.</v>
      </c>
      <c r="B69" s="63" t="str">
        <f>'1'!B69</f>
        <v>самосвал Хёндай HP-65</v>
      </c>
      <c r="C69" s="58" t="str">
        <f>'1'!C69</f>
        <v>J_1.6.11.L</v>
      </c>
      <c r="D69" s="60" t="s">
        <v>1532</v>
      </c>
      <c r="E69" s="60" t="s">
        <v>1532</v>
      </c>
      <c r="F69" s="60" t="s">
        <v>1532</v>
      </c>
      <c r="G69" s="60" t="s">
        <v>1532</v>
      </c>
      <c r="H69" s="60" t="s">
        <v>1532</v>
      </c>
      <c r="I69" s="60" t="s">
        <v>1532</v>
      </c>
      <c r="J69" s="60" t="s">
        <v>1532</v>
      </c>
      <c r="K69" s="60" t="s">
        <v>1532</v>
      </c>
      <c r="L69" s="60" t="s">
        <v>1532</v>
      </c>
      <c r="M69" s="60" t="s">
        <v>1532</v>
      </c>
      <c r="N69" s="60" t="s">
        <v>1532</v>
      </c>
      <c r="O69" s="60" t="s">
        <v>1532</v>
      </c>
      <c r="P69" s="60" t="s">
        <v>1532</v>
      </c>
      <c r="Q69" s="60" t="s">
        <v>1532</v>
      </c>
      <c r="R69" s="60" t="s">
        <v>1532</v>
      </c>
      <c r="S69" s="60" t="s">
        <v>1532</v>
      </c>
      <c r="T69" s="60" t="s">
        <v>1532</v>
      </c>
      <c r="U69" s="60" t="s">
        <v>1532</v>
      </c>
      <c r="V69" s="60" t="s">
        <v>1532</v>
      </c>
      <c r="W69" s="60" t="s">
        <v>1532</v>
      </c>
      <c r="X69" s="60" t="s">
        <v>1532</v>
      </c>
      <c r="Y69" s="60" t="s">
        <v>1532</v>
      </c>
      <c r="Z69" s="60" t="s">
        <v>1532</v>
      </c>
      <c r="AA69" s="60" t="s">
        <v>1532</v>
      </c>
      <c r="AB69" s="60" t="s">
        <v>1532</v>
      </c>
      <c r="AC69" s="60" t="s">
        <v>1532</v>
      </c>
      <c r="AD69" s="60" t="s">
        <v>1532</v>
      </c>
      <c r="AE69" s="60" t="s">
        <v>1532</v>
      </c>
      <c r="AF69" s="60" t="s">
        <v>1532</v>
      </c>
      <c r="AG69" s="60" t="s">
        <v>1532</v>
      </c>
      <c r="AH69" s="60" t="s">
        <v>1532</v>
      </c>
      <c r="AI69" s="60" t="s">
        <v>1532</v>
      </c>
      <c r="AJ69" s="60" t="s">
        <v>1532</v>
      </c>
      <c r="AK69" s="60" t="s">
        <v>1532</v>
      </c>
      <c r="AL69" s="60" t="s">
        <v>1532</v>
      </c>
      <c r="AM69" s="60" t="s">
        <v>1532</v>
      </c>
      <c r="AN69" s="60" t="s">
        <v>1532</v>
      </c>
      <c r="AO69" s="60" t="s">
        <v>1532</v>
      </c>
      <c r="AP69" s="60" t="s">
        <v>1532</v>
      </c>
      <c r="AQ69" s="60" t="s">
        <v>1532</v>
      </c>
      <c r="AR69" s="60" t="s">
        <v>1532</v>
      </c>
      <c r="AS69" s="60" t="s">
        <v>1532</v>
      </c>
    </row>
    <row r="70" spans="1:45" x14ac:dyDescent="0.25">
      <c r="A70" s="58" t="str">
        <f>'1'!A70</f>
        <v>1.6.12.</v>
      </c>
      <c r="B70" s="63" t="str">
        <f>'1'!B70</f>
        <v>УАЗ -390995 (буханка)</v>
      </c>
      <c r="C70" s="58" t="str">
        <f>'1'!C70</f>
        <v>J_1.6.12.M</v>
      </c>
      <c r="D70" s="60" t="s">
        <v>1532</v>
      </c>
      <c r="E70" s="60" t="s">
        <v>1532</v>
      </c>
      <c r="F70" s="60" t="s">
        <v>1532</v>
      </c>
      <c r="G70" s="60" t="s">
        <v>1532</v>
      </c>
      <c r="H70" s="60" t="s">
        <v>1532</v>
      </c>
      <c r="I70" s="60" t="s">
        <v>1532</v>
      </c>
      <c r="J70" s="60" t="s">
        <v>1532</v>
      </c>
      <c r="K70" s="60" t="s">
        <v>1532</v>
      </c>
      <c r="L70" s="60" t="s">
        <v>1532</v>
      </c>
      <c r="M70" s="60" t="s">
        <v>1532</v>
      </c>
      <c r="N70" s="60" t="s">
        <v>1532</v>
      </c>
      <c r="O70" s="60" t="s">
        <v>1532</v>
      </c>
      <c r="P70" s="60" t="s">
        <v>1532</v>
      </c>
      <c r="Q70" s="60" t="s">
        <v>1532</v>
      </c>
      <c r="R70" s="60" t="s">
        <v>1532</v>
      </c>
      <c r="S70" s="60" t="s">
        <v>1532</v>
      </c>
      <c r="T70" s="60" t="s">
        <v>1532</v>
      </c>
      <c r="U70" s="60" t="s">
        <v>1532</v>
      </c>
      <c r="V70" s="60" t="s">
        <v>1532</v>
      </c>
      <c r="W70" s="60" t="s">
        <v>1532</v>
      </c>
      <c r="X70" s="60" t="s">
        <v>1532</v>
      </c>
      <c r="Y70" s="60" t="s">
        <v>1532</v>
      </c>
      <c r="Z70" s="60" t="s">
        <v>1532</v>
      </c>
      <c r="AA70" s="60" t="s">
        <v>1532</v>
      </c>
      <c r="AB70" s="60" t="s">
        <v>1532</v>
      </c>
      <c r="AC70" s="60" t="s">
        <v>1532</v>
      </c>
      <c r="AD70" s="60" t="s">
        <v>1532</v>
      </c>
      <c r="AE70" s="60" t="s">
        <v>1532</v>
      </c>
      <c r="AF70" s="60" t="s">
        <v>1532</v>
      </c>
      <c r="AG70" s="60" t="s">
        <v>1532</v>
      </c>
      <c r="AH70" s="60" t="s">
        <v>1532</v>
      </c>
      <c r="AI70" s="60" t="s">
        <v>1532</v>
      </c>
      <c r="AJ70" s="60" t="s">
        <v>1532</v>
      </c>
      <c r="AK70" s="60" t="s">
        <v>1532</v>
      </c>
      <c r="AL70" s="60" t="s">
        <v>1532</v>
      </c>
      <c r="AM70" s="60" t="s">
        <v>1532</v>
      </c>
      <c r="AN70" s="60" t="s">
        <v>1532</v>
      </c>
      <c r="AO70" s="60" t="s">
        <v>1532</v>
      </c>
      <c r="AP70" s="60" t="s">
        <v>1532</v>
      </c>
      <c r="AQ70" s="60" t="s">
        <v>1532</v>
      </c>
      <c r="AR70" s="60" t="s">
        <v>1532</v>
      </c>
      <c r="AS70" s="60" t="s">
        <v>1532</v>
      </c>
    </row>
    <row r="71" spans="1:45" ht="30" x14ac:dyDescent="0.25">
      <c r="A71" s="58" t="str">
        <f>'1'!A71</f>
        <v>1.6.13.</v>
      </c>
      <c r="B71" s="63" t="str">
        <f>'1'!B71</f>
        <v>БКМ-205Д-01 на базе МТЗ-82 (ямобур)</v>
      </c>
      <c r="C71" s="58" t="str">
        <f>'1'!C71</f>
        <v>J_1.6.13.N</v>
      </c>
      <c r="D71" s="60" t="s">
        <v>1532</v>
      </c>
      <c r="E71" s="60" t="s">
        <v>1532</v>
      </c>
      <c r="F71" s="60" t="s">
        <v>1532</v>
      </c>
      <c r="G71" s="60" t="s">
        <v>1532</v>
      </c>
      <c r="H71" s="60" t="s">
        <v>1532</v>
      </c>
      <c r="I71" s="60" t="s">
        <v>1532</v>
      </c>
      <c r="J71" s="60" t="s">
        <v>1532</v>
      </c>
      <c r="K71" s="60" t="s">
        <v>1532</v>
      </c>
      <c r="L71" s="60" t="s">
        <v>1532</v>
      </c>
      <c r="M71" s="60" t="s">
        <v>1532</v>
      </c>
      <c r="N71" s="60" t="s">
        <v>1532</v>
      </c>
      <c r="O71" s="60" t="s">
        <v>1532</v>
      </c>
      <c r="P71" s="60" t="s">
        <v>1532</v>
      </c>
      <c r="Q71" s="60" t="s">
        <v>1532</v>
      </c>
      <c r="R71" s="60" t="s">
        <v>1532</v>
      </c>
      <c r="S71" s="60" t="s">
        <v>1532</v>
      </c>
      <c r="T71" s="60" t="s">
        <v>1532</v>
      </c>
      <c r="U71" s="60" t="s">
        <v>1532</v>
      </c>
      <c r="V71" s="60" t="s">
        <v>1532</v>
      </c>
      <c r="W71" s="60" t="s">
        <v>1532</v>
      </c>
      <c r="X71" s="60" t="s">
        <v>1532</v>
      </c>
      <c r="Y71" s="60" t="s">
        <v>1532</v>
      </c>
      <c r="Z71" s="60" t="s">
        <v>1532</v>
      </c>
      <c r="AA71" s="60" t="s">
        <v>1532</v>
      </c>
      <c r="AB71" s="60" t="s">
        <v>1532</v>
      </c>
      <c r="AC71" s="60" t="s">
        <v>1532</v>
      </c>
      <c r="AD71" s="60" t="s">
        <v>1532</v>
      </c>
      <c r="AE71" s="60" t="s">
        <v>1532</v>
      </c>
      <c r="AF71" s="60" t="s">
        <v>1532</v>
      </c>
      <c r="AG71" s="60" t="s">
        <v>1532</v>
      </c>
      <c r="AH71" s="60" t="s">
        <v>1532</v>
      </c>
      <c r="AI71" s="60" t="s">
        <v>1532</v>
      </c>
      <c r="AJ71" s="60" t="s">
        <v>1532</v>
      </c>
      <c r="AK71" s="60" t="s">
        <v>1532</v>
      </c>
      <c r="AL71" s="60" t="s">
        <v>1532</v>
      </c>
      <c r="AM71" s="60" t="s">
        <v>1532</v>
      </c>
      <c r="AN71" s="60" t="s">
        <v>1532</v>
      </c>
      <c r="AO71" s="60" t="s">
        <v>1532</v>
      </c>
      <c r="AP71" s="60" t="s">
        <v>1532</v>
      </c>
      <c r="AQ71" s="60" t="s">
        <v>1532</v>
      </c>
      <c r="AR71" s="60" t="s">
        <v>1532</v>
      </c>
      <c r="AS71" s="60" t="s">
        <v>1532</v>
      </c>
    </row>
    <row r="72" spans="1:45" ht="30" x14ac:dyDescent="0.25">
      <c r="A72" s="58" t="str">
        <f>'1'!A72</f>
        <v>1.6.14.</v>
      </c>
      <c r="B72" s="63" t="str">
        <f>'1'!B72</f>
        <v xml:space="preserve">измеритель параметров силовых трансформаторов К 540-3 </v>
      </c>
      <c r="C72" s="58" t="str">
        <f>'1'!C72</f>
        <v>J_1.6.14.M</v>
      </c>
      <c r="D72" s="60" t="s">
        <v>1532</v>
      </c>
      <c r="E72" s="60" t="s">
        <v>1532</v>
      </c>
      <c r="F72" s="60" t="s">
        <v>1532</v>
      </c>
      <c r="G72" s="60" t="s">
        <v>1532</v>
      </c>
      <c r="H72" s="60" t="s">
        <v>1532</v>
      </c>
      <c r="I72" s="60" t="s">
        <v>1532</v>
      </c>
      <c r="J72" s="60" t="s">
        <v>1532</v>
      </c>
      <c r="K72" s="60" t="s">
        <v>1532</v>
      </c>
      <c r="L72" s="60" t="s">
        <v>1532</v>
      </c>
      <c r="M72" s="60" t="s">
        <v>1532</v>
      </c>
      <c r="N72" s="60" t="s">
        <v>1532</v>
      </c>
      <c r="O72" s="60" t="s">
        <v>1532</v>
      </c>
      <c r="P72" s="60" t="s">
        <v>1532</v>
      </c>
      <c r="Q72" s="60" t="s">
        <v>1532</v>
      </c>
      <c r="R72" s="60" t="s">
        <v>1532</v>
      </c>
      <c r="S72" s="60" t="s">
        <v>1532</v>
      </c>
      <c r="T72" s="60" t="s">
        <v>1532</v>
      </c>
      <c r="U72" s="60" t="s">
        <v>1532</v>
      </c>
      <c r="V72" s="60" t="s">
        <v>1532</v>
      </c>
      <c r="W72" s="60" t="s">
        <v>1532</v>
      </c>
      <c r="X72" s="60" t="s">
        <v>1532</v>
      </c>
      <c r="Y72" s="60" t="s">
        <v>1532</v>
      </c>
      <c r="Z72" s="60" t="s">
        <v>1532</v>
      </c>
      <c r="AA72" s="60" t="s">
        <v>1532</v>
      </c>
      <c r="AB72" s="60" t="s">
        <v>1532</v>
      </c>
      <c r="AC72" s="60" t="s">
        <v>1532</v>
      </c>
      <c r="AD72" s="60" t="s">
        <v>1532</v>
      </c>
      <c r="AE72" s="60" t="s">
        <v>1532</v>
      </c>
      <c r="AF72" s="60" t="s">
        <v>1532</v>
      </c>
      <c r="AG72" s="60" t="s">
        <v>1532</v>
      </c>
      <c r="AH72" s="60" t="s">
        <v>1532</v>
      </c>
      <c r="AI72" s="60" t="s">
        <v>1532</v>
      </c>
      <c r="AJ72" s="60" t="s">
        <v>1532</v>
      </c>
      <c r="AK72" s="60" t="s">
        <v>1532</v>
      </c>
      <c r="AL72" s="60" t="s">
        <v>1532</v>
      </c>
      <c r="AM72" s="60" t="s">
        <v>1532</v>
      </c>
      <c r="AN72" s="60" t="s">
        <v>1532</v>
      </c>
      <c r="AO72" s="60" t="s">
        <v>1532</v>
      </c>
      <c r="AP72" s="60" t="s">
        <v>1532</v>
      </c>
      <c r="AQ72" s="60" t="s">
        <v>1532</v>
      </c>
      <c r="AR72" s="60" t="s">
        <v>1532</v>
      </c>
      <c r="AS72" s="60" t="s">
        <v>1532</v>
      </c>
    </row>
    <row r="73" spans="1:45" x14ac:dyDescent="0.25">
      <c r="A73" s="58" t="str">
        <f>'1'!A73</f>
        <v>1.6.15.</v>
      </c>
      <c r="B73" s="63" t="str">
        <f>'1'!B73</f>
        <v>СКАТ -70П</v>
      </c>
      <c r="C73" s="58" t="str">
        <f>'1'!C73</f>
        <v>J_1.6.15.K</v>
      </c>
      <c r="D73" s="60" t="s">
        <v>1532</v>
      </c>
      <c r="E73" s="60" t="s">
        <v>1532</v>
      </c>
      <c r="F73" s="60" t="s">
        <v>1532</v>
      </c>
      <c r="G73" s="60" t="s">
        <v>1532</v>
      </c>
      <c r="H73" s="60" t="s">
        <v>1532</v>
      </c>
      <c r="I73" s="60" t="s">
        <v>1532</v>
      </c>
      <c r="J73" s="60" t="s">
        <v>1532</v>
      </c>
      <c r="K73" s="60" t="s">
        <v>1532</v>
      </c>
      <c r="L73" s="60" t="s">
        <v>1532</v>
      </c>
      <c r="M73" s="60" t="s">
        <v>1532</v>
      </c>
      <c r="N73" s="60" t="s">
        <v>1532</v>
      </c>
      <c r="O73" s="60" t="s">
        <v>1532</v>
      </c>
      <c r="P73" s="60" t="s">
        <v>1532</v>
      </c>
      <c r="Q73" s="60" t="s">
        <v>1532</v>
      </c>
      <c r="R73" s="60" t="s">
        <v>1532</v>
      </c>
      <c r="S73" s="60" t="s">
        <v>1532</v>
      </c>
      <c r="T73" s="60" t="s">
        <v>1532</v>
      </c>
      <c r="U73" s="60" t="s">
        <v>1532</v>
      </c>
      <c r="V73" s="60" t="s">
        <v>1532</v>
      </c>
      <c r="W73" s="60" t="s">
        <v>1532</v>
      </c>
      <c r="X73" s="60" t="s">
        <v>1532</v>
      </c>
      <c r="Y73" s="60" t="s">
        <v>1532</v>
      </c>
      <c r="Z73" s="60" t="s">
        <v>1532</v>
      </c>
      <c r="AA73" s="60" t="s">
        <v>1532</v>
      </c>
      <c r="AB73" s="60" t="s">
        <v>1532</v>
      </c>
      <c r="AC73" s="60" t="s">
        <v>1532</v>
      </c>
      <c r="AD73" s="60" t="s">
        <v>1532</v>
      </c>
      <c r="AE73" s="60" t="s">
        <v>1532</v>
      </c>
      <c r="AF73" s="60" t="s">
        <v>1532</v>
      </c>
      <c r="AG73" s="60" t="s">
        <v>1532</v>
      </c>
      <c r="AH73" s="60" t="s">
        <v>1532</v>
      </c>
      <c r="AI73" s="60" t="s">
        <v>1532</v>
      </c>
      <c r="AJ73" s="60" t="s">
        <v>1532</v>
      </c>
      <c r="AK73" s="60" t="s">
        <v>1532</v>
      </c>
      <c r="AL73" s="60" t="s">
        <v>1532</v>
      </c>
      <c r="AM73" s="60" t="s">
        <v>1532</v>
      </c>
      <c r="AN73" s="60" t="s">
        <v>1532</v>
      </c>
      <c r="AO73" s="60" t="s">
        <v>1532</v>
      </c>
      <c r="AP73" s="60" t="s">
        <v>1532</v>
      </c>
      <c r="AQ73" s="60" t="s">
        <v>1532</v>
      </c>
      <c r="AR73" s="60" t="s">
        <v>1532</v>
      </c>
      <c r="AS73" s="60" t="s">
        <v>1532</v>
      </c>
    </row>
    <row r="74" spans="1:45" x14ac:dyDescent="0.25">
      <c r="A74" s="58" t="str">
        <f>'1'!A74</f>
        <v>1.6.16.</v>
      </c>
      <c r="B74" s="63" t="str">
        <f>'1'!B74</f>
        <v>СКАТ М100В</v>
      </c>
      <c r="C74" s="58" t="str">
        <f>'1'!C74</f>
        <v>J_1.6.16.L</v>
      </c>
      <c r="D74" s="60" t="s">
        <v>1532</v>
      </c>
      <c r="E74" s="60" t="s">
        <v>1532</v>
      </c>
      <c r="F74" s="60" t="s">
        <v>1532</v>
      </c>
      <c r="G74" s="60" t="s">
        <v>1532</v>
      </c>
      <c r="H74" s="60" t="s">
        <v>1532</v>
      </c>
      <c r="I74" s="60" t="s">
        <v>1532</v>
      </c>
      <c r="J74" s="60" t="s">
        <v>1532</v>
      </c>
      <c r="K74" s="60" t="s">
        <v>1532</v>
      </c>
      <c r="L74" s="60" t="s">
        <v>1532</v>
      </c>
      <c r="M74" s="60" t="s">
        <v>1532</v>
      </c>
      <c r="N74" s="60" t="s">
        <v>1532</v>
      </c>
      <c r="O74" s="60" t="s">
        <v>1532</v>
      </c>
      <c r="P74" s="60" t="s">
        <v>1532</v>
      </c>
      <c r="Q74" s="60" t="s">
        <v>1532</v>
      </c>
      <c r="R74" s="60" t="s">
        <v>1532</v>
      </c>
      <c r="S74" s="60" t="s">
        <v>1532</v>
      </c>
      <c r="T74" s="60" t="s">
        <v>1532</v>
      </c>
      <c r="U74" s="60" t="s">
        <v>1532</v>
      </c>
      <c r="V74" s="60" t="s">
        <v>1532</v>
      </c>
      <c r="W74" s="60" t="s">
        <v>1532</v>
      </c>
      <c r="X74" s="60" t="s">
        <v>1532</v>
      </c>
      <c r="Y74" s="60" t="s">
        <v>1532</v>
      </c>
      <c r="Z74" s="60" t="s">
        <v>1532</v>
      </c>
      <c r="AA74" s="60" t="s">
        <v>1532</v>
      </c>
      <c r="AB74" s="60" t="s">
        <v>1532</v>
      </c>
      <c r="AC74" s="60" t="s">
        <v>1532</v>
      </c>
      <c r="AD74" s="60" t="s">
        <v>1532</v>
      </c>
      <c r="AE74" s="60" t="s">
        <v>1532</v>
      </c>
      <c r="AF74" s="60" t="s">
        <v>1532</v>
      </c>
      <c r="AG74" s="60" t="s">
        <v>1532</v>
      </c>
      <c r="AH74" s="60" t="s">
        <v>1532</v>
      </c>
      <c r="AI74" s="60" t="s">
        <v>1532</v>
      </c>
      <c r="AJ74" s="60" t="s">
        <v>1532</v>
      </c>
      <c r="AK74" s="60" t="s">
        <v>1532</v>
      </c>
      <c r="AL74" s="60" t="s">
        <v>1532</v>
      </c>
      <c r="AM74" s="60" t="s">
        <v>1532</v>
      </c>
      <c r="AN74" s="60" t="s">
        <v>1532</v>
      </c>
      <c r="AO74" s="60" t="s">
        <v>1532</v>
      </c>
      <c r="AP74" s="60" t="s">
        <v>1532</v>
      </c>
      <c r="AQ74" s="60" t="s">
        <v>1532</v>
      </c>
      <c r="AR74" s="60" t="s">
        <v>1532</v>
      </c>
      <c r="AS74" s="60" t="s">
        <v>1532</v>
      </c>
    </row>
    <row r="75" spans="1:45" ht="45" x14ac:dyDescent="0.25">
      <c r="A75" s="58" t="str">
        <f>'1'!A75</f>
        <v>1.6.17.</v>
      </c>
      <c r="B75" s="63" t="str">
        <f>'1'!B75</f>
        <v>СВП-10 стенд механических испытаний повреждений для ведения работ на высоте</v>
      </c>
      <c r="C75" s="58" t="str">
        <f>'1'!C75</f>
        <v>J_1.6.17.N</v>
      </c>
      <c r="D75" s="60" t="s">
        <v>1532</v>
      </c>
      <c r="E75" s="60" t="s">
        <v>1532</v>
      </c>
      <c r="F75" s="60" t="s">
        <v>1532</v>
      </c>
      <c r="G75" s="60" t="s">
        <v>1532</v>
      </c>
      <c r="H75" s="60" t="s">
        <v>1532</v>
      </c>
      <c r="I75" s="60" t="s">
        <v>1532</v>
      </c>
      <c r="J75" s="60" t="s">
        <v>1532</v>
      </c>
      <c r="K75" s="60" t="s">
        <v>1532</v>
      </c>
      <c r="L75" s="60" t="s">
        <v>1532</v>
      </c>
      <c r="M75" s="60" t="s">
        <v>1532</v>
      </c>
      <c r="N75" s="60" t="s">
        <v>1532</v>
      </c>
      <c r="O75" s="60" t="s">
        <v>1532</v>
      </c>
      <c r="P75" s="60" t="s">
        <v>1532</v>
      </c>
      <c r="Q75" s="60" t="s">
        <v>1532</v>
      </c>
      <c r="R75" s="60" t="s">
        <v>1532</v>
      </c>
      <c r="S75" s="60" t="s">
        <v>1532</v>
      </c>
      <c r="T75" s="60" t="s">
        <v>1532</v>
      </c>
      <c r="U75" s="60" t="s">
        <v>1532</v>
      </c>
      <c r="V75" s="60" t="s">
        <v>1532</v>
      </c>
      <c r="W75" s="60" t="s">
        <v>1532</v>
      </c>
      <c r="X75" s="60" t="s">
        <v>1532</v>
      </c>
      <c r="Y75" s="60" t="s">
        <v>1532</v>
      </c>
      <c r="Z75" s="60" t="s">
        <v>1532</v>
      </c>
      <c r="AA75" s="60" t="s">
        <v>1532</v>
      </c>
      <c r="AB75" s="60" t="s">
        <v>1532</v>
      </c>
      <c r="AC75" s="60" t="s">
        <v>1532</v>
      </c>
      <c r="AD75" s="60" t="s">
        <v>1532</v>
      </c>
      <c r="AE75" s="60" t="s">
        <v>1532</v>
      </c>
      <c r="AF75" s="60" t="s">
        <v>1532</v>
      </c>
      <c r="AG75" s="60" t="s">
        <v>1532</v>
      </c>
      <c r="AH75" s="60" t="s">
        <v>1532</v>
      </c>
      <c r="AI75" s="60" t="s">
        <v>1532</v>
      </c>
      <c r="AJ75" s="60" t="s">
        <v>1532</v>
      </c>
      <c r="AK75" s="60" t="s">
        <v>1532</v>
      </c>
      <c r="AL75" s="60" t="s">
        <v>1532</v>
      </c>
      <c r="AM75" s="60" t="s">
        <v>1532</v>
      </c>
      <c r="AN75" s="60" t="s">
        <v>1532</v>
      </c>
      <c r="AO75" s="60" t="s">
        <v>1532</v>
      </c>
      <c r="AP75" s="60" t="s">
        <v>1532</v>
      </c>
      <c r="AQ75" s="60" t="s">
        <v>1532</v>
      </c>
      <c r="AR75" s="60" t="s">
        <v>1532</v>
      </c>
      <c r="AS75" s="60" t="s">
        <v>1532</v>
      </c>
    </row>
  </sheetData>
  <mergeCells count="32">
    <mergeCell ref="N14:O14"/>
    <mergeCell ref="P14:Q14"/>
    <mergeCell ref="R14:S14"/>
    <mergeCell ref="T14:U14"/>
    <mergeCell ref="AR14:AS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12:A15"/>
    <mergeCell ref="B12:B15"/>
    <mergeCell ref="C12:C15"/>
    <mergeCell ref="D12:AS12"/>
    <mergeCell ref="D13:I13"/>
    <mergeCell ref="J13:O13"/>
    <mergeCell ref="P13:U13"/>
    <mergeCell ref="V13:AA13"/>
    <mergeCell ref="AB13:AG13"/>
    <mergeCell ref="AH13:AM13"/>
    <mergeCell ref="AN13:AS13"/>
    <mergeCell ref="D14:E14"/>
    <mergeCell ref="F14:G14"/>
    <mergeCell ref="H14:I14"/>
    <mergeCell ref="J14:K14"/>
    <mergeCell ref="L14:M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M21"/>
  <sheetViews>
    <sheetView workbookViewId="0">
      <selection activeCell="A6" sqref="A6"/>
    </sheetView>
  </sheetViews>
  <sheetFormatPr defaultRowHeight="15" x14ac:dyDescent="0.25"/>
  <sheetData>
    <row r="1" spans="1:13" x14ac:dyDescent="0.25">
      <c r="A1" s="1" t="s">
        <v>223</v>
      </c>
    </row>
    <row r="2" spans="1:13" x14ac:dyDescent="0.25">
      <c r="A2" s="1" t="s">
        <v>59</v>
      </c>
    </row>
    <row r="3" spans="1:13" x14ac:dyDescent="0.25">
      <c r="A3" s="1" t="s">
        <v>60</v>
      </c>
    </row>
    <row r="4" spans="1:13" x14ac:dyDescent="0.25">
      <c r="A4" s="1" t="s">
        <v>224</v>
      </c>
    </row>
    <row r="5" spans="1:13" x14ac:dyDescent="0.25">
      <c r="A5" s="1" t="s">
        <v>225</v>
      </c>
    </row>
    <row r="6" spans="1:13" x14ac:dyDescent="0.25">
      <c r="A6" s="1" t="s">
        <v>62</v>
      </c>
    </row>
    <row r="7" spans="1:13" x14ac:dyDescent="0.25">
      <c r="A7" s="1" t="s">
        <v>63</v>
      </c>
    </row>
    <row r="8" spans="1:13" x14ac:dyDescent="0.25">
      <c r="A8" s="1" t="s">
        <v>64</v>
      </c>
    </row>
    <row r="9" spans="1:13" x14ac:dyDescent="0.25">
      <c r="A9" s="1" t="s">
        <v>65</v>
      </c>
    </row>
    <row r="10" spans="1:13" x14ac:dyDescent="0.25">
      <c r="A10" s="1" t="s">
        <v>226</v>
      </c>
    </row>
    <row r="11" spans="1:13" x14ac:dyDescent="0.25">
      <c r="A11" s="1" t="s">
        <v>67</v>
      </c>
    </row>
    <row r="12" spans="1:13" ht="15.75" thickBot="1" x14ac:dyDescent="0.3"/>
    <row r="13" spans="1:13" ht="15.75" thickBot="1" x14ac:dyDescent="0.3">
      <c r="A13" s="234" t="s">
        <v>68</v>
      </c>
      <c r="B13" s="219" t="s">
        <v>69</v>
      </c>
      <c r="C13" s="219" t="s">
        <v>105</v>
      </c>
      <c r="D13" s="219" t="s">
        <v>227</v>
      </c>
      <c r="E13" s="219" t="s">
        <v>228</v>
      </c>
      <c r="F13" s="224" t="s">
        <v>229</v>
      </c>
      <c r="G13" s="225"/>
      <c r="H13" s="277" t="s">
        <v>230</v>
      </c>
      <c r="I13" s="278"/>
      <c r="J13" s="224" t="s">
        <v>231</v>
      </c>
      <c r="K13" s="225"/>
      <c r="L13" s="224" t="s">
        <v>232</v>
      </c>
      <c r="M13" s="225"/>
    </row>
    <row r="14" spans="1:13" ht="45.75" thickBot="1" x14ac:dyDescent="0.3">
      <c r="A14" s="236"/>
      <c r="B14" s="221"/>
      <c r="C14" s="221"/>
      <c r="D14" s="221"/>
      <c r="E14" s="221"/>
      <c r="F14" s="4" t="s">
        <v>233</v>
      </c>
      <c r="G14" s="4" t="s">
        <v>234</v>
      </c>
      <c r="H14" s="4" t="s">
        <v>235</v>
      </c>
      <c r="I14" s="4" t="s">
        <v>236</v>
      </c>
      <c r="J14" s="4" t="s">
        <v>237</v>
      </c>
      <c r="K14" s="4" t="s">
        <v>238</v>
      </c>
      <c r="L14" s="4" t="s">
        <v>239</v>
      </c>
      <c r="M14" s="4" t="s">
        <v>240</v>
      </c>
    </row>
    <row r="15" spans="1:13" ht="15.75" thickBot="1" x14ac:dyDescent="0.3">
      <c r="A15" s="8" t="s">
        <v>83</v>
      </c>
      <c r="B15" s="8" t="s">
        <v>84</v>
      </c>
      <c r="C15" s="7" t="s">
        <v>85</v>
      </c>
      <c r="D15" s="7" t="s">
        <v>86</v>
      </c>
      <c r="E15" s="7" t="s">
        <v>87</v>
      </c>
      <c r="F15" s="8" t="s">
        <v>30</v>
      </c>
      <c r="G15" s="7" t="s">
        <v>88</v>
      </c>
      <c r="H15" s="8" t="s">
        <v>89</v>
      </c>
      <c r="I15" s="7" t="s">
        <v>90</v>
      </c>
      <c r="J15" s="8" t="s">
        <v>91</v>
      </c>
      <c r="K15" s="7" t="s">
        <v>118</v>
      </c>
      <c r="L15" s="8" t="s">
        <v>93</v>
      </c>
      <c r="M15" s="7" t="s">
        <v>94</v>
      </c>
    </row>
    <row r="16" spans="1:13" ht="15.75" thickBot="1" x14ac:dyDescent="0.3">
      <c r="A16" s="10"/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5.75" thickBot="1" x14ac:dyDescent="0.3">
      <c r="A17" s="10"/>
      <c r="B17" s="12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.75" thickBot="1" x14ac:dyDescent="0.3">
      <c r="A18" s="279" t="s">
        <v>102</v>
      </c>
      <c r="B18" s="280"/>
      <c r="C18" s="281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20" spans="1:13" x14ac:dyDescent="0.25">
      <c r="A20" s="1" t="s">
        <v>241</v>
      </c>
    </row>
    <row r="21" spans="1:13" x14ac:dyDescent="0.25">
      <c r="A21" s="1" t="s">
        <v>242</v>
      </c>
    </row>
  </sheetData>
  <mergeCells count="10">
    <mergeCell ref="H13:I13"/>
    <mergeCell ref="J13:K13"/>
    <mergeCell ref="L13:M13"/>
    <mergeCell ref="A18:C18"/>
    <mergeCell ref="A13:A14"/>
    <mergeCell ref="B13:B14"/>
    <mergeCell ref="C13:C14"/>
    <mergeCell ref="D13:D14"/>
    <mergeCell ref="E13:E14"/>
    <mergeCell ref="F13:G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74"/>
  <sheetViews>
    <sheetView workbookViewId="0">
      <selection activeCell="D17" sqref="D17"/>
    </sheetView>
  </sheetViews>
  <sheetFormatPr defaultRowHeight="15" x14ac:dyDescent="0.25"/>
  <cols>
    <col min="2" max="2" width="72.7109375" customWidth="1"/>
    <col min="4" max="4" width="12.85546875" style="143" bestFit="1" customWidth="1"/>
    <col min="5" max="5" width="11.85546875" style="143" bestFit="1" customWidth="1"/>
  </cols>
  <sheetData>
    <row r="1" spans="1:8" x14ac:dyDescent="0.25">
      <c r="A1" s="1" t="s">
        <v>243</v>
      </c>
    </row>
    <row r="2" spans="1:8" x14ac:dyDescent="0.25">
      <c r="A2" s="1" t="s">
        <v>59</v>
      </c>
    </row>
    <row r="3" spans="1:8" x14ac:dyDescent="0.25">
      <c r="A3" s="1" t="s">
        <v>60</v>
      </c>
    </row>
    <row r="4" spans="1:8" ht="15.75" x14ac:dyDescent="0.25">
      <c r="A4" s="1" t="s">
        <v>244</v>
      </c>
    </row>
    <row r="5" spans="1:8" x14ac:dyDescent="0.25">
      <c r="A5" s="50" t="s">
        <v>1839</v>
      </c>
    </row>
    <row r="6" spans="1:8" x14ac:dyDescent="0.25">
      <c r="A6" s="50" t="s">
        <v>1471</v>
      </c>
    </row>
    <row r="7" spans="1:8" x14ac:dyDescent="0.25">
      <c r="A7" s="50" t="s">
        <v>1840</v>
      </c>
    </row>
    <row r="8" spans="1:8" x14ac:dyDescent="0.25">
      <c r="A8" s="50" t="s">
        <v>1861</v>
      </c>
    </row>
    <row r="9" spans="1:8" x14ac:dyDescent="0.25">
      <c r="A9" s="50" t="s">
        <v>1472</v>
      </c>
    </row>
    <row r="10" spans="1:8" x14ac:dyDescent="0.25">
      <c r="A10" s="50" t="s">
        <v>1473</v>
      </c>
    </row>
    <row r="11" spans="1:8" x14ac:dyDescent="0.25">
      <c r="A11" s="1" t="s">
        <v>249</v>
      </c>
    </row>
    <row r="12" spans="1:8" ht="15.75" thickBot="1" x14ac:dyDescent="0.3"/>
    <row r="13" spans="1:8" ht="27.6" customHeight="1" thickBot="1" x14ac:dyDescent="0.3">
      <c r="A13" s="284" t="s">
        <v>250</v>
      </c>
      <c r="B13" s="284" t="s">
        <v>251</v>
      </c>
      <c r="C13" s="282" t="s">
        <v>252</v>
      </c>
      <c r="D13" s="286" t="s">
        <v>1862</v>
      </c>
      <c r="E13" s="287"/>
      <c r="F13" s="224" t="s">
        <v>254</v>
      </c>
      <c r="G13" s="225"/>
      <c r="H13" s="282" t="s">
        <v>144</v>
      </c>
    </row>
    <row r="14" spans="1:8" ht="22.5" thickBot="1" x14ac:dyDescent="0.3">
      <c r="A14" s="285"/>
      <c r="B14" s="285"/>
      <c r="C14" s="283"/>
      <c r="D14" s="144" t="s">
        <v>145</v>
      </c>
      <c r="E14" s="144" t="s">
        <v>146</v>
      </c>
      <c r="F14" s="104" t="s">
        <v>1700</v>
      </c>
      <c r="G14" s="16" t="s">
        <v>256</v>
      </c>
      <c r="H14" s="283"/>
    </row>
    <row r="15" spans="1:8" ht="15.75" thickBot="1" x14ac:dyDescent="0.3">
      <c r="A15" s="8" t="s">
        <v>155</v>
      </c>
      <c r="B15" s="8" t="s">
        <v>156</v>
      </c>
      <c r="C15" s="7" t="s">
        <v>157</v>
      </c>
      <c r="D15" s="144" t="s">
        <v>158</v>
      </c>
      <c r="E15" s="144" t="s">
        <v>159</v>
      </c>
      <c r="F15" s="8" t="s">
        <v>160</v>
      </c>
      <c r="G15" s="7" t="s">
        <v>161</v>
      </c>
      <c r="H15" s="8" t="s">
        <v>162</v>
      </c>
    </row>
    <row r="16" spans="1:8" ht="15.75" thickBot="1" x14ac:dyDescent="0.3">
      <c r="A16" s="279" t="s">
        <v>257</v>
      </c>
      <c r="B16" s="280"/>
      <c r="C16" s="280"/>
      <c r="D16" s="280"/>
      <c r="E16" s="280"/>
      <c r="F16" s="280"/>
      <c r="G16" s="280"/>
      <c r="H16" s="281"/>
    </row>
    <row r="17" spans="1:11" ht="26.45" customHeight="1" thickBot="1" x14ac:dyDescent="0.3">
      <c r="A17" s="119" t="s">
        <v>1855</v>
      </c>
      <c r="B17" s="120" t="s">
        <v>258</v>
      </c>
      <c r="C17" s="121" t="s">
        <v>259</v>
      </c>
      <c r="D17" s="145">
        <f>D18+D22+D23+D24+D25+D26+D27+D28+D31</f>
        <v>223.59251</v>
      </c>
      <c r="E17" s="145">
        <f>E18+E22+E23+E24+E25+E26+E27+E28+E31</f>
        <v>246.35733645870999</v>
      </c>
      <c r="F17" s="122">
        <f>E17-D17</f>
        <v>22.76482645870999</v>
      </c>
      <c r="G17" s="122">
        <f>E17/D17*100</f>
        <v>110.18139044939832</v>
      </c>
      <c r="H17" s="122"/>
    </row>
    <row r="18" spans="1:11" ht="15.75" thickBot="1" x14ac:dyDescent="0.3">
      <c r="A18" s="123" t="s">
        <v>260</v>
      </c>
      <c r="B18" s="121" t="s">
        <v>261</v>
      </c>
      <c r="C18" s="121" t="s">
        <v>259</v>
      </c>
      <c r="D18" s="145"/>
      <c r="E18" s="145"/>
      <c r="F18" s="122">
        <f t="shared" ref="F18:F69" si="0">E18-D18</f>
        <v>0</v>
      </c>
      <c r="G18" s="122">
        <v>0</v>
      </c>
      <c r="H18" s="122"/>
    </row>
    <row r="19" spans="1:11" ht="33.6" customHeight="1" thickBot="1" x14ac:dyDescent="0.3">
      <c r="A19" s="124" t="s">
        <v>262</v>
      </c>
      <c r="B19" s="125" t="s">
        <v>263</v>
      </c>
      <c r="C19" s="126" t="s">
        <v>259</v>
      </c>
      <c r="D19" s="145"/>
      <c r="E19" s="145"/>
      <c r="F19" s="122">
        <f t="shared" si="0"/>
        <v>0</v>
      </c>
      <c r="G19" s="122">
        <v>0</v>
      </c>
      <c r="H19" s="122"/>
    </row>
    <row r="20" spans="1:11" ht="24" customHeight="1" thickBot="1" x14ac:dyDescent="0.3">
      <c r="A20" s="127" t="s">
        <v>264</v>
      </c>
      <c r="B20" s="125" t="s">
        <v>265</v>
      </c>
      <c r="C20" s="126" t="s">
        <v>259</v>
      </c>
      <c r="D20" s="145"/>
      <c r="E20" s="145"/>
      <c r="F20" s="122">
        <f t="shared" si="0"/>
        <v>0</v>
      </c>
      <c r="G20" s="122">
        <v>0</v>
      </c>
      <c r="H20" s="122"/>
    </row>
    <row r="21" spans="1:11" ht="30" customHeight="1" thickBot="1" x14ac:dyDescent="0.3">
      <c r="A21" s="127" t="s">
        <v>266</v>
      </c>
      <c r="B21" s="125" t="s">
        <v>267</v>
      </c>
      <c r="C21" s="126" t="s">
        <v>259</v>
      </c>
      <c r="D21" s="145"/>
      <c r="E21" s="145"/>
      <c r="F21" s="122">
        <f t="shared" si="0"/>
        <v>0</v>
      </c>
      <c r="G21" s="122">
        <v>0</v>
      </c>
      <c r="H21" s="122"/>
    </row>
    <row r="22" spans="1:11" ht="15.75" thickBot="1" x14ac:dyDescent="0.3">
      <c r="A22" s="119" t="s">
        <v>268</v>
      </c>
      <c r="B22" s="121" t="s">
        <v>269</v>
      </c>
      <c r="C22" s="121" t="s">
        <v>259</v>
      </c>
      <c r="D22" s="145"/>
      <c r="E22" s="145"/>
      <c r="F22" s="122">
        <f t="shared" si="0"/>
        <v>0</v>
      </c>
      <c r="G22" s="122">
        <v>0</v>
      </c>
      <c r="H22" s="122"/>
    </row>
    <row r="23" spans="1:11" ht="15.75" thickBot="1" x14ac:dyDescent="0.3">
      <c r="A23" s="119" t="s">
        <v>270</v>
      </c>
      <c r="B23" s="121" t="s">
        <v>271</v>
      </c>
      <c r="C23" s="121" t="s">
        <v>259</v>
      </c>
      <c r="D23" s="145">
        <f>177.97071+45.6218</f>
        <v>223.59251</v>
      </c>
      <c r="E23" s="202">
        <v>228.34318985870999</v>
      </c>
      <c r="F23" s="122">
        <f t="shared" si="0"/>
        <v>4.7506798587099865</v>
      </c>
      <c r="G23" s="122">
        <f t="shared" ref="G23:G69" si="1">E23/D23*100</f>
        <v>102.12470438240977</v>
      </c>
      <c r="H23" s="122"/>
      <c r="I23" s="137"/>
    </row>
    <row r="24" spans="1:11" ht="15.75" thickBot="1" x14ac:dyDescent="0.3">
      <c r="A24" s="119" t="s">
        <v>272</v>
      </c>
      <c r="B24" s="121" t="s">
        <v>273</v>
      </c>
      <c r="C24" s="121" t="s">
        <v>259</v>
      </c>
      <c r="D24" s="145"/>
      <c r="E24" s="145"/>
      <c r="F24" s="122">
        <f t="shared" si="0"/>
        <v>0</v>
      </c>
      <c r="G24" s="122">
        <v>0</v>
      </c>
      <c r="H24" s="122"/>
    </row>
    <row r="25" spans="1:11" ht="15.75" thickBot="1" x14ac:dyDescent="0.3">
      <c r="A25" s="119" t="s">
        <v>274</v>
      </c>
      <c r="B25" s="121" t="s">
        <v>275</v>
      </c>
      <c r="C25" s="121" t="s">
        <v>259</v>
      </c>
      <c r="D25" s="145">
        <v>0</v>
      </c>
      <c r="E25" s="145">
        <v>1.153532625</v>
      </c>
      <c r="F25" s="122">
        <f t="shared" si="0"/>
        <v>1.153532625</v>
      </c>
      <c r="G25" s="122">
        <v>0</v>
      </c>
      <c r="H25" s="122"/>
    </row>
    <row r="26" spans="1:11" ht="15.75" thickBot="1" x14ac:dyDescent="0.3">
      <c r="A26" s="119" t="s">
        <v>276</v>
      </c>
      <c r="B26" s="121" t="s">
        <v>277</v>
      </c>
      <c r="C26" s="121" t="s">
        <v>259</v>
      </c>
      <c r="D26" s="145"/>
      <c r="E26" s="145"/>
      <c r="F26" s="122">
        <f t="shared" si="0"/>
        <v>0</v>
      </c>
      <c r="G26" s="122">
        <v>0</v>
      </c>
      <c r="H26" s="122"/>
    </row>
    <row r="27" spans="1:11" ht="15.75" thickBot="1" x14ac:dyDescent="0.3">
      <c r="A27" s="119" t="s">
        <v>278</v>
      </c>
      <c r="B27" s="121" t="s">
        <v>279</v>
      </c>
      <c r="C27" s="121" t="s">
        <v>259</v>
      </c>
      <c r="D27" s="145"/>
      <c r="E27" s="145"/>
      <c r="F27" s="122">
        <f t="shared" si="0"/>
        <v>0</v>
      </c>
      <c r="G27" s="122">
        <v>0</v>
      </c>
      <c r="H27" s="122"/>
    </row>
    <row r="28" spans="1:11" ht="31.9" customHeight="1" thickBot="1" x14ac:dyDescent="0.3">
      <c r="A28" s="127" t="s">
        <v>280</v>
      </c>
      <c r="B28" s="125" t="s">
        <v>281</v>
      </c>
      <c r="C28" s="126" t="s">
        <v>259</v>
      </c>
      <c r="D28" s="145"/>
      <c r="E28" s="145"/>
      <c r="F28" s="122">
        <f t="shared" si="0"/>
        <v>0</v>
      </c>
      <c r="G28" s="122">
        <v>0</v>
      </c>
      <c r="H28" s="122"/>
    </row>
    <row r="29" spans="1:11" ht="15.75" thickBot="1" x14ac:dyDescent="0.3">
      <c r="A29" s="119" t="s">
        <v>282</v>
      </c>
      <c r="B29" s="128" t="s">
        <v>283</v>
      </c>
      <c r="C29" s="121" t="s">
        <v>259</v>
      </c>
      <c r="D29" s="145"/>
      <c r="E29" s="145"/>
      <c r="F29" s="122">
        <f t="shared" si="0"/>
        <v>0</v>
      </c>
      <c r="G29" s="122">
        <v>0</v>
      </c>
      <c r="H29" s="122"/>
    </row>
    <row r="30" spans="1:11" ht="15.75" thickBot="1" x14ac:dyDescent="0.3">
      <c r="A30" s="119" t="s">
        <v>284</v>
      </c>
      <c r="B30" s="128" t="s">
        <v>285</v>
      </c>
      <c r="C30" s="121" t="s">
        <v>259</v>
      </c>
      <c r="D30" s="145"/>
      <c r="E30" s="145"/>
      <c r="F30" s="122">
        <f t="shared" si="0"/>
        <v>0</v>
      </c>
      <c r="G30" s="122">
        <v>0</v>
      </c>
      <c r="H30" s="122"/>
    </row>
    <row r="31" spans="1:11" ht="15.75" thickBot="1" x14ac:dyDescent="0.3">
      <c r="A31" s="119" t="s">
        <v>286</v>
      </c>
      <c r="B31" s="121" t="s">
        <v>287</v>
      </c>
      <c r="C31" s="121" t="s">
        <v>259</v>
      </c>
      <c r="D31" s="145">
        <v>0</v>
      </c>
      <c r="E31" s="145">
        <v>16.860613975</v>
      </c>
      <c r="F31" s="122">
        <f t="shared" si="0"/>
        <v>16.860613975</v>
      </c>
      <c r="G31" s="122">
        <v>0</v>
      </c>
      <c r="H31" s="122"/>
    </row>
    <row r="32" spans="1:11" ht="37.9" customHeight="1" thickBot="1" x14ac:dyDescent="0.3">
      <c r="A32" s="127" t="s">
        <v>288</v>
      </c>
      <c r="B32" s="129" t="s">
        <v>289</v>
      </c>
      <c r="C32" s="126" t="s">
        <v>259</v>
      </c>
      <c r="D32" s="145">
        <f>D38+D40+D46</f>
        <v>206.30685</v>
      </c>
      <c r="E32" s="145">
        <f>E38+E40+E46</f>
        <v>199.8988085</v>
      </c>
      <c r="F32" s="122">
        <f t="shared" si="0"/>
        <v>-6.4080414999999959</v>
      </c>
      <c r="G32" s="122">
        <f t="shared" si="1"/>
        <v>96.893926934563737</v>
      </c>
      <c r="H32" s="122"/>
      <c r="I32" s="118"/>
      <c r="J32" s="118"/>
      <c r="K32" s="118"/>
    </row>
    <row r="33" spans="1:10" ht="15.75" thickBot="1" x14ac:dyDescent="0.3">
      <c r="A33" s="119" t="s">
        <v>290</v>
      </c>
      <c r="B33" s="121" t="s">
        <v>261</v>
      </c>
      <c r="C33" s="121" t="s">
        <v>259</v>
      </c>
      <c r="D33" s="145"/>
      <c r="E33" s="145"/>
      <c r="F33" s="122">
        <f t="shared" si="0"/>
        <v>0</v>
      </c>
      <c r="G33" s="122">
        <v>0</v>
      </c>
      <c r="H33" s="122"/>
      <c r="I33" s="118"/>
      <c r="J33" s="118"/>
    </row>
    <row r="34" spans="1:10" ht="36" customHeight="1" thickBot="1" x14ac:dyDescent="0.3">
      <c r="A34" s="127" t="s">
        <v>291</v>
      </c>
      <c r="B34" s="130" t="s">
        <v>263</v>
      </c>
      <c r="C34" s="126" t="s">
        <v>259</v>
      </c>
      <c r="D34" s="145"/>
      <c r="E34" s="145"/>
      <c r="F34" s="122">
        <f t="shared" si="0"/>
        <v>0</v>
      </c>
      <c r="G34" s="122">
        <v>0</v>
      </c>
      <c r="H34" s="122"/>
    </row>
    <row r="35" spans="1:10" ht="26.45" customHeight="1" thickBot="1" x14ac:dyDescent="0.3">
      <c r="A35" s="127" t="s">
        <v>292</v>
      </c>
      <c r="B35" s="130" t="s">
        <v>265</v>
      </c>
      <c r="C35" s="126" t="s">
        <v>259</v>
      </c>
      <c r="D35" s="145"/>
      <c r="E35" s="145"/>
      <c r="F35" s="122">
        <f t="shared" si="0"/>
        <v>0</v>
      </c>
      <c r="G35" s="122">
        <v>0</v>
      </c>
      <c r="H35" s="122"/>
    </row>
    <row r="36" spans="1:10" ht="34.15" customHeight="1" thickBot="1" x14ac:dyDescent="0.3">
      <c r="A36" s="127" t="s">
        <v>293</v>
      </c>
      <c r="B36" s="130" t="s">
        <v>267</v>
      </c>
      <c r="C36" s="126" t="s">
        <v>259</v>
      </c>
      <c r="D36" s="145"/>
      <c r="E36" s="145"/>
      <c r="F36" s="122">
        <f t="shared" si="0"/>
        <v>0</v>
      </c>
      <c r="G36" s="122">
        <v>0</v>
      </c>
      <c r="H36" s="122"/>
    </row>
    <row r="37" spans="1:10" ht="15.75" thickBot="1" x14ac:dyDescent="0.3">
      <c r="A37" s="119" t="s">
        <v>294</v>
      </c>
      <c r="B37" s="121" t="s">
        <v>269</v>
      </c>
      <c r="C37" s="121" t="s">
        <v>259</v>
      </c>
      <c r="D37" s="145"/>
      <c r="E37" s="145"/>
      <c r="F37" s="122">
        <f t="shared" si="0"/>
        <v>0</v>
      </c>
      <c r="G37" s="122">
        <v>0</v>
      </c>
      <c r="H37" s="122"/>
    </row>
    <row r="38" spans="1:10" ht="15.75" thickBot="1" x14ac:dyDescent="0.3">
      <c r="A38" s="119" t="s">
        <v>295</v>
      </c>
      <c r="B38" s="121" t="s">
        <v>271</v>
      </c>
      <c r="C38" s="121" t="s">
        <v>259</v>
      </c>
      <c r="D38" s="145">
        <f>D47+D56+D62+D63+D67+D72</f>
        <v>206.30685</v>
      </c>
      <c r="E38" s="145">
        <f>E47+E56+E62+E63+E67+E72</f>
        <v>193.51100009999999</v>
      </c>
      <c r="F38" s="122">
        <f t="shared" si="0"/>
        <v>-12.795849900000007</v>
      </c>
      <c r="G38" s="122">
        <f t="shared" si="1"/>
        <v>93.797661153761979</v>
      </c>
      <c r="H38" s="122"/>
      <c r="J38" s="118"/>
    </row>
    <row r="39" spans="1:10" ht="15.75" thickBot="1" x14ac:dyDescent="0.3">
      <c r="A39" s="119" t="s">
        <v>296</v>
      </c>
      <c r="B39" s="121" t="s">
        <v>273</v>
      </c>
      <c r="C39" s="121" t="s">
        <v>259</v>
      </c>
      <c r="D39" s="145"/>
      <c r="E39" s="145"/>
      <c r="F39" s="122">
        <f t="shared" si="0"/>
        <v>0</v>
      </c>
      <c r="G39" s="122">
        <v>0</v>
      </c>
      <c r="H39" s="122"/>
    </row>
    <row r="40" spans="1:10" ht="15.75" thickBot="1" x14ac:dyDescent="0.3">
      <c r="A40" s="119" t="s">
        <v>297</v>
      </c>
      <c r="B40" s="121" t="s">
        <v>275</v>
      </c>
      <c r="C40" s="121" t="s">
        <v>259</v>
      </c>
      <c r="D40" s="145">
        <v>0</v>
      </c>
      <c r="E40" s="145">
        <v>0</v>
      </c>
      <c r="F40" s="122">
        <f t="shared" si="0"/>
        <v>0</v>
      </c>
      <c r="G40" s="122">
        <v>0</v>
      </c>
      <c r="H40" s="122"/>
    </row>
    <row r="41" spans="1:10" ht="15.75" thickBot="1" x14ac:dyDescent="0.3">
      <c r="A41" s="119" t="s">
        <v>298</v>
      </c>
      <c r="B41" s="121" t="s">
        <v>277</v>
      </c>
      <c r="C41" s="121" t="s">
        <v>259</v>
      </c>
      <c r="D41" s="145"/>
      <c r="E41" s="145"/>
      <c r="F41" s="122">
        <f t="shared" si="0"/>
        <v>0</v>
      </c>
      <c r="G41" s="122">
        <v>0</v>
      </c>
      <c r="H41" s="122"/>
    </row>
    <row r="42" spans="1:10" ht="15.75" thickBot="1" x14ac:dyDescent="0.3">
      <c r="A42" s="119" t="s">
        <v>299</v>
      </c>
      <c r="B42" s="121" t="s">
        <v>279</v>
      </c>
      <c r="C42" s="121" t="s">
        <v>259</v>
      </c>
      <c r="D42" s="145"/>
      <c r="E42" s="145"/>
      <c r="F42" s="122">
        <f t="shared" si="0"/>
        <v>0</v>
      </c>
      <c r="G42" s="122">
        <v>0</v>
      </c>
      <c r="H42" s="122"/>
    </row>
    <row r="43" spans="1:10" ht="31.9" customHeight="1" thickBot="1" x14ac:dyDescent="0.3">
      <c r="A43" s="127" t="s">
        <v>300</v>
      </c>
      <c r="B43" s="125" t="s">
        <v>281</v>
      </c>
      <c r="C43" s="126" t="s">
        <v>259</v>
      </c>
      <c r="D43" s="145"/>
      <c r="E43" s="145"/>
      <c r="F43" s="122">
        <f t="shared" si="0"/>
        <v>0</v>
      </c>
      <c r="G43" s="122">
        <v>0</v>
      </c>
      <c r="H43" s="122"/>
    </row>
    <row r="44" spans="1:10" ht="15.75" thickBot="1" x14ac:dyDescent="0.3">
      <c r="A44" s="119" t="s">
        <v>301</v>
      </c>
      <c r="B44" s="128" t="s">
        <v>283</v>
      </c>
      <c r="C44" s="121" t="s">
        <v>259</v>
      </c>
      <c r="D44" s="145"/>
      <c r="E44" s="145"/>
      <c r="F44" s="122">
        <f t="shared" si="0"/>
        <v>0</v>
      </c>
      <c r="G44" s="122">
        <v>0</v>
      </c>
      <c r="H44" s="122"/>
    </row>
    <row r="45" spans="1:10" ht="15.75" thickBot="1" x14ac:dyDescent="0.3">
      <c r="A45" s="119" t="s">
        <v>302</v>
      </c>
      <c r="B45" s="128" t="s">
        <v>285</v>
      </c>
      <c r="C45" s="121" t="s">
        <v>259</v>
      </c>
      <c r="D45" s="145"/>
      <c r="E45" s="145"/>
      <c r="F45" s="122">
        <f t="shared" si="0"/>
        <v>0</v>
      </c>
      <c r="G45" s="122">
        <v>0</v>
      </c>
      <c r="H45" s="122"/>
    </row>
    <row r="46" spans="1:10" ht="15.75" thickBot="1" x14ac:dyDescent="0.3">
      <c r="A46" s="119" t="s">
        <v>303</v>
      </c>
      <c r="B46" s="121" t="s">
        <v>287</v>
      </c>
      <c r="C46" s="121" t="s">
        <v>259</v>
      </c>
      <c r="D46" s="145">
        <v>0</v>
      </c>
      <c r="E46" s="145">
        <v>6.3878083999999999</v>
      </c>
      <c r="F46" s="122">
        <f t="shared" si="0"/>
        <v>6.3878083999999999</v>
      </c>
      <c r="G46" s="122">
        <v>0</v>
      </c>
      <c r="H46" s="122"/>
    </row>
    <row r="47" spans="1:10" ht="15.75" thickBot="1" x14ac:dyDescent="0.3">
      <c r="A47" s="119" t="s">
        <v>304</v>
      </c>
      <c r="B47" s="121" t="s">
        <v>305</v>
      </c>
      <c r="C47" s="121" t="s">
        <v>259</v>
      </c>
      <c r="D47" s="145">
        <f>D48+D49+D54+D55</f>
        <v>66.959450000000004</v>
      </c>
      <c r="E47" s="145">
        <f>E48+E49+E54+E55</f>
        <v>38.443091530000004</v>
      </c>
      <c r="F47" s="122">
        <f t="shared" si="0"/>
        <v>-28.51635847</v>
      </c>
      <c r="G47" s="122">
        <f t="shared" si="1"/>
        <v>57.412495965842012</v>
      </c>
      <c r="H47" s="122"/>
    </row>
    <row r="48" spans="1:10" ht="15.75" thickBot="1" x14ac:dyDescent="0.3">
      <c r="A48" s="119" t="s">
        <v>291</v>
      </c>
      <c r="B48" s="128" t="s">
        <v>306</v>
      </c>
      <c r="C48" s="121" t="s">
        <v>259</v>
      </c>
      <c r="D48" s="145"/>
      <c r="E48" s="145"/>
      <c r="F48" s="122">
        <f t="shared" si="0"/>
        <v>0</v>
      </c>
      <c r="G48" s="122">
        <v>0</v>
      </c>
      <c r="H48" s="122"/>
    </row>
    <row r="49" spans="1:8" ht="15.75" thickBot="1" x14ac:dyDescent="0.3">
      <c r="A49" s="119" t="s">
        <v>292</v>
      </c>
      <c r="B49" s="128" t="s">
        <v>307</v>
      </c>
      <c r="C49" s="121" t="s">
        <v>259</v>
      </c>
      <c r="D49" s="145">
        <f>D50</f>
        <v>44.279049999999998</v>
      </c>
      <c r="E49" s="145">
        <f>E50</f>
        <v>25.291910340000001</v>
      </c>
      <c r="F49" s="122">
        <f t="shared" si="0"/>
        <v>-18.987139659999997</v>
      </c>
      <c r="G49" s="122">
        <f t="shared" si="1"/>
        <v>57.119360826395329</v>
      </c>
      <c r="H49" s="122"/>
    </row>
    <row r="50" spans="1:8" ht="15.75" thickBot="1" x14ac:dyDescent="0.3">
      <c r="A50" s="119" t="s">
        <v>308</v>
      </c>
      <c r="B50" s="131" t="s">
        <v>309</v>
      </c>
      <c r="C50" s="121" t="s">
        <v>259</v>
      </c>
      <c r="D50" s="145">
        <f>D51+D52</f>
        <v>44.279049999999998</v>
      </c>
      <c r="E50" s="145">
        <f>E51+E52</f>
        <v>25.291910340000001</v>
      </c>
      <c r="F50" s="122">
        <f t="shared" si="0"/>
        <v>-18.987139659999997</v>
      </c>
      <c r="G50" s="122">
        <f t="shared" si="1"/>
        <v>57.119360826395329</v>
      </c>
      <c r="H50" s="122"/>
    </row>
    <row r="51" spans="1:8" ht="28.15" customHeight="1" thickBot="1" x14ac:dyDescent="0.3">
      <c r="A51" s="132" t="s">
        <v>310</v>
      </c>
      <c r="B51" s="133" t="s">
        <v>311</v>
      </c>
      <c r="C51" s="126" t="s">
        <v>259</v>
      </c>
      <c r="D51" s="145">
        <f>45.68281+0.13614-1.5399</f>
        <v>44.279049999999998</v>
      </c>
      <c r="E51" s="202">
        <v>25.291910340000001</v>
      </c>
      <c r="F51" s="122">
        <f>E51-D51</f>
        <v>-18.987139659999997</v>
      </c>
      <c r="G51" s="122">
        <f>E51/D51*100</f>
        <v>57.119360826395329</v>
      </c>
      <c r="H51" s="122"/>
    </row>
    <row r="52" spans="1:8" ht="15.75" thickBot="1" x14ac:dyDescent="0.3">
      <c r="A52" s="134" t="s">
        <v>312</v>
      </c>
      <c r="B52" s="135" t="s">
        <v>1841</v>
      </c>
      <c r="C52" s="121" t="s">
        <v>259</v>
      </c>
      <c r="D52" s="145"/>
      <c r="E52" s="145"/>
      <c r="F52" s="122">
        <f t="shared" si="0"/>
        <v>0</v>
      </c>
      <c r="G52" s="122">
        <v>0</v>
      </c>
      <c r="H52" s="122"/>
    </row>
    <row r="53" spans="1:8" ht="15.75" thickBot="1" x14ac:dyDescent="0.3">
      <c r="A53" s="119" t="s">
        <v>314</v>
      </c>
      <c r="B53" s="131" t="s">
        <v>315</v>
      </c>
      <c r="C53" s="121" t="s">
        <v>259</v>
      </c>
      <c r="D53" s="145"/>
      <c r="E53" s="145"/>
      <c r="F53" s="122">
        <f t="shared" si="0"/>
        <v>0</v>
      </c>
      <c r="G53" s="122">
        <v>0</v>
      </c>
      <c r="H53" s="122"/>
    </row>
    <row r="54" spans="1:8" ht="15.75" thickBot="1" x14ac:dyDescent="0.3">
      <c r="A54" s="119" t="s">
        <v>293</v>
      </c>
      <c r="B54" s="128" t="s">
        <v>316</v>
      </c>
      <c r="C54" s="121" t="s">
        <v>259</v>
      </c>
      <c r="D54" s="145">
        <f>18.6804+4</f>
        <v>22.680399999999999</v>
      </c>
      <c r="E54" s="202">
        <v>13.151181190000001</v>
      </c>
      <c r="F54" s="122">
        <f t="shared" si="0"/>
        <v>-9.5292188099999979</v>
      </c>
      <c r="G54" s="122">
        <f t="shared" si="1"/>
        <v>57.98478505670095</v>
      </c>
      <c r="H54" s="122"/>
    </row>
    <row r="55" spans="1:8" ht="15.75" thickBot="1" x14ac:dyDescent="0.3">
      <c r="A55" s="119" t="s">
        <v>317</v>
      </c>
      <c r="B55" s="128" t="s">
        <v>318</v>
      </c>
      <c r="C55" s="121" t="s">
        <v>259</v>
      </c>
      <c r="D55" s="145"/>
      <c r="E55" s="145"/>
      <c r="F55" s="122">
        <f t="shared" si="0"/>
        <v>0</v>
      </c>
      <c r="G55" s="122">
        <v>0</v>
      </c>
      <c r="H55" s="122"/>
    </row>
    <row r="56" spans="1:8" ht="15.75" thickBot="1" x14ac:dyDescent="0.3">
      <c r="A56" s="119" t="s">
        <v>319</v>
      </c>
      <c r="B56" s="121" t="s">
        <v>320</v>
      </c>
      <c r="C56" s="121" t="s">
        <v>259</v>
      </c>
      <c r="D56" s="145">
        <f>D57+D58+D59+D60+D61</f>
        <v>52.871299999999998</v>
      </c>
      <c r="E56" s="145">
        <f>E57+E58+E59+E60+E61</f>
        <v>51.275142950000003</v>
      </c>
      <c r="F56" s="122">
        <f t="shared" si="0"/>
        <v>-1.5961570499999951</v>
      </c>
      <c r="G56" s="122">
        <f t="shared" si="1"/>
        <v>96.981052007421809</v>
      </c>
      <c r="H56" s="122"/>
    </row>
    <row r="57" spans="1:8" ht="29.25" customHeight="1" thickBot="1" x14ac:dyDescent="0.3">
      <c r="A57" s="127" t="s">
        <v>321</v>
      </c>
      <c r="B57" s="130" t="s">
        <v>322</v>
      </c>
      <c r="C57" s="126" t="s">
        <v>259</v>
      </c>
      <c r="D57" s="145"/>
      <c r="E57" s="145"/>
      <c r="F57" s="122">
        <f t="shared" si="0"/>
        <v>0</v>
      </c>
      <c r="G57" s="122">
        <v>0</v>
      </c>
      <c r="H57" s="122"/>
    </row>
    <row r="58" spans="1:8" ht="24" customHeight="1" thickBot="1" x14ac:dyDescent="0.3">
      <c r="A58" s="127" t="s">
        <v>323</v>
      </c>
      <c r="B58" s="130" t="s">
        <v>324</v>
      </c>
      <c r="C58" s="126" t="s">
        <v>259</v>
      </c>
      <c r="D58" s="145">
        <f>50.6047</f>
        <v>50.604700000000001</v>
      </c>
      <c r="E58" s="202">
        <v>49.72820068</v>
      </c>
      <c r="F58" s="122">
        <f t="shared" si="0"/>
        <v>-0.87649932000000064</v>
      </c>
      <c r="G58" s="122">
        <f t="shared" si="1"/>
        <v>98.267948787365597</v>
      </c>
      <c r="H58" s="122"/>
    </row>
    <row r="59" spans="1:8" ht="15.75" thickBot="1" x14ac:dyDescent="0.3">
      <c r="A59" s="119" t="s">
        <v>325</v>
      </c>
      <c r="B59" s="128" t="s">
        <v>326</v>
      </c>
      <c r="C59" s="121" t="s">
        <v>259</v>
      </c>
      <c r="D59" s="145"/>
      <c r="E59" s="145"/>
      <c r="F59" s="122">
        <f t="shared" si="0"/>
        <v>0</v>
      </c>
      <c r="G59" s="122">
        <v>0</v>
      </c>
      <c r="H59" s="122"/>
    </row>
    <row r="60" spans="1:8" ht="15.75" thickBot="1" x14ac:dyDescent="0.3">
      <c r="A60" s="119" t="s">
        <v>327</v>
      </c>
      <c r="B60" s="128" t="s">
        <v>328</v>
      </c>
      <c r="C60" s="121" t="s">
        <v>259</v>
      </c>
      <c r="D60" s="145"/>
      <c r="E60" s="145"/>
      <c r="F60" s="122">
        <f t="shared" si="0"/>
        <v>0</v>
      </c>
      <c r="G60" s="122">
        <v>0</v>
      </c>
      <c r="H60" s="122"/>
    </row>
    <row r="61" spans="1:8" ht="15.75" thickBot="1" x14ac:dyDescent="0.3">
      <c r="A61" s="119" t="s">
        <v>329</v>
      </c>
      <c r="B61" s="128" t="s">
        <v>330</v>
      </c>
      <c r="C61" s="121" t="s">
        <v>259</v>
      </c>
      <c r="D61" s="145">
        <v>2.2665999999999999</v>
      </c>
      <c r="E61" s="202">
        <v>1.54694227</v>
      </c>
      <c r="F61" s="122">
        <f t="shared" si="0"/>
        <v>-0.71965773</v>
      </c>
      <c r="G61" s="122">
        <f t="shared" si="1"/>
        <v>68.249460425306623</v>
      </c>
      <c r="H61" s="122"/>
    </row>
    <row r="62" spans="1:8" ht="15.75" thickBot="1" x14ac:dyDescent="0.3">
      <c r="A62" s="119" t="s">
        <v>331</v>
      </c>
      <c r="B62" s="121" t="s">
        <v>332</v>
      </c>
      <c r="C62" s="121" t="s">
        <v>259</v>
      </c>
      <c r="D62" s="145">
        <f>57.2901+17.4162</f>
        <v>74.706299999999999</v>
      </c>
      <c r="E62" s="202">
        <v>79.729401060000001</v>
      </c>
      <c r="F62" s="122">
        <f t="shared" si="0"/>
        <v>5.0231010600000019</v>
      </c>
      <c r="G62" s="122">
        <f t="shared" si="1"/>
        <v>106.72379847482742</v>
      </c>
      <c r="H62" s="122"/>
    </row>
    <row r="63" spans="1:8" ht="15.75" thickBot="1" x14ac:dyDescent="0.3">
      <c r="A63" s="119" t="s">
        <v>333</v>
      </c>
      <c r="B63" s="121" t="s">
        <v>334</v>
      </c>
      <c r="C63" s="121" t="s">
        <v>259</v>
      </c>
      <c r="D63" s="145">
        <v>7.4325999999999999</v>
      </c>
      <c r="E63" s="202">
        <v>9.2535345600000003</v>
      </c>
      <c r="F63" s="122">
        <f t="shared" si="0"/>
        <v>1.8209345600000004</v>
      </c>
      <c r="G63" s="122">
        <f t="shared" si="1"/>
        <v>124.49929445954311</v>
      </c>
      <c r="H63" s="122"/>
    </row>
    <row r="64" spans="1:8" ht="15.75" thickBot="1" x14ac:dyDescent="0.3">
      <c r="A64" s="119" t="s">
        <v>335</v>
      </c>
      <c r="B64" s="121" t="s">
        <v>336</v>
      </c>
      <c r="C64" s="121" t="s">
        <v>259</v>
      </c>
      <c r="D64" s="145">
        <f>D65+D66</f>
        <v>0.65832999999999997</v>
      </c>
      <c r="E64" s="202">
        <f>E65+E66</f>
        <v>0.78547100000000003</v>
      </c>
      <c r="F64" s="122">
        <f t="shared" si="0"/>
        <v>0.12714100000000006</v>
      </c>
      <c r="G64" s="122">
        <f t="shared" si="1"/>
        <v>119.31265474761898</v>
      </c>
      <c r="H64" s="122"/>
    </row>
    <row r="65" spans="1:8" ht="15.75" thickBot="1" x14ac:dyDescent="0.3">
      <c r="A65" s="119" t="s">
        <v>337</v>
      </c>
      <c r="B65" s="128" t="s">
        <v>338</v>
      </c>
      <c r="C65" s="121" t="s">
        <v>259</v>
      </c>
      <c r="D65" s="145">
        <v>0.43842999999999999</v>
      </c>
      <c r="E65" s="202">
        <v>0.55947400000000003</v>
      </c>
      <c r="F65" s="122">
        <f t="shared" si="0"/>
        <v>0.12104400000000004</v>
      </c>
      <c r="G65" s="122">
        <f t="shared" si="1"/>
        <v>127.6085121912278</v>
      </c>
      <c r="H65" s="122"/>
    </row>
    <row r="66" spans="1:8" ht="15.75" thickBot="1" x14ac:dyDescent="0.3">
      <c r="A66" s="119" t="s">
        <v>339</v>
      </c>
      <c r="B66" s="128" t="s">
        <v>340</v>
      </c>
      <c r="C66" s="121" t="s">
        <v>259</v>
      </c>
      <c r="D66" s="145">
        <v>0.21990000000000001</v>
      </c>
      <c r="E66" s="202">
        <v>0.225997</v>
      </c>
      <c r="F66" s="122">
        <f t="shared" si="0"/>
        <v>6.0969999999999913E-3</v>
      </c>
      <c r="G66" s="122">
        <f t="shared" si="1"/>
        <v>102.77262391996362</v>
      </c>
      <c r="H66" s="122"/>
    </row>
    <row r="67" spans="1:8" ht="15.75" thickBot="1" x14ac:dyDescent="0.3">
      <c r="A67" s="119" t="s">
        <v>341</v>
      </c>
      <c r="B67" s="121" t="s">
        <v>342</v>
      </c>
      <c r="C67" s="121" t="s">
        <v>259</v>
      </c>
      <c r="D67" s="145">
        <f>D68+D69+D71</f>
        <v>4.3371999999999984</v>
      </c>
      <c r="E67" s="145">
        <f>E68+E69+E71</f>
        <v>14.809829999999979</v>
      </c>
      <c r="F67" s="122">
        <f t="shared" si="0"/>
        <v>10.472629999999981</v>
      </c>
      <c r="G67" s="122">
        <f t="shared" si="1"/>
        <v>341.46061975468007</v>
      </c>
      <c r="H67" s="122"/>
    </row>
    <row r="68" spans="1:8" ht="15.75" thickBot="1" x14ac:dyDescent="0.3">
      <c r="A68" s="119" t="s">
        <v>343</v>
      </c>
      <c r="B68" s="128" t="s">
        <v>344</v>
      </c>
      <c r="C68" s="121" t="s">
        <v>259</v>
      </c>
      <c r="D68" s="145"/>
      <c r="E68" s="145"/>
      <c r="F68" s="122">
        <f t="shared" si="0"/>
        <v>0</v>
      </c>
      <c r="G68" s="122">
        <v>0</v>
      </c>
      <c r="H68" s="122"/>
    </row>
    <row r="69" spans="1:8" ht="15.75" thickBot="1" x14ac:dyDescent="0.3">
      <c r="A69" s="127" t="s">
        <v>345</v>
      </c>
      <c r="B69" s="136" t="s">
        <v>346</v>
      </c>
      <c r="C69" s="126" t="s">
        <v>259</v>
      </c>
      <c r="D69" s="145">
        <v>0.19056999999999999</v>
      </c>
      <c r="E69" s="202">
        <v>0.28640976000000001</v>
      </c>
      <c r="F69" s="122">
        <f t="shared" si="0"/>
        <v>9.5839760000000024E-2</v>
      </c>
      <c r="G69" s="122">
        <f t="shared" si="1"/>
        <v>150.29110563047701</v>
      </c>
      <c r="H69" s="122"/>
    </row>
    <row r="70" spans="1:8" ht="15.75" thickBot="1" x14ac:dyDescent="0.3">
      <c r="A70" s="137"/>
      <c r="B70" s="137"/>
      <c r="C70" s="137"/>
      <c r="D70" s="146"/>
      <c r="E70" s="146"/>
      <c r="F70" s="137"/>
      <c r="G70" s="137"/>
      <c r="H70" s="137"/>
    </row>
    <row r="71" spans="1:8" ht="15.75" thickBot="1" x14ac:dyDescent="0.3">
      <c r="A71" s="119" t="s">
        <v>347</v>
      </c>
      <c r="B71" s="128" t="s">
        <v>348</v>
      </c>
      <c r="C71" s="121" t="s">
        <v>259</v>
      </c>
      <c r="D71" s="147">
        <f>23.49919-13-4.31867-2.03389</f>
        <v>4.1466299999999983</v>
      </c>
      <c r="E71" s="203">
        <v>14.523420239999979</v>
      </c>
      <c r="F71" s="122">
        <f t="shared" ref="F71" si="2">E71-D71</f>
        <v>10.376790239999981</v>
      </c>
      <c r="G71" s="122">
        <f t="shared" ref="G71" si="3">E71/D71*100</f>
        <v>350.24635040985055</v>
      </c>
      <c r="H71" s="122"/>
    </row>
    <row r="72" spans="1:8" ht="15.75" thickBot="1" x14ac:dyDescent="0.3">
      <c r="A72" s="119" t="s">
        <v>349</v>
      </c>
      <c r="B72" s="121" t="s">
        <v>350</v>
      </c>
      <c r="C72" s="121" t="s">
        <v>259</v>
      </c>
      <c r="D72" s="147"/>
      <c r="E72" s="147"/>
      <c r="F72" s="122">
        <f t="shared" ref="F72:F81" si="4">E72-D72</f>
        <v>0</v>
      </c>
      <c r="G72" s="122">
        <v>0</v>
      </c>
      <c r="H72" s="122"/>
    </row>
    <row r="73" spans="1:8" ht="15.75" thickBot="1" x14ac:dyDescent="0.3">
      <c r="A73" s="119" t="s">
        <v>351</v>
      </c>
      <c r="B73" s="128" t="s">
        <v>352</v>
      </c>
      <c r="C73" s="121" t="s">
        <v>259</v>
      </c>
      <c r="D73" s="147"/>
      <c r="E73" s="147"/>
      <c r="F73" s="122">
        <f t="shared" si="4"/>
        <v>0</v>
      </c>
      <c r="G73" s="122">
        <v>0</v>
      </c>
      <c r="H73" s="122"/>
    </row>
    <row r="74" spans="1:8" ht="15.75" thickBot="1" x14ac:dyDescent="0.3">
      <c r="A74" s="119" t="s">
        <v>353</v>
      </c>
      <c r="B74" s="128" t="s">
        <v>354</v>
      </c>
      <c r="C74" s="121" t="s">
        <v>259</v>
      </c>
      <c r="D74" s="147"/>
      <c r="E74" s="147"/>
      <c r="F74" s="122">
        <f t="shared" si="4"/>
        <v>0</v>
      </c>
      <c r="G74" s="122">
        <v>0</v>
      </c>
      <c r="H74" s="122"/>
    </row>
    <row r="75" spans="1:8" ht="15.75" thickBot="1" x14ac:dyDescent="0.3">
      <c r="A75" s="119" t="s">
        <v>355</v>
      </c>
      <c r="B75" s="128" t="s">
        <v>356</v>
      </c>
      <c r="C75" s="121" t="s">
        <v>259</v>
      </c>
      <c r="D75" s="147"/>
      <c r="E75" s="147"/>
      <c r="F75" s="122">
        <f t="shared" si="4"/>
        <v>0</v>
      </c>
      <c r="G75" s="122">
        <v>0</v>
      </c>
      <c r="H75" s="122"/>
    </row>
    <row r="76" spans="1:8" ht="15.75" thickBot="1" x14ac:dyDescent="0.3">
      <c r="A76" s="119" t="s">
        <v>357</v>
      </c>
      <c r="B76" s="121" t="s">
        <v>358</v>
      </c>
      <c r="C76" s="121" t="s">
        <v>259</v>
      </c>
      <c r="D76" s="161">
        <f>D17-D32</f>
        <v>17.285660000000007</v>
      </c>
      <c r="E76" s="147">
        <f>E17-E32</f>
        <v>46.458527958709993</v>
      </c>
      <c r="F76" s="122">
        <f t="shared" si="4"/>
        <v>29.172867958709986</v>
      </c>
      <c r="G76" s="122">
        <f t="shared" ref="G76" si="5">E76/D76*100</f>
        <v>268.76918763130811</v>
      </c>
      <c r="H76" s="122"/>
    </row>
    <row r="77" spans="1:8" ht="15.75" thickBot="1" x14ac:dyDescent="0.3">
      <c r="A77" s="119" t="s">
        <v>359</v>
      </c>
      <c r="B77" s="121" t="s">
        <v>261</v>
      </c>
      <c r="C77" s="121" t="s">
        <v>259</v>
      </c>
      <c r="D77" s="147"/>
      <c r="E77" s="147"/>
      <c r="F77" s="122">
        <f t="shared" si="4"/>
        <v>0</v>
      </c>
      <c r="G77" s="122">
        <v>0</v>
      </c>
      <c r="H77" s="122"/>
    </row>
    <row r="78" spans="1:8" ht="31.15" customHeight="1" thickBot="1" x14ac:dyDescent="0.3">
      <c r="A78" s="127" t="s">
        <v>360</v>
      </c>
      <c r="B78" s="130" t="s">
        <v>263</v>
      </c>
      <c r="C78" s="126" t="s">
        <v>259</v>
      </c>
      <c r="D78" s="147"/>
      <c r="E78" s="147"/>
      <c r="F78" s="122">
        <f t="shared" si="4"/>
        <v>0</v>
      </c>
      <c r="G78" s="122">
        <v>0</v>
      </c>
      <c r="H78" s="122"/>
    </row>
    <row r="79" spans="1:8" ht="33.75" customHeight="1" thickBot="1" x14ac:dyDescent="0.3">
      <c r="A79" s="127" t="s">
        <v>361</v>
      </c>
      <c r="B79" s="130" t="s">
        <v>265</v>
      </c>
      <c r="C79" s="126" t="s">
        <v>259</v>
      </c>
      <c r="D79" s="147"/>
      <c r="E79" s="147"/>
      <c r="F79" s="122">
        <f t="shared" si="4"/>
        <v>0</v>
      </c>
      <c r="G79" s="122">
        <v>0</v>
      </c>
      <c r="H79" s="122"/>
    </row>
    <row r="80" spans="1:8" ht="33" customHeight="1" thickBot="1" x14ac:dyDescent="0.3">
      <c r="A80" s="127" t="s">
        <v>362</v>
      </c>
      <c r="B80" s="130" t="s">
        <v>267</v>
      </c>
      <c r="C80" s="126" t="s">
        <v>259</v>
      </c>
      <c r="D80" s="147"/>
      <c r="E80" s="147"/>
      <c r="F80" s="122">
        <f t="shared" si="4"/>
        <v>0</v>
      </c>
      <c r="G80" s="122">
        <v>0</v>
      </c>
      <c r="H80" s="122"/>
    </row>
    <row r="81" spans="1:8" ht="15.75" thickBot="1" x14ac:dyDescent="0.3">
      <c r="A81" s="119" t="s">
        <v>363</v>
      </c>
      <c r="B81" s="121" t="s">
        <v>269</v>
      </c>
      <c r="C81" s="121" t="s">
        <v>259</v>
      </c>
      <c r="D81" s="147"/>
      <c r="E81" s="147"/>
      <c r="F81" s="122">
        <f t="shared" si="4"/>
        <v>0</v>
      </c>
      <c r="G81" s="122">
        <v>0</v>
      </c>
      <c r="H81" s="122"/>
    </row>
    <row r="82" spans="1:8" ht="15.75" thickBot="1" x14ac:dyDescent="0.3">
      <c r="A82" s="119" t="s">
        <v>364</v>
      </c>
      <c r="B82" s="121" t="s">
        <v>271</v>
      </c>
      <c r="C82" s="121" t="s">
        <v>259</v>
      </c>
      <c r="D82" s="147">
        <f>D76-D84-D90-D91</f>
        <v>17.285660000000007</v>
      </c>
      <c r="E82" s="147">
        <f>E76-E84-E90</f>
        <v>34.832189758710001</v>
      </c>
      <c r="F82" s="122">
        <f t="shared" ref="F82:F104" si="6">E82-D82</f>
        <v>17.546529758709994</v>
      </c>
      <c r="G82" s="122">
        <f t="shared" ref="G82:G104" si="7">E82/D82*100</f>
        <v>201.50916863290141</v>
      </c>
      <c r="H82" s="122"/>
    </row>
    <row r="83" spans="1:8" ht="15.75" thickBot="1" x14ac:dyDescent="0.3">
      <c r="A83" s="119" t="s">
        <v>365</v>
      </c>
      <c r="B83" s="121" t="s">
        <v>273</v>
      </c>
      <c r="C83" s="121" t="s">
        <v>259</v>
      </c>
      <c r="D83" s="147"/>
      <c r="E83" s="147"/>
      <c r="F83" s="122">
        <f t="shared" si="6"/>
        <v>0</v>
      </c>
      <c r="G83" s="122">
        <v>0</v>
      </c>
      <c r="H83" s="122"/>
    </row>
    <row r="84" spans="1:8" ht="15.75" thickBot="1" x14ac:dyDescent="0.3">
      <c r="A84" s="119" t="s">
        <v>366</v>
      </c>
      <c r="B84" s="121" t="s">
        <v>275</v>
      </c>
      <c r="C84" s="121" t="s">
        <v>259</v>
      </c>
      <c r="D84" s="147">
        <v>0</v>
      </c>
      <c r="E84" s="147">
        <f>E25-E40</f>
        <v>1.153532625</v>
      </c>
      <c r="F84" s="122">
        <f t="shared" si="6"/>
        <v>1.153532625</v>
      </c>
      <c r="G84" s="122">
        <v>0</v>
      </c>
      <c r="H84" s="122"/>
    </row>
    <row r="85" spans="1:8" ht="15.75" thickBot="1" x14ac:dyDescent="0.3">
      <c r="A85" s="119" t="s">
        <v>367</v>
      </c>
      <c r="B85" s="121" t="s">
        <v>277</v>
      </c>
      <c r="C85" s="121" t="s">
        <v>259</v>
      </c>
      <c r="D85" s="147"/>
      <c r="E85" s="147"/>
      <c r="F85" s="122">
        <f t="shared" si="6"/>
        <v>0</v>
      </c>
      <c r="G85" s="122">
        <v>0</v>
      </c>
      <c r="H85" s="122"/>
    </row>
    <row r="86" spans="1:8" ht="15.75" thickBot="1" x14ac:dyDescent="0.3">
      <c r="A86" s="119" t="s">
        <v>368</v>
      </c>
      <c r="B86" s="121" t="s">
        <v>279</v>
      </c>
      <c r="C86" s="121" t="s">
        <v>259</v>
      </c>
      <c r="D86" s="147"/>
      <c r="E86" s="147"/>
      <c r="F86" s="122">
        <f t="shared" si="6"/>
        <v>0</v>
      </c>
      <c r="G86" s="122">
        <v>0</v>
      </c>
      <c r="H86" s="122"/>
    </row>
    <row r="87" spans="1:8" ht="28.15" customHeight="1" thickBot="1" x14ac:dyDescent="0.3">
      <c r="A87" s="127" t="s">
        <v>369</v>
      </c>
      <c r="B87" s="125" t="s">
        <v>281</v>
      </c>
      <c r="C87" s="126" t="s">
        <v>259</v>
      </c>
      <c r="D87" s="147"/>
      <c r="E87" s="147"/>
      <c r="F87" s="122">
        <f t="shared" si="6"/>
        <v>0</v>
      </c>
      <c r="G87" s="122">
        <v>0</v>
      </c>
      <c r="H87" s="122"/>
    </row>
    <row r="88" spans="1:8" ht="15.75" thickBot="1" x14ac:dyDescent="0.3">
      <c r="A88" s="119" t="s">
        <v>370</v>
      </c>
      <c r="B88" s="128" t="s">
        <v>283</v>
      </c>
      <c r="C88" s="121" t="s">
        <v>259</v>
      </c>
      <c r="D88" s="147"/>
      <c r="E88" s="147"/>
      <c r="F88" s="122">
        <f t="shared" si="6"/>
        <v>0</v>
      </c>
      <c r="G88" s="122">
        <v>0</v>
      </c>
      <c r="H88" s="122"/>
    </row>
    <row r="89" spans="1:8" ht="15.75" thickBot="1" x14ac:dyDescent="0.3">
      <c r="A89" s="119" t="s">
        <v>371</v>
      </c>
      <c r="B89" s="128" t="s">
        <v>285</v>
      </c>
      <c r="C89" s="121" t="s">
        <v>259</v>
      </c>
      <c r="D89" s="147"/>
      <c r="E89" s="147"/>
      <c r="F89" s="122">
        <f t="shared" si="6"/>
        <v>0</v>
      </c>
      <c r="G89" s="122">
        <v>0</v>
      </c>
      <c r="H89" s="122"/>
    </row>
    <row r="90" spans="1:8" ht="15.75" thickBot="1" x14ac:dyDescent="0.3">
      <c r="A90" s="119" t="s">
        <v>372</v>
      </c>
      <c r="B90" s="121" t="s">
        <v>287</v>
      </c>
      <c r="C90" s="121" t="s">
        <v>259</v>
      </c>
      <c r="D90" s="147">
        <v>0</v>
      </c>
      <c r="E90" s="147">
        <f>E31-E46</f>
        <v>10.472805574999999</v>
      </c>
      <c r="F90" s="122">
        <f t="shared" si="6"/>
        <v>10.472805574999999</v>
      </c>
      <c r="G90" s="122">
        <v>0</v>
      </c>
      <c r="H90" s="122"/>
    </row>
    <row r="91" spans="1:8" ht="15.75" thickBot="1" x14ac:dyDescent="0.3">
      <c r="A91" s="119" t="s">
        <v>373</v>
      </c>
      <c r="B91" s="121" t="s">
        <v>374</v>
      </c>
      <c r="C91" s="121" t="s">
        <v>259</v>
      </c>
      <c r="D91" s="147">
        <f>D92-D98</f>
        <v>0</v>
      </c>
      <c r="E91" s="147">
        <f>E92-E98</f>
        <v>-6.2442445200000005</v>
      </c>
      <c r="F91" s="122">
        <f t="shared" si="6"/>
        <v>-6.2442445200000005</v>
      </c>
      <c r="G91" s="122">
        <v>0</v>
      </c>
      <c r="H91" s="122"/>
    </row>
    <row r="92" spans="1:8" ht="15.75" thickBot="1" x14ac:dyDescent="0.3">
      <c r="A92" s="119" t="s">
        <v>375</v>
      </c>
      <c r="B92" s="121" t="s">
        <v>376</v>
      </c>
      <c r="C92" s="121" t="s">
        <v>259</v>
      </c>
      <c r="D92" s="147"/>
      <c r="E92" s="147">
        <f>E93+E94+E95+E97</f>
        <v>2.2252451299999998</v>
      </c>
      <c r="F92" s="122">
        <f t="shared" si="6"/>
        <v>2.2252451299999998</v>
      </c>
      <c r="G92" s="122">
        <v>0</v>
      </c>
      <c r="H92" s="122"/>
    </row>
    <row r="93" spans="1:8" ht="15.75" thickBot="1" x14ac:dyDescent="0.3">
      <c r="A93" s="119" t="s">
        <v>377</v>
      </c>
      <c r="B93" s="128" t="s">
        <v>378</v>
      </c>
      <c r="C93" s="121" t="s">
        <v>259</v>
      </c>
      <c r="D93" s="147"/>
      <c r="E93" s="147"/>
      <c r="F93" s="122">
        <f t="shared" si="6"/>
        <v>0</v>
      </c>
      <c r="G93" s="122">
        <v>0</v>
      </c>
      <c r="H93" s="122"/>
    </row>
    <row r="94" spans="1:8" ht="15.75" thickBot="1" x14ac:dyDescent="0.3">
      <c r="A94" s="119" t="s">
        <v>379</v>
      </c>
      <c r="B94" s="128" t="s">
        <v>380</v>
      </c>
      <c r="C94" s="121" t="s">
        <v>259</v>
      </c>
      <c r="D94" s="147"/>
      <c r="E94" s="147"/>
      <c r="F94" s="122">
        <f t="shared" si="6"/>
        <v>0</v>
      </c>
      <c r="G94" s="122">
        <v>0</v>
      </c>
      <c r="H94" s="122"/>
    </row>
    <row r="95" spans="1:8" ht="15.75" thickBot="1" x14ac:dyDescent="0.3">
      <c r="A95" s="119" t="s">
        <v>381</v>
      </c>
      <c r="B95" s="128" t="s">
        <v>382</v>
      </c>
      <c r="C95" s="121" t="s">
        <v>259</v>
      </c>
      <c r="D95" s="147"/>
      <c r="E95" s="147"/>
      <c r="F95" s="122">
        <f t="shared" si="6"/>
        <v>0</v>
      </c>
      <c r="G95" s="122">
        <v>0</v>
      </c>
      <c r="H95" s="122"/>
    </row>
    <row r="96" spans="1:8" ht="15.75" thickBot="1" x14ac:dyDescent="0.3">
      <c r="A96" s="119" t="s">
        <v>383</v>
      </c>
      <c r="B96" s="131" t="s">
        <v>384</v>
      </c>
      <c r="C96" s="121" t="s">
        <v>259</v>
      </c>
      <c r="D96" s="147"/>
      <c r="E96" s="147"/>
      <c r="F96" s="122">
        <f t="shared" si="6"/>
        <v>0</v>
      </c>
      <c r="G96" s="122">
        <v>0</v>
      </c>
      <c r="H96" s="122"/>
    </row>
    <row r="97" spans="1:9" ht="15.75" thickBot="1" x14ac:dyDescent="0.3">
      <c r="A97" s="119" t="s">
        <v>385</v>
      </c>
      <c r="B97" s="128" t="s">
        <v>386</v>
      </c>
      <c r="C97" s="121" t="s">
        <v>259</v>
      </c>
      <c r="D97" s="147"/>
      <c r="E97" s="147">
        <v>2.2252451299999998</v>
      </c>
      <c r="F97" s="122">
        <f t="shared" si="6"/>
        <v>2.2252451299999998</v>
      </c>
      <c r="G97" s="122">
        <v>0</v>
      </c>
      <c r="H97" s="122"/>
    </row>
    <row r="98" spans="1:9" ht="15.75" thickBot="1" x14ac:dyDescent="0.3">
      <c r="A98" s="119" t="s">
        <v>387</v>
      </c>
      <c r="B98" s="121" t="s">
        <v>342</v>
      </c>
      <c r="C98" s="121" t="s">
        <v>259</v>
      </c>
      <c r="D98" s="147">
        <f>D99+D100+D101+D103</f>
        <v>0</v>
      </c>
      <c r="E98" s="147">
        <f>E99+E100+E101+E103</f>
        <v>8.4694896499999999</v>
      </c>
      <c r="F98" s="122">
        <f t="shared" si="6"/>
        <v>8.4694896499999999</v>
      </c>
      <c r="G98" s="122">
        <v>0</v>
      </c>
      <c r="H98" s="122"/>
    </row>
    <row r="99" spans="1:9" ht="15.75" thickBot="1" x14ac:dyDescent="0.3">
      <c r="A99" s="119" t="s">
        <v>388</v>
      </c>
      <c r="B99" s="128" t="s">
        <v>389</v>
      </c>
      <c r="C99" s="121" t="s">
        <v>259</v>
      </c>
      <c r="D99" s="147"/>
      <c r="E99" s="147"/>
      <c r="F99" s="122">
        <f t="shared" si="6"/>
        <v>0</v>
      </c>
      <c r="G99" s="122">
        <v>0</v>
      </c>
      <c r="H99" s="122"/>
    </row>
    <row r="100" spans="1:9" ht="15.75" thickBot="1" x14ac:dyDescent="0.3">
      <c r="A100" s="119" t="s">
        <v>390</v>
      </c>
      <c r="B100" s="128" t="s">
        <v>391</v>
      </c>
      <c r="C100" s="121" t="s">
        <v>259</v>
      </c>
      <c r="D100" s="147"/>
      <c r="E100" s="147"/>
      <c r="F100" s="122">
        <f t="shared" si="6"/>
        <v>0</v>
      </c>
      <c r="G100" s="122">
        <v>0</v>
      </c>
      <c r="H100" s="122"/>
    </row>
    <row r="101" spans="1:9" ht="15.75" thickBot="1" x14ac:dyDescent="0.3">
      <c r="A101" s="119" t="s">
        <v>392</v>
      </c>
      <c r="B101" s="128" t="s">
        <v>393</v>
      </c>
      <c r="C101" s="121" t="s">
        <v>259</v>
      </c>
      <c r="D101" s="147"/>
      <c r="E101" s="147"/>
      <c r="F101" s="122">
        <f t="shared" si="6"/>
        <v>0</v>
      </c>
      <c r="G101" s="122">
        <v>0</v>
      </c>
      <c r="H101" s="122"/>
    </row>
    <row r="102" spans="1:9" ht="15.75" thickBot="1" x14ac:dyDescent="0.3">
      <c r="A102" s="119" t="s">
        <v>394</v>
      </c>
      <c r="B102" s="131" t="s">
        <v>384</v>
      </c>
      <c r="C102" s="121" t="s">
        <v>259</v>
      </c>
      <c r="D102" s="147"/>
      <c r="E102" s="147"/>
      <c r="F102" s="122">
        <f t="shared" si="6"/>
        <v>0</v>
      </c>
      <c r="G102" s="122">
        <v>0</v>
      </c>
      <c r="H102" s="122"/>
    </row>
    <row r="103" spans="1:9" ht="15.75" thickBot="1" x14ac:dyDescent="0.3">
      <c r="A103" s="119" t="s">
        <v>395</v>
      </c>
      <c r="B103" s="128" t="s">
        <v>396</v>
      </c>
      <c r="C103" s="121" t="s">
        <v>259</v>
      </c>
      <c r="D103" s="147"/>
      <c r="E103" s="147">
        <f>8.46948965</f>
        <v>8.4694896499999999</v>
      </c>
      <c r="F103" s="122">
        <f t="shared" si="6"/>
        <v>8.4694896499999999</v>
      </c>
      <c r="G103" s="122">
        <v>0</v>
      </c>
      <c r="H103" s="122"/>
    </row>
    <row r="104" spans="1:9" ht="15.75" thickBot="1" x14ac:dyDescent="0.3">
      <c r="A104" s="119" t="s">
        <v>397</v>
      </c>
      <c r="B104" s="121" t="s">
        <v>398</v>
      </c>
      <c r="C104" s="121" t="s">
        <v>259</v>
      </c>
      <c r="D104" s="147">
        <f>D76</f>
        <v>17.285660000000007</v>
      </c>
      <c r="E104" s="147">
        <f>E76+E91</f>
        <v>40.214283438709991</v>
      </c>
      <c r="F104" s="122">
        <f t="shared" si="6"/>
        <v>22.928623438709984</v>
      </c>
      <c r="G104" s="122">
        <f t="shared" si="7"/>
        <v>232.64534555643218</v>
      </c>
      <c r="H104" s="122"/>
      <c r="I104" s="204"/>
    </row>
    <row r="105" spans="1:9" ht="21" customHeight="1" thickBot="1" x14ac:dyDescent="0.3">
      <c r="A105" s="127" t="s">
        <v>399</v>
      </c>
      <c r="B105" s="125" t="s">
        <v>400</v>
      </c>
      <c r="C105" s="126" t="s">
        <v>259</v>
      </c>
      <c r="D105" s="147"/>
      <c r="E105" s="147"/>
      <c r="F105" s="122"/>
      <c r="G105" s="122"/>
      <c r="H105" s="122"/>
    </row>
    <row r="106" spans="1:9" ht="28.15" customHeight="1" thickBot="1" x14ac:dyDescent="0.3">
      <c r="A106" s="127" t="s">
        <v>401</v>
      </c>
      <c r="B106" s="130" t="s">
        <v>263</v>
      </c>
      <c r="C106" s="126" t="s">
        <v>259</v>
      </c>
      <c r="D106" s="147"/>
      <c r="E106" s="147"/>
      <c r="F106" s="122"/>
      <c r="G106" s="122"/>
      <c r="H106" s="122"/>
    </row>
    <row r="107" spans="1:9" ht="28.15" customHeight="1" thickBot="1" x14ac:dyDescent="0.3">
      <c r="A107" s="127" t="s">
        <v>402</v>
      </c>
      <c r="B107" s="130" t="s">
        <v>265</v>
      </c>
      <c r="C107" s="126" t="s">
        <v>259</v>
      </c>
      <c r="D107" s="147"/>
      <c r="E107" s="147"/>
      <c r="F107" s="122"/>
      <c r="G107" s="122"/>
      <c r="H107" s="122"/>
    </row>
    <row r="108" spans="1:9" ht="27.6" customHeight="1" thickBot="1" x14ac:dyDescent="0.3">
      <c r="A108" s="127" t="s">
        <v>403</v>
      </c>
      <c r="B108" s="130" t="s">
        <v>267</v>
      </c>
      <c r="C108" s="126" t="s">
        <v>259</v>
      </c>
      <c r="D108" s="147"/>
      <c r="E108" s="147"/>
      <c r="F108" s="122"/>
      <c r="G108" s="122"/>
      <c r="H108" s="122"/>
    </row>
    <row r="109" spans="1:9" ht="15.75" thickBot="1" x14ac:dyDescent="0.3">
      <c r="A109" s="119" t="s">
        <v>404</v>
      </c>
      <c r="B109" s="121" t="s">
        <v>269</v>
      </c>
      <c r="C109" s="121" t="s">
        <v>259</v>
      </c>
      <c r="D109" s="147"/>
      <c r="E109" s="147"/>
      <c r="F109" s="122"/>
      <c r="G109" s="122"/>
      <c r="H109" s="122"/>
    </row>
    <row r="110" spans="1:9" ht="15.75" thickBot="1" x14ac:dyDescent="0.3">
      <c r="A110" s="119" t="s">
        <v>405</v>
      </c>
      <c r="B110" s="121" t="s">
        <v>271</v>
      </c>
      <c r="C110" s="121" t="s">
        <v>259</v>
      </c>
      <c r="D110" s="147"/>
      <c r="E110" s="147"/>
      <c r="F110" s="122"/>
      <c r="G110" s="122"/>
      <c r="H110" s="122"/>
    </row>
    <row r="111" spans="1:9" ht="15.75" thickBot="1" x14ac:dyDescent="0.3">
      <c r="A111" s="119" t="s">
        <v>406</v>
      </c>
      <c r="B111" s="121" t="s">
        <v>273</v>
      </c>
      <c r="C111" s="121" t="s">
        <v>259</v>
      </c>
      <c r="D111" s="147"/>
      <c r="E111" s="147"/>
      <c r="F111" s="122"/>
      <c r="G111" s="122"/>
      <c r="H111" s="122"/>
    </row>
    <row r="112" spans="1:9" ht="15.75" thickBot="1" x14ac:dyDescent="0.3">
      <c r="A112" s="119" t="s">
        <v>407</v>
      </c>
      <c r="B112" s="121" t="s">
        <v>275</v>
      </c>
      <c r="C112" s="121" t="s">
        <v>259</v>
      </c>
      <c r="D112" s="147"/>
      <c r="E112" s="147"/>
      <c r="F112" s="122"/>
      <c r="G112" s="122"/>
      <c r="H112" s="122"/>
    </row>
    <row r="113" spans="1:8" ht="15.75" thickBot="1" x14ac:dyDescent="0.3">
      <c r="A113" s="119" t="s">
        <v>408</v>
      </c>
      <c r="B113" s="121" t="s">
        <v>277</v>
      </c>
      <c r="C113" s="121" t="s">
        <v>259</v>
      </c>
      <c r="D113" s="147"/>
      <c r="E113" s="147"/>
      <c r="F113" s="122"/>
      <c r="G113" s="122"/>
      <c r="H113" s="122"/>
    </row>
    <row r="114" spans="1:8" ht="15.75" thickBot="1" x14ac:dyDescent="0.3">
      <c r="A114" s="119" t="s">
        <v>409</v>
      </c>
      <c r="B114" s="121" t="s">
        <v>279</v>
      </c>
      <c r="C114" s="121" t="s">
        <v>259</v>
      </c>
      <c r="D114" s="147"/>
      <c r="E114" s="147"/>
      <c r="F114" s="122"/>
      <c r="G114" s="122"/>
      <c r="H114" s="122"/>
    </row>
    <row r="115" spans="1:8" ht="19.899999999999999" customHeight="1" thickBot="1" x14ac:dyDescent="0.3">
      <c r="A115" s="127" t="s">
        <v>410</v>
      </c>
      <c r="B115" s="125" t="s">
        <v>281</v>
      </c>
      <c r="C115" s="126" t="s">
        <v>259</v>
      </c>
      <c r="D115" s="147"/>
      <c r="E115" s="147"/>
      <c r="F115" s="122"/>
      <c r="G115" s="122"/>
      <c r="H115" s="122"/>
    </row>
    <row r="116" spans="1:8" ht="15.75" thickBot="1" x14ac:dyDescent="0.3">
      <c r="A116" s="119" t="s">
        <v>411</v>
      </c>
      <c r="B116" s="128" t="s">
        <v>283</v>
      </c>
      <c r="C116" s="121" t="s">
        <v>259</v>
      </c>
      <c r="D116" s="147"/>
      <c r="E116" s="147"/>
      <c r="F116" s="122"/>
      <c r="G116" s="122"/>
      <c r="H116" s="122"/>
    </row>
    <row r="117" spans="1:8" ht="15.75" thickBot="1" x14ac:dyDescent="0.3">
      <c r="A117" s="119" t="s">
        <v>412</v>
      </c>
      <c r="B117" s="128" t="s">
        <v>285</v>
      </c>
      <c r="C117" s="121" t="s">
        <v>259</v>
      </c>
      <c r="D117" s="147"/>
      <c r="E117" s="147"/>
      <c r="F117" s="122"/>
      <c r="G117" s="122"/>
      <c r="H117" s="122"/>
    </row>
    <row r="118" spans="1:8" ht="15.75" thickBot="1" x14ac:dyDescent="0.3">
      <c r="A118" s="119" t="s">
        <v>413</v>
      </c>
      <c r="B118" s="121" t="s">
        <v>287</v>
      </c>
      <c r="C118" s="121" t="s">
        <v>259</v>
      </c>
      <c r="D118" s="147"/>
      <c r="E118" s="147"/>
      <c r="F118" s="122"/>
      <c r="G118" s="122"/>
      <c r="H118" s="122"/>
    </row>
    <row r="119" spans="1:8" ht="15.75" thickBot="1" x14ac:dyDescent="0.3">
      <c r="A119" s="119" t="s">
        <v>414</v>
      </c>
      <c r="B119" s="121" t="s">
        <v>415</v>
      </c>
      <c r="C119" s="121" t="s">
        <v>259</v>
      </c>
      <c r="D119" s="147">
        <v>4.31867</v>
      </c>
      <c r="E119" s="203">
        <v>9.7075387227053298</v>
      </c>
      <c r="F119" s="122">
        <f t="shared" ref="F119" si="8">E119-D119</f>
        <v>5.3888687227053298</v>
      </c>
      <c r="G119" s="122">
        <f t="shared" ref="G119" si="9">E119/D119*100</f>
        <v>224.78074783915721</v>
      </c>
      <c r="H119" s="122"/>
    </row>
    <row r="120" spans="1:8" ht="15.75" thickBot="1" x14ac:dyDescent="0.3">
      <c r="A120" s="119" t="s">
        <v>416</v>
      </c>
      <c r="B120" s="121" t="s">
        <v>261</v>
      </c>
      <c r="C120" s="121" t="s">
        <v>259</v>
      </c>
      <c r="D120" s="147"/>
      <c r="E120" s="147"/>
      <c r="F120" s="122"/>
      <c r="G120" s="122"/>
      <c r="H120" s="122"/>
    </row>
    <row r="121" spans="1:8" ht="21.6" customHeight="1" thickBot="1" x14ac:dyDescent="0.3">
      <c r="A121" s="127" t="s">
        <v>417</v>
      </c>
      <c r="B121" s="130" t="s">
        <v>263</v>
      </c>
      <c r="C121" s="126" t="s">
        <v>259</v>
      </c>
      <c r="D121" s="147"/>
      <c r="E121" s="147"/>
      <c r="F121" s="122"/>
      <c r="G121" s="122"/>
      <c r="H121" s="122"/>
    </row>
    <row r="122" spans="1:8" ht="22.15" customHeight="1" thickBot="1" x14ac:dyDescent="0.3">
      <c r="A122" s="127" t="s">
        <v>418</v>
      </c>
      <c r="B122" s="130" t="s">
        <v>265</v>
      </c>
      <c r="C122" s="126" t="s">
        <v>259</v>
      </c>
      <c r="D122" s="147"/>
      <c r="E122" s="147"/>
      <c r="F122" s="122"/>
      <c r="G122" s="122"/>
      <c r="H122" s="122"/>
    </row>
    <row r="123" spans="1:8" ht="27" customHeight="1" thickBot="1" x14ac:dyDescent="0.3">
      <c r="A123" s="127" t="s">
        <v>419</v>
      </c>
      <c r="B123" s="130" t="s">
        <v>267</v>
      </c>
      <c r="C123" s="126" t="s">
        <v>259</v>
      </c>
      <c r="D123" s="147"/>
      <c r="E123" s="147"/>
      <c r="F123" s="122"/>
      <c r="G123" s="122"/>
      <c r="H123" s="122"/>
    </row>
    <row r="124" spans="1:8" ht="15.75" thickBot="1" x14ac:dyDescent="0.3">
      <c r="A124" s="119" t="s">
        <v>420</v>
      </c>
      <c r="B124" s="121" t="s">
        <v>421</v>
      </c>
      <c r="C124" s="121" t="s">
        <v>259</v>
      </c>
      <c r="D124" s="147"/>
      <c r="E124" s="147"/>
      <c r="F124" s="122"/>
      <c r="G124" s="122"/>
      <c r="H124" s="122"/>
    </row>
    <row r="125" spans="1:8" ht="15.75" thickBot="1" x14ac:dyDescent="0.3">
      <c r="A125" s="119" t="s">
        <v>422</v>
      </c>
      <c r="B125" s="121" t="s">
        <v>423</v>
      </c>
      <c r="C125" s="121" t="s">
        <v>259</v>
      </c>
      <c r="D125" s="147"/>
      <c r="E125" s="147"/>
      <c r="F125" s="122"/>
      <c r="G125" s="122"/>
      <c r="H125" s="122"/>
    </row>
    <row r="126" spans="1:8" ht="15.75" thickBot="1" x14ac:dyDescent="0.3">
      <c r="A126" s="119" t="s">
        <v>424</v>
      </c>
      <c r="B126" s="121" t="s">
        <v>425</v>
      </c>
      <c r="C126" s="121" t="s">
        <v>259</v>
      </c>
      <c r="D126" s="147"/>
      <c r="E126" s="147"/>
      <c r="F126" s="122"/>
      <c r="G126" s="122"/>
      <c r="H126" s="122"/>
    </row>
    <row r="127" spans="1:8" ht="15.75" thickBot="1" x14ac:dyDescent="0.3">
      <c r="A127" s="119" t="s">
        <v>426</v>
      </c>
      <c r="B127" s="121" t="s">
        <v>427</v>
      </c>
      <c r="C127" s="121" t="s">
        <v>259</v>
      </c>
      <c r="D127" s="147"/>
      <c r="E127" s="147"/>
      <c r="F127" s="122"/>
      <c r="G127" s="122"/>
      <c r="H127" s="122"/>
    </row>
    <row r="128" spans="1:8" ht="15.75" thickBot="1" x14ac:dyDescent="0.3">
      <c r="A128" s="119" t="s">
        <v>428</v>
      </c>
      <c r="B128" s="121" t="s">
        <v>429</v>
      </c>
      <c r="C128" s="121" t="s">
        <v>259</v>
      </c>
      <c r="D128" s="147"/>
      <c r="E128" s="147"/>
      <c r="F128" s="122"/>
      <c r="G128" s="122"/>
      <c r="H128" s="122"/>
    </row>
    <row r="129" spans="1:8" ht="15.75" thickBot="1" x14ac:dyDescent="0.3">
      <c r="A129" s="119" t="s">
        <v>430</v>
      </c>
      <c r="B129" s="121" t="s">
        <v>431</v>
      </c>
      <c r="C129" s="121" t="s">
        <v>259</v>
      </c>
      <c r="D129" s="147"/>
      <c r="E129" s="147"/>
      <c r="F129" s="122"/>
      <c r="G129" s="122"/>
      <c r="H129" s="122"/>
    </row>
    <row r="130" spans="1:8" ht="21.6" customHeight="1" thickBot="1" x14ac:dyDescent="0.3">
      <c r="A130" s="127" t="s">
        <v>432</v>
      </c>
      <c r="B130" s="125" t="s">
        <v>281</v>
      </c>
      <c r="C130" s="126" t="s">
        <v>259</v>
      </c>
      <c r="D130" s="147"/>
      <c r="E130" s="147"/>
      <c r="F130" s="122"/>
      <c r="G130" s="122"/>
      <c r="H130" s="122"/>
    </row>
    <row r="131" spans="1:8" ht="15.75" thickBot="1" x14ac:dyDescent="0.3">
      <c r="A131" s="119" t="s">
        <v>433</v>
      </c>
      <c r="B131" s="128" t="s">
        <v>283</v>
      </c>
      <c r="C131" s="121" t="s">
        <v>259</v>
      </c>
      <c r="D131" s="147"/>
      <c r="E131" s="147"/>
      <c r="F131" s="122"/>
      <c r="G131" s="122"/>
      <c r="H131" s="122"/>
    </row>
    <row r="132" spans="1:8" ht="15.75" thickBot="1" x14ac:dyDescent="0.3">
      <c r="A132" s="119" t="s">
        <v>434</v>
      </c>
      <c r="B132" s="128" t="s">
        <v>285</v>
      </c>
      <c r="C132" s="121" t="s">
        <v>259</v>
      </c>
      <c r="D132" s="147"/>
      <c r="E132" s="147"/>
      <c r="F132" s="122"/>
      <c r="G132" s="122"/>
      <c r="H132" s="122"/>
    </row>
    <row r="133" spans="1:8" ht="15.75" thickBot="1" x14ac:dyDescent="0.3">
      <c r="A133" s="119" t="s">
        <v>435</v>
      </c>
      <c r="B133" s="121" t="s">
        <v>436</v>
      </c>
      <c r="C133" s="121" t="s">
        <v>259</v>
      </c>
      <c r="D133" s="147"/>
      <c r="E133" s="147"/>
      <c r="F133" s="122"/>
      <c r="G133" s="122"/>
      <c r="H133" s="122"/>
    </row>
    <row r="134" spans="1:8" ht="15.75" thickBot="1" x14ac:dyDescent="0.3">
      <c r="A134" s="119" t="s">
        <v>437</v>
      </c>
      <c r="B134" s="121" t="s">
        <v>438</v>
      </c>
      <c r="C134" s="121" t="s">
        <v>259</v>
      </c>
      <c r="D134" s="147">
        <f>D140+D142+D148</f>
        <v>12.966990000000006</v>
      </c>
      <c r="E134" s="147">
        <f>E140+E142+E148</f>
        <v>30.506744716004661</v>
      </c>
      <c r="F134" s="122">
        <f t="shared" ref="F134" si="10">E134-D134</f>
        <v>17.539754716004655</v>
      </c>
      <c r="G134" s="122">
        <f t="shared" ref="G134" si="11">E134/D134*100</f>
        <v>235.26465830547139</v>
      </c>
      <c r="H134" s="122"/>
    </row>
    <row r="135" spans="1:8" ht="15.75" thickBot="1" x14ac:dyDescent="0.3">
      <c r="A135" s="119" t="s">
        <v>439</v>
      </c>
      <c r="B135" s="121" t="s">
        <v>261</v>
      </c>
      <c r="C135" s="121" t="s">
        <v>259</v>
      </c>
      <c r="D135" s="147"/>
      <c r="E135" s="147"/>
      <c r="F135" s="122"/>
      <c r="G135" s="122"/>
      <c r="H135" s="122"/>
    </row>
    <row r="136" spans="1:8" ht="30" customHeight="1" thickBot="1" x14ac:dyDescent="0.3">
      <c r="A136" s="127" t="s">
        <v>440</v>
      </c>
      <c r="B136" s="130" t="s">
        <v>263</v>
      </c>
      <c r="C136" s="126" t="s">
        <v>259</v>
      </c>
      <c r="D136" s="147"/>
      <c r="E136" s="147"/>
      <c r="F136" s="122"/>
      <c r="G136" s="122"/>
      <c r="H136" s="122"/>
    </row>
    <row r="137" spans="1:8" ht="33.6" customHeight="1" thickBot="1" x14ac:dyDescent="0.3">
      <c r="A137" s="127" t="s">
        <v>441</v>
      </c>
      <c r="B137" s="130" t="s">
        <v>265</v>
      </c>
      <c r="C137" s="126" t="s">
        <v>259</v>
      </c>
      <c r="D137" s="147"/>
      <c r="E137" s="147"/>
      <c r="F137" s="122"/>
      <c r="G137" s="122"/>
      <c r="H137" s="122"/>
    </row>
    <row r="138" spans="1:8" ht="36.6" customHeight="1" thickBot="1" x14ac:dyDescent="0.3">
      <c r="A138" s="127" t="s">
        <v>442</v>
      </c>
      <c r="B138" s="130" t="s">
        <v>267</v>
      </c>
      <c r="C138" s="126" t="s">
        <v>259</v>
      </c>
      <c r="D138" s="147"/>
      <c r="E138" s="147"/>
      <c r="F138" s="122"/>
      <c r="G138" s="122"/>
      <c r="H138" s="122"/>
    </row>
    <row r="139" spans="1:8" ht="15.75" thickBot="1" x14ac:dyDescent="0.3">
      <c r="A139" s="119" t="s">
        <v>443</v>
      </c>
      <c r="B139" s="121" t="s">
        <v>269</v>
      </c>
      <c r="C139" s="121" t="s">
        <v>259</v>
      </c>
      <c r="D139" s="147"/>
      <c r="E139" s="147"/>
      <c r="F139" s="122"/>
      <c r="G139" s="122"/>
      <c r="H139" s="122"/>
    </row>
    <row r="140" spans="1:8" ht="15.75" thickBot="1" x14ac:dyDescent="0.3">
      <c r="A140" s="119" t="s">
        <v>444</v>
      </c>
      <c r="B140" s="121" t="s">
        <v>271</v>
      </c>
      <c r="C140" s="121" t="s">
        <v>259</v>
      </c>
      <c r="D140" s="147">
        <f>D104-D119-D142-D148</f>
        <v>12.966990000000006</v>
      </c>
      <c r="E140" s="147">
        <f>E104-E119-E142-E148</f>
        <v>18.880406516004662</v>
      </c>
      <c r="F140" s="122">
        <f t="shared" ref="F140" si="12">E140-D140</f>
        <v>5.9134165160046557</v>
      </c>
      <c r="G140" s="122">
        <f t="shared" ref="G140" si="13">E140/D140*100</f>
        <v>145.60361746253102</v>
      </c>
      <c r="H140" s="122"/>
    </row>
    <row r="141" spans="1:8" ht="15.75" thickBot="1" x14ac:dyDescent="0.3">
      <c r="A141" s="119" t="s">
        <v>445</v>
      </c>
      <c r="B141" s="121" t="s">
        <v>273</v>
      </c>
      <c r="C141" s="121" t="s">
        <v>259</v>
      </c>
      <c r="D141" s="147"/>
      <c r="E141" s="147"/>
      <c r="F141" s="122">
        <f t="shared" ref="F141:F149" si="14">E141-D141</f>
        <v>0</v>
      </c>
      <c r="G141" s="122">
        <v>0</v>
      </c>
      <c r="H141" s="122"/>
    </row>
    <row r="142" spans="1:8" ht="15.75" thickBot="1" x14ac:dyDescent="0.3">
      <c r="A142" s="119" t="s">
        <v>446</v>
      </c>
      <c r="B142" s="121" t="s">
        <v>275</v>
      </c>
      <c r="C142" s="121" t="s">
        <v>259</v>
      </c>
      <c r="D142" s="147"/>
      <c r="E142" s="147">
        <f>E84</f>
        <v>1.153532625</v>
      </c>
      <c r="F142" s="122">
        <f t="shared" si="14"/>
        <v>1.153532625</v>
      </c>
      <c r="G142" s="122">
        <v>0</v>
      </c>
      <c r="H142" s="122"/>
    </row>
    <row r="143" spans="1:8" ht="15.75" thickBot="1" x14ac:dyDescent="0.3">
      <c r="A143" s="119" t="s">
        <v>447</v>
      </c>
      <c r="B143" s="121" t="s">
        <v>277</v>
      </c>
      <c r="C143" s="121" t="s">
        <v>259</v>
      </c>
      <c r="D143" s="147"/>
      <c r="E143" s="147"/>
      <c r="F143" s="122">
        <f t="shared" si="14"/>
        <v>0</v>
      </c>
      <c r="G143" s="122">
        <v>0</v>
      </c>
      <c r="H143" s="122"/>
    </row>
    <row r="144" spans="1:8" ht="15.75" thickBot="1" x14ac:dyDescent="0.3">
      <c r="A144" s="119" t="s">
        <v>448</v>
      </c>
      <c r="B144" s="121" t="s">
        <v>279</v>
      </c>
      <c r="C144" s="121" t="s">
        <v>259</v>
      </c>
      <c r="D144" s="147"/>
      <c r="E144" s="147"/>
      <c r="F144" s="122">
        <f t="shared" si="14"/>
        <v>0</v>
      </c>
      <c r="G144" s="122">
        <v>0</v>
      </c>
      <c r="H144" s="122"/>
    </row>
    <row r="145" spans="1:8" ht="39" customHeight="1" thickBot="1" x14ac:dyDescent="0.3">
      <c r="A145" s="127" t="s">
        <v>449</v>
      </c>
      <c r="B145" s="125" t="s">
        <v>281</v>
      </c>
      <c r="C145" s="126" t="s">
        <v>259</v>
      </c>
      <c r="D145" s="147"/>
      <c r="E145" s="147"/>
      <c r="F145" s="122">
        <f t="shared" si="14"/>
        <v>0</v>
      </c>
      <c r="G145" s="122">
        <v>0</v>
      </c>
      <c r="H145" s="122"/>
    </row>
    <row r="146" spans="1:8" ht="15.75" thickBot="1" x14ac:dyDescent="0.3">
      <c r="A146" s="119" t="s">
        <v>450</v>
      </c>
      <c r="B146" s="128" t="s">
        <v>283</v>
      </c>
      <c r="C146" s="121" t="s">
        <v>259</v>
      </c>
      <c r="D146" s="147"/>
      <c r="E146" s="147"/>
      <c r="F146" s="122">
        <f t="shared" si="14"/>
        <v>0</v>
      </c>
      <c r="G146" s="122">
        <v>0</v>
      </c>
      <c r="H146" s="122"/>
    </row>
    <row r="147" spans="1:8" ht="15.75" thickBot="1" x14ac:dyDescent="0.3">
      <c r="A147" s="119" t="s">
        <v>451</v>
      </c>
      <c r="B147" s="128" t="s">
        <v>285</v>
      </c>
      <c r="C147" s="121" t="s">
        <v>259</v>
      </c>
      <c r="D147" s="147"/>
      <c r="E147" s="147"/>
      <c r="F147" s="122">
        <f t="shared" si="14"/>
        <v>0</v>
      </c>
      <c r="G147" s="122">
        <v>0</v>
      </c>
      <c r="H147" s="122"/>
    </row>
    <row r="148" spans="1:8" ht="15.75" thickBot="1" x14ac:dyDescent="0.3">
      <c r="A148" s="119" t="s">
        <v>452</v>
      </c>
      <c r="B148" s="121" t="s">
        <v>287</v>
      </c>
      <c r="C148" s="121" t="s">
        <v>259</v>
      </c>
      <c r="D148" s="147"/>
      <c r="E148" s="147">
        <f>E31-E46</f>
        <v>10.472805574999999</v>
      </c>
      <c r="F148" s="122">
        <f t="shared" si="14"/>
        <v>10.472805574999999</v>
      </c>
      <c r="G148" s="122">
        <v>0</v>
      </c>
      <c r="H148" s="122"/>
    </row>
    <row r="149" spans="1:8" ht="15.75" thickBot="1" x14ac:dyDescent="0.3">
      <c r="A149" s="119" t="s">
        <v>453</v>
      </c>
      <c r="B149" s="121" t="s">
        <v>454</v>
      </c>
      <c r="C149" s="121" t="s">
        <v>259</v>
      </c>
      <c r="D149" s="147"/>
      <c r="E149" s="147"/>
      <c r="F149" s="122">
        <f t="shared" si="14"/>
        <v>0</v>
      </c>
      <c r="G149" s="122">
        <v>0</v>
      </c>
      <c r="H149" s="122"/>
    </row>
    <row r="150" spans="1:8" ht="15.75" thickBot="1" x14ac:dyDescent="0.3">
      <c r="A150" s="137"/>
      <c r="B150" s="137"/>
      <c r="C150" s="137"/>
      <c r="D150" s="146"/>
      <c r="E150" s="146"/>
      <c r="F150" s="137"/>
      <c r="G150" s="137"/>
      <c r="H150" s="137"/>
    </row>
    <row r="151" spans="1:8" ht="15.75" thickBot="1" x14ac:dyDescent="0.3">
      <c r="A151" s="119" t="s">
        <v>455</v>
      </c>
      <c r="B151" s="128" t="s">
        <v>456</v>
      </c>
      <c r="C151" s="121" t="s">
        <v>259</v>
      </c>
      <c r="D151" s="148"/>
      <c r="E151" s="148"/>
      <c r="F151" s="122"/>
      <c r="G151" s="138"/>
      <c r="H151" s="139"/>
    </row>
    <row r="152" spans="1:8" ht="15.75" thickBot="1" x14ac:dyDescent="0.3">
      <c r="A152" s="119" t="s">
        <v>457</v>
      </c>
      <c r="B152" s="134" t="s">
        <v>458</v>
      </c>
      <c r="C152" s="121" t="s">
        <v>259</v>
      </c>
      <c r="D152" s="148"/>
      <c r="E152" s="148">
        <v>15.28072615</v>
      </c>
      <c r="F152" s="122"/>
      <c r="G152" s="138"/>
      <c r="H152" s="139"/>
    </row>
    <row r="153" spans="1:8" ht="15.75" thickBot="1" x14ac:dyDescent="0.3">
      <c r="A153" s="119" t="s">
        <v>459</v>
      </c>
      <c r="B153" s="134" t="s">
        <v>460</v>
      </c>
      <c r="C153" s="121" t="s">
        <v>259</v>
      </c>
      <c r="D153" s="148"/>
      <c r="E153" s="148"/>
      <c r="F153" s="122"/>
      <c r="G153" s="138"/>
      <c r="H153" s="139"/>
    </row>
    <row r="154" spans="1:8" ht="28.9" customHeight="1" thickBot="1" x14ac:dyDescent="0.3">
      <c r="A154" s="127" t="s">
        <v>461</v>
      </c>
      <c r="B154" s="125" t="s">
        <v>462</v>
      </c>
      <c r="C154" s="126" t="s">
        <v>259</v>
      </c>
      <c r="D154" s="148"/>
      <c r="E154" s="148"/>
      <c r="F154" s="122"/>
      <c r="G154" s="138"/>
      <c r="H154" s="139"/>
    </row>
    <row r="155" spans="1:8" ht="31.9" customHeight="1" thickBot="1" x14ac:dyDescent="0.3">
      <c r="A155" s="127" t="s">
        <v>463</v>
      </c>
      <c r="B155" s="125" t="s">
        <v>464</v>
      </c>
      <c r="C155" s="126" t="s">
        <v>259</v>
      </c>
      <c r="D155" s="148"/>
      <c r="E155" s="148"/>
      <c r="F155" s="122"/>
      <c r="G155" s="138"/>
      <c r="H155" s="139"/>
    </row>
    <row r="156" spans="1:8" ht="15.75" thickBot="1" x14ac:dyDescent="0.3">
      <c r="A156" s="119" t="s">
        <v>465</v>
      </c>
      <c r="B156" s="134" t="s">
        <v>466</v>
      </c>
      <c r="C156" s="121" t="s">
        <v>259</v>
      </c>
      <c r="D156" s="148"/>
      <c r="E156" s="148"/>
      <c r="F156" s="122"/>
      <c r="G156" s="138"/>
      <c r="H156" s="139"/>
    </row>
    <row r="157" spans="1:8" ht="15.75" thickBot="1" x14ac:dyDescent="0.3">
      <c r="A157" s="119" t="s">
        <v>467</v>
      </c>
      <c r="B157" s="134" t="s">
        <v>468</v>
      </c>
      <c r="C157" s="121" t="s">
        <v>259</v>
      </c>
      <c r="D157" s="148"/>
      <c r="E157" s="148"/>
      <c r="F157" s="122"/>
      <c r="G157" s="138"/>
      <c r="H157" s="139"/>
    </row>
    <row r="158" spans="1:8" ht="27" customHeight="1" thickBot="1" x14ac:dyDescent="0.3">
      <c r="A158" s="127" t="s">
        <v>469</v>
      </c>
      <c r="B158" s="140" t="s">
        <v>470</v>
      </c>
      <c r="C158" s="126" t="s">
        <v>259</v>
      </c>
      <c r="D158" s="148"/>
      <c r="E158" s="148"/>
      <c r="F158" s="122"/>
      <c r="G158" s="138"/>
      <c r="H158" s="139"/>
    </row>
    <row r="159" spans="1:8" ht="15.75" thickBot="1" x14ac:dyDescent="0.3">
      <c r="A159" s="119" t="s">
        <v>471</v>
      </c>
      <c r="B159" s="134" t="s">
        <v>472</v>
      </c>
      <c r="C159" s="121" t="s">
        <v>259</v>
      </c>
      <c r="D159" s="148"/>
      <c r="E159" s="148"/>
      <c r="F159" s="122"/>
      <c r="G159" s="138"/>
      <c r="H159" s="139"/>
    </row>
    <row r="160" spans="1:8" ht="15.75" thickBot="1" x14ac:dyDescent="0.3">
      <c r="A160" s="119" t="s">
        <v>473</v>
      </c>
      <c r="B160" s="134" t="s">
        <v>474</v>
      </c>
      <c r="C160" s="121" t="s">
        <v>259</v>
      </c>
      <c r="D160" s="148"/>
      <c r="E160" s="148"/>
      <c r="F160" s="122"/>
      <c r="G160" s="138"/>
      <c r="H160" s="139"/>
    </row>
    <row r="161" spans="1:8" ht="15.75" thickBot="1" x14ac:dyDescent="0.3">
      <c r="A161" s="119" t="s">
        <v>475</v>
      </c>
      <c r="B161" s="121" t="s">
        <v>476</v>
      </c>
      <c r="C161" s="121" t="s">
        <v>259</v>
      </c>
      <c r="D161" s="148"/>
      <c r="E161" s="148"/>
      <c r="F161" s="122"/>
      <c r="G161" s="138"/>
      <c r="H161" s="139"/>
    </row>
    <row r="162" spans="1:8" ht="15.75" thickBot="1" x14ac:dyDescent="0.3">
      <c r="A162" s="119" t="s">
        <v>477</v>
      </c>
      <c r="B162" s="121" t="s">
        <v>478</v>
      </c>
      <c r="C162" s="121" t="s">
        <v>259</v>
      </c>
      <c r="D162" s="148"/>
      <c r="E162" s="148"/>
      <c r="F162" s="122"/>
      <c r="G162" s="138"/>
      <c r="H162" s="139"/>
    </row>
    <row r="163" spans="1:8" ht="15.75" thickBot="1" x14ac:dyDescent="0.3">
      <c r="A163" s="119" t="s">
        <v>479</v>
      </c>
      <c r="B163" s="121" t="s">
        <v>480</v>
      </c>
      <c r="C163" s="121" t="s">
        <v>259</v>
      </c>
      <c r="D163" s="148"/>
      <c r="E163" s="148"/>
      <c r="F163" s="122"/>
      <c r="G163" s="138"/>
      <c r="H163" s="139"/>
    </row>
    <row r="164" spans="1:8" ht="15.75" thickBot="1" x14ac:dyDescent="0.3">
      <c r="A164" s="119" t="s">
        <v>481</v>
      </c>
      <c r="B164" s="121" t="s">
        <v>482</v>
      </c>
      <c r="C164" s="121" t="s">
        <v>259</v>
      </c>
      <c r="D164" s="148"/>
      <c r="E164" s="148"/>
      <c r="F164" s="122"/>
      <c r="G164" s="138"/>
      <c r="H164" s="139"/>
    </row>
    <row r="165" spans="1:8" ht="15.75" thickBot="1" x14ac:dyDescent="0.3">
      <c r="A165" s="119" t="s">
        <v>483</v>
      </c>
      <c r="B165" s="121" t="s">
        <v>350</v>
      </c>
      <c r="C165" s="127" t="s">
        <v>484</v>
      </c>
      <c r="D165" s="148"/>
      <c r="E165" s="148"/>
      <c r="F165" s="122"/>
      <c r="G165" s="138"/>
      <c r="H165" s="139"/>
    </row>
    <row r="166" spans="1:8" ht="15.75" thickBot="1" x14ac:dyDescent="0.3">
      <c r="A166" s="119" t="s">
        <v>485</v>
      </c>
      <c r="B166" s="134" t="s">
        <v>486</v>
      </c>
      <c r="C166" s="121" t="s">
        <v>259</v>
      </c>
      <c r="D166" s="148"/>
      <c r="E166" s="148"/>
      <c r="F166" s="122"/>
      <c r="G166" s="138"/>
      <c r="H166" s="139"/>
    </row>
    <row r="167" spans="1:8" ht="15.75" thickBot="1" x14ac:dyDescent="0.3">
      <c r="A167" s="119" t="s">
        <v>487</v>
      </c>
      <c r="B167" s="128" t="s">
        <v>488</v>
      </c>
      <c r="C167" s="121" t="s">
        <v>259</v>
      </c>
      <c r="D167" s="148"/>
      <c r="E167" s="148"/>
      <c r="F167" s="122"/>
      <c r="G167" s="138"/>
      <c r="H167" s="139"/>
    </row>
    <row r="168" spans="1:8" ht="15.75" thickBot="1" x14ac:dyDescent="0.3">
      <c r="A168" s="119" t="s">
        <v>489</v>
      </c>
      <c r="B168" s="120" t="s">
        <v>490</v>
      </c>
      <c r="C168" s="121" t="s">
        <v>259</v>
      </c>
      <c r="D168" s="148"/>
      <c r="E168" s="148"/>
      <c r="F168" s="122"/>
      <c r="G168" s="138"/>
      <c r="H168" s="139"/>
    </row>
    <row r="169" spans="1:8" ht="30.6" customHeight="1" thickBot="1" x14ac:dyDescent="0.3">
      <c r="A169" s="127" t="s">
        <v>491</v>
      </c>
      <c r="B169" s="129" t="s">
        <v>492</v>
      </c>
      <c r="C169" s="126" t="s">
        <v>259</v>
      </c>
      <c r="D169" s="148"/>
      <c r="E169" s="148"/>
      <c r="F169" s="122"/>
      <c r="G169" s="138"/>
      <c r="H169" s="139"/>
    </row>
    <row r="170" spans="1:8" ht="15.75" thickBot="1" x14ac:dyDescent="0.3">
      <c r="A170" s="134" t="s">
        <v>493</v>
      </c>
      <c r="B170" s="141" t="s">
        <v>490</v>
      </c>
      <c r="C170" s="121" t="s">
        <v>259</v>
      </c>
      <c r="D170" s="148"/>
      <c r="E170" s="148"/>
      <c r="F170" s="122"/>
      <c r="G170" s="138"/>
      <c r="H170" s="139"/>
    </row>
    <row r="171" spans="1:8" ht="27.6" customHeight="1" thickBot="1" x14ac:dyDescent="0.3">
      <c r="A171" s="127" t="s">
        <v>494</v>
      </c>
      <c r="B171" s="129" t="s">
        <v>265</v>
      </c>
      <c r="C171" s="126" t="s">
        <v>259</v>
      </c>
      <c r="D171" s="148"/>
      <c r="E171" s="148"/>
      <c r="F171" s="122"/>
      <c r="G171" s="138"/>
      <c r="H171" s="139"/>
    </row>
    <row r="172" spans="1:8" ht="15.75" thickBot="1" x14ac:dyDescent="0.3">
      <c r="A172" s="134" t="s">
        <v>495</v>
      </c>
      <c r="B172" s="141" t="s">
        <v>490</v>
      </c>
      <c r="C172" s="121" t="s">
        <v>259</v>
      </c>
      <c r="D172" s="148"/>
      <c r="E172" s="148"/>
      <c r="F172" s="122"/>
      <c r="G172" s="138"/>
      <c r="H172" s="139"/>
    </row>
    <row r="173" spans="1:8" ht="27.6" customHeight="1" thickBot="1" x14ac:dyDescent="0.3">
      <c r="A173" s="127" t="s">
        <v>496</v>
      </c>
      <c r="B173" s="129" t="s">
        <v>267</v>
      </c>
      <c r="C173" s="126" t="s">
        <v>259</v>
      </c>
      <c r="D173" s="148"/>
      <c r="E173" s="148"/>
      <c r="F173" s="122"/>
      <c r="G173" s="138"/>
      <c r="H173" s="139"/>
    </row>
    <row r="174" spans="1:8" ht="15.75" thickBot="1" x14ac:dyDescent="0.3">
      <c r="A174" s="134" t="s">
        <v>497</v>
      </c>
      <c r="B174" s="141" t="s">
        <v>490</v>
      </c>
      <c r="C174" s="121" t="s">
        <v>259</v>
      </c>
      <c r="D174" s="148"/>
      <c r="E174" s="148"/>
      <c r="F174" s="122"/>
      <c r="G174" s="138"/>
      <c r="H174" s="139"/>
    </row>
    <row r="175" spans="1:8" ht="15.75" thickBot="1" x14ac:dyDescent="0.3">
      <c r="A175" s="119" t="s">
        <v>498</v>
      </c>
      <c r="B175" s="128" t="s">
        <v>499</v>
      </c>
      <c r="C175" s="121" t="s">
        <v>259</v>
      </c>
      <c r="D175" s="148"/>
      <c r="E175" s="148"/>
      <c r="F175" s="122"/>
      <c r="G175" s="138"/>
      <c r="H175" s="139"/>
    </row>
    <row r="176" spans="1:8" ht="15.75" thickBot="1" x14ac:dyDescent="0.3">
      <c r="A176" s="119" t="s">
        <v>500</v>
      </c>
      <c r="B176" s="120" t="s">
        <v>490</v>
      </c>
      <c r="C176" s="121" t="s">
        <v>259</v>
      </c>
      <c r="D176" s="148"/>
      <c r="E176" s="148"/>
      <c r="F176" s="122"/>
      <c r="G176" s="138"/>
      <c r="H176" s="139"/>
    </row>
    <row r="177" spans="1:8" ht="15.75" thickBot="1" x14ac:dyDescent="0.3">
      <c r="A177" s="119" t="s">
        <v>501</v>
      </c>
      <c r="B177" s="128" t="s">
        <v>502</v>
      </c>
      <c r="C177" s="121" t="s">
        <v>259</v>
      </c>
      <c r="D177" s="148"/>
      <c r="E177" s="148"/>
      <c r="F177" s="122"/>
      <c r="G177" s="138"/>
      <c r="H177" s="139"/>
    </row>
    <row r="178" spans="1:8" ht="15.75" thickBot="1" x14ac:dyDescent="0.3">
      <c r="A178" s="119" t="s">
        <v>503</v>
      </c>
      <c r="B178" s="120" t="s">
        <v>490</v>
      </c>
      <c r="C178" s="121" t="s">
        <v>259</v>
      </c>
      <c r="D178" s="148"/>
      <c r="E178" s="148"/>
      <c r="F178" s="122"/>
      <c r="G178" s="138"/>
      <c r="H178" s="139"/>
    </row>
    <row r="179" spans="1:8" ht="15.75" thickBot="1" x14ac:dyDescent="0.3">
      <c r="A179" s="119" t="s">
        <v>504</v>
      </c>
      <c r="B179" s="128" t="s">
        <v>505</v>
      </c>
      <c r="C179" s="121" t="s">
        <v>259</v>
      </c>
      <c r="D179" s="148"/>
      <c r="E179" s="148"/>
      <c r="F179" s="122"/>
      <c r="G179" s="138"/>
      <c r="H179" s="139"/>
    </row>
    <row r="180" spans="1:8" ht="15.75" thickBot="1" x14ac:dyDescent="0.3">
      <c r="A180" s="119" t="s">
        <v>506</v>
      </c>
      <c r="B180" s="120" t="s">
        <v>490</v>
      </c>
      <c r="C180" s="121" t="s">
        <v>259</v>
      </c>
      <c r="D180" s="148"/>
      <c r="E180" s="148"/>
      <c r="F180" s="122"/>
      <c r="G180" s="138"/>
      <c r="H180" s="139"/>
    </row>
    <row r="181" spans="1:8" ht="15.75" thickBot="1" x14ac:dyDescent="0.3">
      <c r="A181" s="119" t="s">
        <v>507</v>
      </c>
      <c r="B181" s="128" t="s">
        <v>508</v>
      </c>
      <c r="C181" s="121" t="s">
        <v>259</v>
      </c>
      <c r="D181" s="148"/>
      <c r="E181" s="148"/>
      <c r="F181" s="122"/>
      <c r="G181" s="138"/>
      <c r="H181" s="139"/>
    </row>
    <row r="182" spans="1:8" ht="15.75" thickBot="1" x14ac:dyDescent="0.3">
      <c r="A182" s="119" t="s">
        <v>509</v>
      </c>
      <c r="B182" s="120" t="s">
        <v>490</v>
      </c>
      <c r="C182" s="121" t="s">
        <v>259</v>
      </c>
      <c r="D182" s="148"/>
      <c r="E182" s="148"/>
      <c r="F182" s="122"/>
      <c r="G182" s="138"/>
      <c r="H182" s="139"/>
    </row>
    <row r="183" spans="1:8" ht="15.75" thickBot="1" x14ac:dyDescent="0.3">
      <c r="A183" s="119" t="s">
        <v>510</v>
      </c>
      <c r="B183" s="128" t="s">
        <v>511</v>
      </c>
      <c r="C183" s="121" t="s">
        <v>259</v>
      </c>
      <c r="D183" s="148"/>
      <c r="E183" s="148"/>
      <c r="F183" s="122"/>
      <c r="G183" s="138"/>
      <c r="H183" s="139"/>
    </row>
    <row r="184" spans="1:8" ht="15.75" thickBot="1" x14ac:dyDescent="0.3">
      <c r="A184" s="119" t="s">
        <v>512</v>
      </c>
      <c r="B184" s="120" t="s">
        <v>490</v>
      </c>
      <c r="C184" s="121" t="s">
        <v>259</v>
      </c>
      <c r="D184" s="148"/>
      <c r="E184" s="148"/>
      <c r="F184" s="122"/>
      <c r="G184" s="138"/>
      <c r="H184" s="139"/>
    </row>
    <row r="185" spans="1:8" ht="15.75" thickBot="1" x14ac:dyDescent="0.3">
      <c r="A185" s="119" t="s">
        <v>510</v>
      </c>
      <c r="B185" s="128" t="s">
        <v>513</v>
      </c>
      <c r="C185" s="121" t="s">
        <v>259</v>
      </c>
      <c r="D185" s="148"/>
      <c r="E185" s="148"/>
      <c r="F185" s="122"/>
      <c r="G185" s="138"/>
      <c r="H185" s="139"/>
    </row>
    <row r="186" spans="1:8" ht="15.75" thickBot="1" x14ac:dyDescent="0.3">
      <c r="A186" s="119" t="s">
        <v>514</v>
      </c>
      <c r="B186" s="120" t="s">
        <v>490</v>
      </c>
      <c r="C186" s="121" t="s">
        <v>259</v>
      </c>
      <c r="D186" s="148"/>
      <c r="E186" s="148"/>
      <c r="F186" s="122"/>
      <c r="G186" s="138"/>
      <c r="H186" s="139"/>
    </row>
    <row r="187" spans="1:8" ht="33" customHeight="1" thickBot="1" x14ac:dyDescent="0.3">
      <c r="A187" s="127" t="s">
        <v>515</v>
      </c>
      <c r="B187" s="130" t="s">
        <v>516</v>
      </c>
      <c r="C187" s="126" t="s">
        <v>259</v>
      </c>
      <c r="D187" s="148"/>
      <c r="E187" s="148"/>
      <c r="F187" s="122"/>
      <c r="G187" s="138"/>
      <c r="H187" s="139"/>
    </row>
    <row r="188" spans="1:8" ht="15.75" thickBot="1" x14ac:dyDescent="0.3">
      <c r="A188" s="119" t="s">
        <v>517</v>
      </c>
      <c r="B188" s="120" t="s">
        <v>490</v>
      </c>
      <c r="C188" s="121" t="s">
        <v>259</v>
      </c>
      <c r="D188" s="148"/>
      <c r="E188" s="148"/>
      <c r="F188" s="122"/>
      <c r="G188" s="138"/>
      <c r="H188" s="139"/>
    </row>
    <row r="189" spans="1:8" ht="15.75" thickBot="1" x14ac:dyDescent="0.3">
      <c r="A189" s="119" t="s">
        <v>518</v>
      </c>
      <c r="B189" s="120" t="s">
        <v>283</v>
      </c>
      <c r="C189" s="121" t="s">
        <v>259</v>
      </c>
      <c r="D189" s="148"/>
      <c r="E189" s="148"/>
      <c r="F189" s="122"/>
      <c r="G189" s="138"/>
      <c r="H189" s="139"/>
    </row>
    <row r="190" spans="1:8" ht="15.75" thickBot="1" x14ac:dyDescent="0.3">
      <c r="A190" s="134" t="s">
        <v>519</v>
      </c>
      <c r="B190" s="141" t="s">
        <v>490</v>
      </c>
      <c r="C190" s="121" t="s">
        <v>259</v>
      </c>
      <c r="D190" s="148"/>
      <c r="E190" s="148"/>
      <c r="F190" s="122"/>
      <c r="G190" s="138"/>
      <c r="H190" s="139"/>
    </row>
    <row r="191" spans="1:8" ht="15.75" thickBot="1" x14ac:dyDescent="0.3">
      <c r="A191" s="119" t="s">
        <v>520</v>
      </c>
      <c r="B191" s="120" t="s">
        <v>285</v>
      </c>
      <c r="C191" s="121" t="s">
        <v>259</v>
      </c>
      <c r="D191" s="148"/>
      <c r="E191" s="148"/>
      <c r="F191" s="122"/>
      <c r="G191" s="138"/>
      <c r="H191" s="139"/>
    </row>
    <row r="192" spans="1:8" ht="15.75" thickBot="1" x14ac:dyDescent="0.3">
      <c r="A192" s="134" t="s">
        <v>521</v>
      </c>
      <c r="B192" s="141" t="s">
        <v>490</v>
      </c>
      <c r="C192" s="121" t="s">
        <v>259</v>
      </c>
      <c r="D192" s="148"/>
      <c r="E192" s="148"/>
      <c r="F192" s="122"/>
      <c r="G192" s="138"/>
      <c r="H192" s="139"/>
    </row>
    <row r="193" spans="1:8" ht="15.75" thickBot="1" x14ac:dyDescent="0.3">
      <c r="A193" s="119" t="s">
        <v>522</v>
      </c>
      <c r="B193" s="128" t="s">
        <v>523</v>
      </c>
      <c r="C193" s="121" t="s">
        <v>259</v>
      </c>
      <c r="D193" s="148"/>
      <c r="E193" s="148"/>
      <c r="F193" s="122"/>
      <c r="G193" s="138"/>
      <c r="H193" s="139"/>
    </row>
    <row r="194" spans="1:8" ht="15.75" thickBot="1" x14ac:dyDescent="0.3">
      <c r="A194" s="119" t="s">
        <v>524</v>
      </c>
      <c r="B194" s="120" t="s">
        <v>490</v>
      </c>
      <c r="C194" s="121" t="s">
        <v>525</v>
      </c>
      <c r="D194" s="148"/>
      <c r="E194" s="148"/>
      <c r="F194" s="122"/>
      <c r="G194" s="138"/>
      <c r="H194" s="139"/>
    </row>
    <row r="195" spans="1:8" ht="15.75" thickBot="1" x14ac:dyDescent="0.3">
      <c r="A195" s="119" t="s">
        <v>526</v>
      </c>
      <c r="B195" s="134" t="s">
        <v>527</v>
      </c>
      <c r="C195" s="121" t="s">
        <v>259</v>
      </c>
      <c r="D195" s="148"/>
      <c r="E195" s="148"/>
      <c r="F195" s="122"/>
      <c r="G195" s="138"/>
      <c r="H195" s="139"/>
    </row>
    <row r="196" spans="1:8" ht="15.75" thickBot="1" x14ac:dyDescent="0.3">
      <c r="A196" s="119" t="s">
        <v>528</v>
      </c>
      <c r="B196" s="128" t="s">
        <v>529</v>
      </c>
      <c r="C196" s="121" t="s">
        <v>259</v>
      </c>
      <c r="D196" s="148"/>
      <c r="E196" s="148"/>
      <c r="F196" s="122"/>
      <c r="G196" s="138"/>
      <c r="H196" s="139"/>
    </row>
    <row r="197" spans="1:8" ht="15.75" thickBot="1" x14ac:dyDescent="0.3">
      <c r="A197" s="119" t="s">
        <v>530</v>
      </c>
      <c r="B197" s="120" t="s">
        <v>490</v>
      </c>
      <c r="C197" s="121" t="s">
        <v>259</v>
      </c>
      <c r="D197" s="148"/>
      <c r="E197" s="148"/>
      <c r="F197" s="122"/>
      <c r="G197" s="138"/>
      <c r="H197" s="139"/>
    </row>
    <row r="198" spans="1:8" ht="15.75" thickBot="1" x14ac:dyDescent="0.3">
      <c r="A198" s="119" t="s">
        <v>531</v>
      </c>
      <c r="B198" s="128" t="s">
        <v>532</v>
      </c>
      <c r="C198" s="121" t="s">
        <v>259</v>
      </c>
      <c r="D198" s="148"/>
      <c r="E198" s="148"/>
      <c r="F198" s="122"/>
      <c r="G198" s="138"/>
      <c r="H198" s="139"/>
    </row>
    <row r="199" spans="1:8" ht="15.75" thickBot="1" x14ac:dyDescent="0.3">
      <c r="A199" s="119" t="s">
        <v>533</v>
      </c>
      <c r="B199" s="120" t="s">
        <v>534</v>
      </c>
      <c r="C199" s="121" t="s">
        <v>259</v>
      </c>
      <c r="D199" s="148"/>
      <c r="E199" s="148"/>
      <c r="F199" s="122"/>
      <c r="G199" s="138"/>
      <c r="H199" s="139"/>
    </row>
    <row r="200" spans="1:8" ht="15.75" thickBot="1" x14ac:dyDescent="0.3">
      <c r="A200" s="134" t="s">
        <v>535</v>
      </c>
      <c r="B200" s="141" t="s">
        <v>490</v>
      </c>
      <c r="C200" s="121" t="s">
        <v>259</v>
      </c>
      <c r="D200" s="148"/>
      <c r="E200" s="148"/>
      <c r="F200" s="122"/>
      <c r="G200" s="138"/>
      <c r="H200" s="139"/>
    </row>
    <row r="201" spans="1:8" ht="15.75" thickBot="1" x14ac:dyDescent="0.3">
      <c r="A201" s="119" t="s">
        <v>536</v>
      </c>
      <c r="B201" s="120" t="s">
        <v>537</v>
      </c>
      <c r="C201" s="121" t="s">
        <v>259</v>
      </c>
      <c r="D201" s="148"/>
      <c r="E201" s="148"/>
      <c r="F201" s="122"/>
      <c r="G201" s="138"/>
      <c r="H201" s="139"/>
    </row>
    <row r="202" spans="1:8" ht="15.75" thickBot="1" x14ac:dyDescent="0.3">
      <c r="A202" s="134" t="s">
        <v>538</v>
      </c>
      <c r="B202" s="141" t="s">
        <v>490</v>
      </c>
      <c r="C202" s="121" t="s">
        <v>259</v>
      </c>
      <c r="D202" s="148"/>
      <c r="E202" s="148"/>
      <c r="F202" s="122"/>
      <c r="G202" s="138"/>
      <c r="H202" s="139"/>
    </row>
    <row r="203" spans="1:8" ht="24" customHeight="1" thickBot="1" x14ac:dyDescent="0.3">
      <c r="A203" s="127" t="s">
        <v>539</v>
      </c>
      <c r="B203" s="130" t="s">
        <v>540</v>
      </c>
      <c r="C203" s="126" t="s">
        <v>259</v>
      </c>
      <c r="D203" s="148"/>
      <c r="E203" s="148"/>
      <c r="F203" s="122"/>
      <c r="G203" s="138"/>
      <c r="H203" s="139"/>
    </row>
    <row r="204" spans="1:8" ht="15.75" thickBot="1" x14ac:dyDescent="0.3">
      <c r="A204" s="119" t="s">
        <v>541</v>
      </c>
      <c r="B204" s="120" t="s">
        <v>490</v>
      </c>
      <c r="C204" s="121" t="s">
        <v>259</v>
      </c>
      <c r="D204" s="148"/>
      <c r="E204" s="148"/>
      <c r="F204" s="122"/>
      <c r="G204" s="138"/>
      <c r="H204" s="139"/>
    </row>
    <row r="205" spans="1:8" ht="15.75" thickBot="1" x14ac:dyDescent="0.3">
      <c r="A205" s="119" t="s">
        <v>542</v>
      </c>
      <c r="B205" s="128" t="s">
        <v>543</v>
      </c>
      <c r="C205" s="121" t="s">
        <v>259</v>
      </c>
      <c r="D205" s="148"/>
      <c r="E205" s="148"/>
      <c r="F205" s="122"/>
      <c r="G205" s="138"/>
      <c r="H205" s="139"/>
    </row>
    <row r="206" spans="1:8" ht="15.75" thickBot="1" x14ac:dyDescent="0.3">
      <c r="A206" s="134" t="s">
        <v>544</v>
      </c>
      <c r="B206" s="120" t="s">
        <v>490</v>
      </c>
      <c r="C206" s="121" t="s">
        <v>259</v>
      </c>
      <c r="D206" s="148"/>
      <c r="E206" s="148"/>
      <c r="F206" s="122"/>
      <c r="G206" s="138"/>
      <c r="H206" s="139"/>
    </row>
    <row r="207" spans="1:8" ht="15.75" thickBot="1" x14ac:dyDescent="0.3">
      <c r="A207" s="119" t="s">
        <v>545</v>
      </c>
      <c r="B207" s="128" t="s">
        <v>546</v>
      </c>
      <c r="C207" s="121" t="s">
        <v>259</v>
      </c>
      <c r="D207" s="148"/>
      <c r="E207" s="148"/>
      <c r="F207" s="122"/>
      <c r="G207" s="138"/>
      <c r="H207" s="139"/>
    </row>
    <row r="208" spans="1:8" ht="15.75" thickBot="1" x14ac:dyDescent="0.3">
      <c r="A208" s="119" t="s">
        <v>547</v>
      </c>
      <c r="B208" s="120" t="s">
        <v>490</v>
      </c>
      <c r="C208" s="121" t="s">
        <v>259</v>
      </c>
      <c r="D208" s="148"/>
      <c r="E208" s="148"/>
      <c r="F208" s="122"/>
      <c r="G208" s="138"/>
      <c r="H208" s="139"/>
    </row>
    <row r="209" spans="1:8" ht="15.75" thickBot="1" x14ac:dyDescent="0.3">
      <c r="A209" s="119" t="s">
        <v>548</v>
      </c>
      <c r="B209" s="128" t="s">
        <v>549</v>
      </c>
      <c r="C209" s="121" t="s">
        <v>259</v>
      </c>
      <c r="D209" s="148"/>
      <c r="E209" s="148"/>
      <c r="F209" s="122"/>
      <c r="G209" s="138"/>
      <c r="H209" s="139"/>
    </row>
    <row r="210" spans="1:8" ht="15.75" thickBot="1" x14ac:dyDescent="0.3">
      <c r="A210" s="119" t="s">
        <v>550</v>
      </c>
      <c r="B210" s="120" t="s">
        <v>490</v>
      </c>
      <c r="C210" s="121" t="s">
        <v>259</v>
      </c>
      <c r="D210" s="148"/>
      <c r="E210" s="148"/>
      <c r="F210" s="122"/>
      <c r="G210" s="138"/>
      <c r="H210" s="139"/>
    </row>
    <row r="211" spans="1:8" ht="15.75" thickBot="1" x14ac:dyDescent="0.3">
      <c r="A211" s="119" t="s">
        <v>551</v>
      </c>
      <c r="B211" s="128" t="s">
        <v>552</v>
      </c>
      <c r="C211" s="121" t="s">
        <v>259</v>
      </c>
      <c r="D211" s="148"/>
      <c r="E211" s="148"/>
      <c r="F211" s="122"/>
      <c r="G211" s="138"/>
      <c r="H211" s="139"/>
    </row>
    <row r="212" spans="1:8" ht="15.75" thickBot="1" x14ac:dyDescent="0.3">
      <c r="A212" s="119" t="s">
        <v>553</v>
      </c>
      <c r="B212" s="120" t="s">
        <v>490</v>
      </c>
      <c r="C212" s="121" t="s">
        <v>259</v>
      </c>
      <c r="D212" s="148"/>
      <c r="E212" s="148"/>
      <c r="F212" s="122"/>
      <c r="G212" s="138"/>
      <c r="H212" s="139"/>
    </row>
    <row r="213" spans="1:8" ht="31.9" customHeight="1" thickBot="1" x14ac:dyDescent="0.3">
      <c r="A213" s="127" t="s">
        <v>554</v>
      </c>
      <c r="B213" s="130" t="s">
        <v>555</v>
      </c>
      <c r="C213" s="126" t="s">
        <v>259</v>
      </c>
      <c r="D213" s="148"/>
      <c r="E213" s="148"/>
      <c r="F213" s="122"/>
      <c r="G213" s="138"/>
      <c r="H213" s="139"/>
    </row>
    <row r="214" spans="1:8" ht="15.75" thickBot="1" x14ac:dyDescent="0.3">
      <c r="A214" s="119" t="s">
        <v>556</v>
      </c>
      <c r="B214" s="120" t="s">
        <v>490</v>
      </c>
      <c r="C214" s="121" t="s">
        <v>259</v>
      </c>
      <c r="D214" s="148"/>
      <c r="E214" s="148"/>
      <c r="F214" s="122"/>
      <c r="G214" s="138"/>
      <c r="H214" s="139"/>
    </row>
    <row r="215" spans="1:8" ht="15.75" thickBot="1" x14ac:dyDescent="0.3">
      <c r="A215" s="119" t="s">
        <v>557</v>
      </c>
      <c r="B215" s="128" t="s">
        <v>558</v>
      </c>
      <c r="C215" s="121" t="s">
        <v>259</v>
      </c>
      <c r="D215" s="148"/>
      <c r="E215" s="148"/>
      <c r="F215" s="122"/>
      <c r="G215" s="138"/>
      <c r="H215" s="139"/>
    </row>
    <row r="216" spans="1:8" ht="15.75" thickBot="1" x14ac:dyDescent="0.3">
      <c r="A216" s="119" t="s">
        <v>559</v>
      </c>
      <c r="B216" s="120" t="s">
        <v>490</v>
      </c>
      <c r="C216" s="121" t="s">
        <v>259</v>
      </c>
      <c r="D216" s="148"/>
      <c r="E216" s="148"/>
      <c r="F216" s="122"/>
      <c r="G216" s="138"/>
      <c r="H216" s="139"/>
    </row>
    <row r="217" spans="1:8" ht="28.15" customHeight="1" thickBot="1" x14ac:dyDescent="0.3">
      <c r="A217" s="127" t="s">
        <v>560</v>
      </c>
      <c r="B217" s="142" t="s">
        <v>561</v>
      </c>
      <c r="C217" s="127" t="s">
        <v>116</v>
      </c>
      <c r="D217" s="148"/>
      <c r="E217" s="148"/>
      <c r="F217" s="122"/>
      <c r="G217" s="138"/>
      <c r="H217" s="139"/>
    </row>
    <row r="218" spans="1:8" ht="15.75" thickBot="1" x14ac:dyDescent="0.3">
      <c r="A218" s="119" t="s">
        <v>562</v>
      </c>
      <c r="B218" s="128" t="s">
        <v>563</v>
      </c>
      <c r="C218" s="119" t="s">
        <v>116</v>
      </c>
      <c r="D218" s="148"/>
      <c r="E218" s="148"/>
      <c r="F218" s="122"/>
      <c r="G218" s="138"/>
      <c r="H218" s="139"/>
    </row>
    <row r="219" spans="1:8" ht="29.45" customHeight="1" thickBot="1" x14ac:dyDescent="0.3">
      <c r="A219" s="132" t="s">
        <v>564</v>
      </c>
      <c r="B219" s="130" t="s">
        <v>565</v>
      </c>
      <c r="C219" s="127" t="s">
        <v>78</v>
      </c>
      <c r="D219" s="148"/>
      <c r="E219" s="148"/>
      <c r="F219" s="122"/>
      <c r="G219" s="138"/>
      <c r="H219" s="139"/>
    </row>
    <row r="220" spans="1:8" ht="23.45" customHeight="1" thickBot="1" x14ac:dyDescent="0.3">
      <c r="A220" s="127" t="s">
        <v>566</v>
      </c>
      <c r="B220" s="130" t="s">
        <v>567</v>
      </c>
      <c r="C220" s="127" t="s">
        <v>78</v>
      </c>
      <c r="D220" s="148"/>
      <c r="E220" s="148"/>
      <c r="F220" s="122"/>
      <c r="G220" s="138"/>
      <c r="H220" s="139"/>
    </row>
    <row r="221" spans="1:8" ht="31.9" customHeight="1" thickBot="1" x14ac:dyDescent="0.3">
      <c r="A221" s="132" t="s">
        <v>568</v>
      </c>
      <c r="B221" s="130" t="s">
        <v>569</v>
      </c>
      <c r="C221" s="127" t="s">
        <v>78</v>
      </c>
      <c r="D221" s="148"/>
      <c r="E221" s="148"/>
      <c r="F221" s="122"/>
      <c r="G221" s="138"/>
      <c r="H221" s="139"/>
    </row>
    <row r="222" spans="1:8" ht="15.75" thickBot="1" x14ac:dyDescent="0.3">
      <c r="A222" s="119" t="s">
        <v>570</v>
      </c>
      <c r="B222" s="128" t="s">
        <v>571</v>
      </c>
      <c r="C222" s="119" t="s">
        <v>78</v>
      </c>
      <c r="D222" s="148"/>
      <c r="E222" s="148"/>
      <c r="F222" s="122"/>
      <c r="G222" s="138"/>
      <c r="H222" s="139"/>
    </row>
    <row r="223" spans="1:8" ht="15.75" thickBot="1" x14ac:dyDescent="0.3">
      <c r="A223" s="119" t="s">
        <v>572</v>
      </c>
      <c r="B223" s="128" t="s">
        <v>573</v>
      </c>
      <c r="C223" s="119" t="s">
        <v>78</v>
      </c>
      <c r="D223" s="148"/>
      <c r="E223" s="148"/>
      <c r="F223" s="122"/>
      <c r="G223" s="138"/>
      <c r="H223" s="139"/>
    </row>
    <row r="224" spans="1:8" ht="15.75" thickBot="1" x14ac:dyDescent="0.3">
      <c r="A224" s="119" t="s">
        <v>574</v>
      </c>
      <c r="B224" s="128" t="s">
        <v>575</v>
      </c>
      <c r="C224" s="119" t="s">
        <v>116</v>
      </c>
      <c r="D224" s="148"/>
      <c r="E224" s="148"/>
      <c r="F224" s="122"/>
      <c r="G224" s="138"/>
      <c r="H224" s="139"/>
    </row>
    <row r="225" spans="1:8" ht="15.75" thickBot="1" x14ac:dyDescent="0.3">
      <c r="A225" s="119" t="s">
        <v>576</v>
      </c>
      <c r="B225" s="128" t="s">
        <v>577</v>
      </c>
      <c r="C225" s="119" t="s">
        <v>116</v>
      </c>
      <c r="D225" s="148"/>
      <c r="E225" s="148"/>
      <c r="F225" s="122"/>
      <c r="G225" s="138"/>
      <c r="H225" s="139"/>
    </row>
    <row r="226" spans="1:8" ht="15.75" thickBot="1" x14ac:dyDescent="0.3">
      <c r="A226" s="119" t="s">
        <v>578</v>
      </c>
      <c r="B226" s="128" t="s">
        <v>579</v>
      </c>
      <c r="C226" s="119" t="s">
        <v>116</v>
      </c>
      <c r="D226" s="148"/>
      <c r="E226" s="148"/>
      <c r="F226" s="122"/>
      <c r="G226" s="138"/>
      <c r="H226" s="139"/>
    </row>
    <row r="227" spans="1:8" ht="21.6" customHeight="1" thickBot="1" x14ac:dyDescent="0.3">
      <c r="A227" s="127" t="s">
        <v>580</v>
      </c>
      <c r="B227" s="130" t="s">
        <v>581</v>
      </c>
      <c r="C227" s="127" t="s">
        <v>116</v>
      </c>
      <c r="D227" s="148"/>
      <c r="E227" s="148"/>
      <c r="F227" s="122"/>
      <c r="G227" s="138"/>
      <c r="H227" s="139"/>
    </row>
    <row r="228" spans="1:8" ht="27" customHeight="1" thickBot="1" x14ac:dyDescent="0.3">
      <c r="A228" s="119" t="s">
        <v>582</v>
      </c>
      <c r="B228" s="120" t="s">
        <v>283</v>
      </c>
      <c r="C228" s="119" t="s">
        <v>78</v>
      </c>
      <c r="D228" s="148"/>
      <c r="E228" s="148"/>
      <c r="F228" s="122"/>
      <c r="G228" s="138"/>
      <c r="H228" s="139"/>
    </row>
    <row r="229" spans="1:8" ht="15.75" thickBot="1" x14ac:dyDescent="0.3">
      <c r="A229" s="119" t="s">
        <v>583</v>
      </c>
      <c r="B229" s="120" t="s">
        <v>285</v>
      </c>
      <c r="C229" s="119" t="s">
        <v>78</v>
      </c>
      <c r="D229" s="148"/>
      <c r="E229" s="148"/>
      <c r="F229" s="122"/>
      <c r="G229" s="138"/>
      <c r="H229" s="139"/>
    </row>
    <row r="230" spans="1:8" ht="15.75" thickBot="1" x14ac:dyDescent="0.3">
      <c r="A230" s="290" t="s">
        <v>584</v>
      </c>
      <c r="B230" s="291"/>
      <c r="C230" s="291"/>
      <c r="D230" s="291"/>
      <c r="E230" s="291"/>
      <c r="F230" s="291"/>
      <c r="G230" s="291"/>
      <c r="H230" s="292"/>
    </row>
    <row r="231" spans="1:8" ht="15.75" thickBot="1" x14ac:dyDescent="0.3">
      <c r="A231" s="127" t="s">
        <v>585</v>
      </c>
      <c r="B231" s="126" t="s">
        <v>586</v>
      </c>
      <c r="C231" s="127" t="s">
        <v>587</v>
      </c>
      <c r="D231" s="149" t="s">
        <v>588</v>
      </c>
      <c r="E231" s="149" t="s">
        <v>588</v>
      </c>
      <c r="F231" s="122"/>
      <c r="G231" s="127" t="s">
        <v>588</v>
      </c>
      <c r="H231" s="127" t="s">
        <v>588</v>
      </c>
    </row>
    <row r="232" spans="1:8" ht="15.75" thickBot="1" x14ac:dyDescent="0.3">
      <c r="A232" s="137"/>
      <c r="B232" s="137"/>
      <c r="C232" s="137"/>
      <c r="D232" s="146"/>
      <c r="E232" s="146"/>
      <c r="F232" s="137"/>
      <c r="G232" s="137"/>
      <c r="H232" s="137"/>
    </row>
    <row r="233" spans="1:8" ht="15.75" thickBot="1" x14ac:dyDescent="0.3">
      <c r="A233" s="119" t="s">
        <v>589</v>
      </c>
      <c r="B233" s="134" t="s">
        <v>590</v>
      </c>
      <c r="C233" s="119" t="s">
        <v>152</v>
      </c>
      <c r="D233" s="148">
        <v>26.867000000000001</v>
      </c>
      <c r="E233" s="148">
        <v>26.867000000000001</v>
      </c>
      <c r="F233" s="122">
        <f>E233-D233</f>
        <v>0</v>
      </c>
      <c r="G233" s="122">
        <f>E233/D233*100</f>
        <v>100</v>
      </c>
      <c r="H233" s="122"/>
    </row>
    <row r="234" spans="1:8" ht="15.75" thickBot="1" x14ac:dyDescent="0.3">
      <c r="A234" s="119" t="s">
        <v>591</v>
      </c>
      <c r="B234" s="134" t="s">
        <v>592</v>
      </c>
      <c r="C234" s="121" t="s">
        <v>593</v>
      </c>
      <c r="D234" s="148"/>
      <c r="E234" s="145"/>
      <c r="F234" s="122"/>
      <c r="G234" s="122"/>
      <c r="H234" s="122"/>
    </row>
    <row r="235" spans="1:8" ht="15.75" thickBot="1" x14ac:dyDescent="0.3">
      <c r="A235" s="119" t="s">
        <v>594</v>
      </c>
      <c r="B235" s="134" t="s">
        <v>595</v>
      </c>
      <c r="C235" s="119" t="s">
        <v>152</v>
      </c>
      <c r="D235" s="148"/>
      <c r="E235" s="145"/>
      <c r="F235" s="122"/>
      <c r="G235" s="122"/>
      <c r="H235" s="122"/>
    </row>
    <row r="236" spans="1:8" ht="15.75" thickBot="1" x14ac:dyDescent="0.3">
      <c r="A236" s="119" t="s">
        <v>596</v>
      </c>
      <c r="B236" s="134" t="s">
        <v>597</v>
      </c>
      <c r="C236" s="121" t="s">
        <v>598</v>
      </c>
      <c r="D236" s="148"/>
      <c r="E236" s="145"/>
      <c r="F236" s="122"/>
      <c r="G236" s="122"/>
      <c r="H236" s="122"/>
    </row>
    <row r="237" spans="1:8" ht="15.75" thickBot="1" x14ac:dyDescent="0.3">
      <c r="A237" s="119" t="s">
        <v>599</v>
      </c>
      <c r="B237" s="134" t="s">
        <v>600</v>
      </c>
      <c r="C237" s="121" t="s">
        <v>601</v>
      </c>
      <c r="D237" s="148"/>
      <c r="E237" s="145"/>
      <c r="F237" s="122"/>
      <c r="G237" s="122"/>
      <c r="H237" s="122"/>
    </row>
    <row r="238" spans="1:8" ht="15.75" thickBot="1" x14ac:dyDescent="0.3">
      <c r="A238" s="119" t="s">
        <v>602</v>
      </c>
      <c r="B238" s="134" t="s">
        <v>603</v>
      </c>
      <c r="C238" s="127" t="s">
        <v>604</v>
      </c>
      <c r="D238" s="150" t="s">
        <v>605</v>
      </c>
      <c r="E238" s="150" t="s">
        <v>605</v>
      </c>
      <c r="F238" s="122"/>
      <c r="G238" s="119" t="s">
        <v>605</v>
      </c>
      <c r="H238" s="119" t="s">
        <v>605</v>
      </c>
    </row>
    <row r="239" spans="1:8" ht="15.75" thickBot="1" x14ac:dyDescent="0.3">
      <c r="A239" s="119" t="s">
        <v>606</v>
      </c>
      <c r="B239" s="128" t="s">
        <v>607</v>
      </c>
      <c r="C239" s="121" t="s">
        <v>601</v>
      </c>
      <c r="D239" s="148"/>
      <c r="E239" s="145"/>
      <c r="F239" s="122"/>
      <c r="G239" s="122"/>
      <c r="H239" s="122"/>
    </row>
    <row r="240" spans="1:8" ht="15.75" thickBot="1" x14ac:dyDescent="0.3">
      <c r="A240" s="119" t="s">
        <v>608</v>
      </c>
      <c r="B240" s="128" t="s">
        <v>609</v>
      </c>
      <c r="C240" s="121" t="s">
        <v>610</v>
      </c>
      <c r="D240" s="148"/>
      <c r="E240" s="145"/>
      <c r="F240" s="122"/>
      <c r="G240" s="122"/>
      <c r="H240" s="122"/>
    </row>
    <row r="241" spans="1:8" ht="15.75" thickBot="1" x14ac:dyDescent="0.3">
      <c r="A241" s="119" t="s">
        <v>611</v>
      </c>
      <c r="B241" s="134" t="s">
        <v>612</v>
      </c>
      <c r="C241" s="119" t="s">
        <v>613</v>
      </c>
      <c r="D241" s="150" t="s">
        <v>605</v>
      </c>
      <c r="E241" s="150" t="s">
        <v>605</v>
      </c>
      <c r="F241" s="122"/>
      <c r="G241" s="119" t="s">
        <v>605</v>
      </c>
      <c r="H241" s="119" t="s">
        <v>605</v>
      </c>
    </row>
    <row r="242" spans="1:8" ht="15.75" thickBot="1" x14ac:dyDescent="0.3">
      <c r="A242" s="119" t="s">
        <v>614</v>
      </c>
      <c r="B242" s="128" t="s">
        <v>607</v>
      </c>
      <c r="C242" s="121" t="s">
        <v>601</v>
      </c>
      <c r="D242" s="148"/>
      <c r="E242" s="145"/>
      <c r="F242" s="122"/>
      <c r="G242" s="122"/>
      <c r="H242" s="122"/>
    </row>
    <row r="243" spans="1:8" ht="15.75" thickBot="1" x14ac:dyDescent="0.3">
      <c r="A243" s="119" t="s">
        <v>615</v>
      </c>
      <c r="B243" s="128" t="s">
        <v>616</v>
      </c>
      <c r="C243" s="119" t="s">
        <v>152</v>
      </c>
      <c r="D243" s="148"/>
      <c r="E243" s="145"/>
      <c r="F243" s="122"/>
      <c r="G243" s="122"/>
      <c r="H243" s="122"/>
    </row>
    <row r="244" spans="1:8" ht="15.75" thickBot="1" x14ac:dyDescent="0.3">
      <c r="A244" s="119" t="s">
        <v>617</v>
      </c>
      <c r="B244" s="128" t="s">
        <v>609</v>
      </c>
      <c r="C244" s="121" t="s">
        <v>618</v>
      </c>
      <c r="D244" s="148"/>
      <c r="E244" s="145"/>
      <c r="F244" s="122"/>
      <c r="G244" s="122"/>
      <c r="H244" s="122"/>
    </row>
    <row r="245" spans="1:8" ht="15.75" thickBot="1" x14ac:dyDescent="0.3">
      <c r="A245" s="119" t="s">
        <v>619</v>
      </c>
      <c r="B245" s="134" t="s">
        <v>620</v>
      </c>
      <c r="C245" s="127" t="s">
        <v>613</v>
      </c>
      <c r="D245" s="150" t="s">
        <v>605</v>
      </c>
      <c r="E245" s="150" t="s">
        <v>605</v>
      </c>
      <c r="F245" s="122"/>
      <c r="G245" s="119" t="s">
        <v>605</v>
      </c>
      <c r="H245" s="119" t="s">
        <v>605</v>
      </c>
    </row>
    <row r="246" spans="1:8" ht="15.75" thickBot="1" x14ac:dyDescent="0.3">
      <c r="A246" s="119" t="s">
        <v>621</v>
      </c>
      <c r="B246" s="128" t="s">
        <v>607</v>
      </c>
      <c r="C246" s="121" t="s">
        <v>622</v>
      </c>
      <c r="D246" s="148"/>
      <c r="E246" s="145"/>
      <c r="F246" s="122"/>
      <c r="G246" s="122"/>
      <c r="H246" s="122"/>
    </row>
    <row r="247" spans="1:8" ht="15.75" thickBot="1" x14ac:dyDescent="0.3">
      <c r="A247" s="119" t="s">
        <v>623</v>
      </c>
      <c r="B247" s="128" t="s">
        <v>609</v>
      </c>
      <c r="C247" s="121" t="s">
        <v>610</v>
      </c>
      <c r="D247" s="148"/>
      <c r="E247" s="145"/>
      <c r="F247" s="122"/>
      <c r="G247" s="122"/>
      <c r="H247" s="122"/>
    </row>
    <row r="248" spans="1:8" ht="15.75" thickBot="1" x14ac:dyDescent="0.3">
      <c r="A248" s="119" t="s">
        <v>624</v>
      </c>
      <c r="B248" s="134" t="s">
        <v>625</v>
      </c>
      <c r="C248" s="119" t="s">
        <v>613</v>
      </c>
      <c r="D248" s="150" t="s">
        <v>605</v>
      </c>
      <c r="E248" s="150" t="s">
        <v>605</v>
      </c>
      <c r="F248" s="122"/>
      <c r="G248" s="119" t="s">
        <v>605</v>
      </c>
      <c r="H248" s="119" t="s">
        <v>605</v>
      </c>
    </row>
    <row r="249" spans="1:8" ht="15.75" thickBot="1" x14ac:dyDescent="0.3">
      <c r="A249" s="119" t="s">
        <v>626</v>
      </c>
      <c r="B249" s="128" t="s">
        <v>607</v>
      </c>
      <c r="C249" s="121" t="s">
        <v>601</v>
      </c>
      <c r="D249" s="148"/>
      <c r="E249" s="145"/>
      <c r="F249" s="122"/>
      <c r="G249" s="122"/>
      <c r="H249" s="122"/>
    </row>
    <row r="250" spans="1:8" ht="15.75" thickBot="1" x14ac:dyDescent="0.3">
      <c r="A250" s="119" t="s">
        <v>627</v>
      </c>
      <c r="B250" s="128" t="s">
        <v>616</v>
      </c>
      <c r="C250" s="119" t="s">
        <v>152</v>
      </c>
      <c r="D250" s="148"/>
      <c r="E250" s="145"/>
      <c r="F250" s="122"/>
      <c r="G250" s="122"/>
      <c r="H250" s="122"/>
    </row>
    <row r="251" spans="1:8" ht="15.75" thickBot="1" x14ac:dyDescent="0.3">
      <c r="A251" s="119" t="s">
        <v>628</v>
      </c>
      <c r="B251" s="128" t="s">
        <v>609</v>
      </c>
      <c r="C251" s="121" t="s">
        <v>610</v>
      </c>
      <c r="D251" s="148"/>
      <c r="E251" s="145"/>
      <c r="F251" s="122"/>
      <c r="G251" s="122"/>
      <c r="H251" s="122"/>
    </row>
    <row r="252" spans="1:8" ht="15.75" thickBot="1" x14ac:dyDescent="0.3">
      <c r="A252" s="119" t="s">
        <v>629</v>
      </c>
      <c r="B252" s="121" t="s">
        <v>630</v>
      </c>
      <c r="C252" s="127" t="s">
        <v>613</v>
      </c>
      <c r="D252" s="150" t="s">
        <v>605</v>
      </c>
      <c r="E252" s="150" t="s">
        <v>605</v>
      </c>
      <c r="F252" s="122"/>
      <c r="G252" s="119" t="s">
        <v>605</v>
      </c>
      <c r="H252" s="119" t="s">
        <v>605</v>
      </c>
    </row>
    <row r="253" spans="1:8" ht="15.75" thickBot="1" x14ac:dyDescent="0.3">
      <c r="A253" s="119" t="s">
        <v>631</v>
      </c>
      <c r="B253" s="134" t="s">
        <v>632</v>
      </c>
      <c r="C253" s="121" t="s">
        <v>601</v>
      </c>
      <c r="D253" s="148"/>
      <c r="E253" s="145"/>
      <c r="F253" s="122"/>
      <c r="G253" s="122"/>
      <c r="H253" s="122"/>
    </row>
    <row r="254" spans="1:8" ht="23.45" customHeight="1" thickBot="1" x14ac:dyDescent="0.3">
      <c r="A254" s="127" t="s">
        <v>633</v>
      </c>
      <c r="B254" s="130" t="s">
        <v>634</v>
      </c>
      <c r="C254" s="126" t="s">
        <v>601</v>
      </c>
      <c r="D254" s="148"/>
      <c r="E254" s="145"/>
      <c r="F254" s="122"/>
      <c r="G254" s="122"/>
      <c r="H254" s="122"/>
    </row>
    <row r="255" spans="1:8" ht="15.75" thickBot="1" x14ac:dyDescent="0.3">
      <c r="A255" s="119" t="s">
        <v>635</v>
      </c>
      <c r="B255" s="131" t="s">
        <v>636</v>
      </c>
      <c r="C255" s="121" t="s">
        <v>601</v>
      </c>
      <c r="D255" s="148"/>
      <c r="E255" s="145"/>
      <c r="F255" s="122"/>
      <c r="G255" s="122"/>
      <c r="H255" s="122"/>
    </row>
    <row r="256" spans="1:8" ht="15.75" thickBot="1" x14ac:dyDescent="0.3">
      <c r="A256" s="119" t="s">
        <v>637</v>
      </c>
      <c r="B256" s="131" t="s">
        <v>638</v>
      </c>
      <c r="C256" s="121" t="s">
        <v>601</v>
      </c>
      <c r="D256" s="148"/>
      <c r="E256" s="145"/>
      <c r="F256" s="122"/>
      <c r="G256" s="122"/>
      <c r="H256" s="122"/>
    </row>
    <row r="257" spans="1:8" ht="15.75" thickBot="1" x14ac:dyDescent="0.3">
      <c r="A257" s="119" t="s">
        <v>639</v>
      </c>
      <c r="B257" s="134" t="s">
        <v>640</v>
      </c>
      <c r="C257" s="121" t="s">
        <v>601</v>
      </c>
      <c r="D257" s="148"/>
      <c r="E257" s="145"/>
      <c r="F257" s="122"/>
      <c r="G257" s="122"/>
      <c r="H257" s="122"/>
    </row>
    <row r="258" spans="1:8" ht="15.75" thickBot="1" x14ac:dyDescent="0.3">
      <c r="A258" s="119" t="s">
        <v>641</v>
      </c>
      <c r="B258" s="134" t="s">
        <v>642</v>
      </c>
      <c r="C258" s="119" t="s">
        <v>152</v>
      </c>
      <c r="D258" s="148"/>
      <c r="E258" s="145"/>
      <c r="F258" s="122"/>
      <c r="G258" s="122"/>
      <c r="H258" s="122"/>
    </row>
    <row r="259" spans="1:8" ht="30.6" customHeight="1" thickBot="1" x14ac:dyDescent="0.3">
      <c r="A259" s="127" t="s">
        <v>643</v>
      </c>
      <c r="B259" s="130" t="s">
        <v>644</v>
      </c>
      <c r="C259" s="127" t="s">
        <v>152</v>
      </c>
      <c r="D259" s="148"/>
      <c r="E259" s="145"/>
      <c r="F259" s="122"/>
      <c r="G259" s="122"/>
      <c r="H259" s="122"/>
    </row>
    <row r="260" spans="1:8" ht="15.75" thickBot="1" x14ac:dyDescent="0.3">
      <c r="A260" s="119" t="s">
        <v>645</v>
      </c>
      <c r="B260" s="131" t="s">
        <v>636</v>
      </c>
      <c r="C260" s="119" t="s">
        <v>152</v>
      </c>
      <c r="D260" s="148"/>
      <c r="E260" s="145"/>
      <c r="F260" s="122"/>
      <c r="G260" s="122"/>
      <c r="H260" s="122"/>
    </row>
    <row r="261" spans="1:8" ht="15.75" thickBot="1" x14ac:dyDescent="0.3">
      <c r="A261" s="119" t="s">
        <v>646</v>
      </c>
      <c r="B261" s="131" t="s">
        <v>638</v>
      </c>
      <c r="C261" s="119" t="s">
        <v>152</v>
      </c>
      <c r="D261" s="148"/>
      <c r="E261" s="145"/>
      <c r="F261" s="122"/>
      <c r="G261" s="122"/>
      <c r="H261" s="122"/>
    </row>
    <row r="262" spans="1:8" ht="15.75" thickBot="1" x14ac:dyDescent="0.3">
      <c r="A262" s="119" t="s">
        <v>647</v>
      </c>
      <c r="B262" s="134" t="s">
        <v>648</v>
      </c>
      <c r="C262" s="119" t="s">
        <v>649</v>
      </c>
      <c r="D262" s="162">
        <v>2940.3</v>
      </c>
      <c r="E262" s="202">
        <v>2972.29</v>
      </c>
      <c r="F262" s="163">
        <f>E262-D262</f>
        <v>31.989999999999782</v>
      </c>
      <c r="G262" s="122">
        <f>E262/D262*100</f>
        <v>101.08798421929734</v>
      </c>
      <c r="H262" s="122"/>
    </row>
    <row r="263" spans="1:8" ht="26.45" customHeight="1" thickBot="1" x14ac:dyDescent="0.3">
      <c r="A263" s="127" t="s">
        <v>650</v>
      </c>
      <c r="B263" s="142" t="s">
        <v>651</v>
      </c>
      <c r="C263" s="126" t="s">
        <v>259</v>
      </c>
      <c r="D263" s="148">
        <f>D23-D57-D58-D51</f>
        <v>128.70875999999998</v>
      </c>
      <c r="E263" s="162">
        <f>E23-E57-E58-E51+E91</f>
        <v>147.07883431870999</v>
      </c>
      <c r="F263" s="122">
        <f>E263-D263</f>
        <v>18.37007431871001</v>
      </c>
      <c r="G263" s="122">
        <f>E263/D263*100</f>
        <v>114.27259055149783</v>
      </c>
      <c r="H263" s="122"/>
    </row>
    <row r="264" spans="1:8" ht="15.75" thickBot="1" x14ac:dyDescent="0.3">
      <c r="A264" s="119" t="s">
        <v>652</v>
      </c>
      <c r="B264" s="121" t="s">
        <v>653</v>
      </c>
      <c r="C264" s="127" t="s">
        <v>604</v>
      </c>
      <c r="D264" s="150" t="s">
        <v>605</v>
      </c>
      <c r="E264" s="205" t="s">
        <v>605</v>
      </c>
      <c r="F264" s="122"/>
      <c r="G264" s="119" t="s">
        <v>605</v>
      </c>
      <c r="H264" s="119" t="s">
        <v>605</v>
      </c>
    </row>
    <row r="265" spans="1:8" ht="15.75" thickBot="1" x14ac:dyDescent="0.3">
      <c r="A265" s="119" t="s">
        <v>654</v>
      </c>
      <c r="B265" s="134" t="s">
        <v>655</v>
      </c>
      <c r="C265" s="121" t="s">
        <v>601</v>
      </c>
      <c r="D265" s="148">
        <v>159.4</v>
      </c>
      <c r="E265" s="202">
        <v>158.15175900000003</v>
      </c>
      <c r="F265" s="122">
        <f>E265-D265</f>
        <v>-1.2482409999999788</v>
      </c>
      <c r="G265" s="122">
        <f>E265/D265*100</f>
        <v>99.216912797992478</v>
      </c>
      <c r="H265" s="122"/>
    </row>
    <row r="266" spans="1:8" ht="15.75" thickBot="1" x14ac:dyDescent="0.3">
      <c r="A266" s="119" t="s">
        <v>656</v>
      </c>
      <c r="B266" s="134" t="s">
        <v>657</v>
      </c>
      <c r="C266" s="121" t="s">
        <v>598</v>
      </c>
      <c r="D266" s="148"/>
      <c r="E266" s="145"/>
      <c r="F266" s="122"/>
      <c r="G266" s="122"/>
      <c r="H266" s="122"/>
    </row>
    <row r="267" spans="1:8" ht="31.15" customHeight="1" thickBot="1" x14ac:dyDescent="0.3">
      <c r="A267" s="127" t="s">
        <v>658</v>
      </c>
      <c r="B267" s="142" t="s">
        <v>659</v>
      </c>
      <c r="C267" s="126" t="s">
        <v>259</v>
      </c>
      <c r="D267" s="148"/>
      <c r="E267" s="145"/>
      <c r="F267" s="122"/>
      <c r="G267" s="122"/>
      <c r="H267" s="122"/>
    </row>
    <row r="268" spans="1:8" ht="24" customHeight="1" thickBot="1" x14ac:dyDescent="0.3">
      <c r="A268" s="127" t="s">
        <v>660</v>
      </c>
      <c r="B268" s="142" t="s">
        <v>661</v>
      </c>
      <c r="C268" s="126" t="s">
        <v>259</v>
      </c>
      <c r="D268" s="148"/>
      <c r="E268" s="145"/>
      <c r="F268" s="122"/>
      <c r="G268" s="122"/>
      <c r="H268" s="122"/>
    </row>
    <row r="269" spans="1:8" ht="15.75" thickBot="1" x14ac:dyDescent="0.3">
      <c r="A269" s="119" t="s">
        <v>662</v>
      </c>
      <c r="B269" s="121" t="s">
        <v>663</v>
      </c>
      <c r="C269" s="119" t="s">
        <v>604</v>
      </c>
      <c r="D269" s="150" t="s">
        <v>605</v>
      </c>
      <c r="E269" s="150" t="s">
        <v>605</v>
      </c>
      <c r="F269" s="122"/>
      <c r="G269" s="119" t="s">
        <v>605</v>
      </c>
      <c r="H269" s="119" t="s">
        <v>605</v>
      </c>
    </row>
    <row r="270" spans="1:8" ht="15.75" thickBot="1" x14ac:dyDescent="0.3">
      <c r="A270" s="119" t="s">
        <v>664</v>
      </c>
      <c r="B270" s="134" t="s">
        <v>665</v>
      </c>
      <c r="C270" s="119" t="s">
        <v>152</v>
      </c>
      <c r="D270" s="148"/>
      <c r="E270" s="145"/>
      <c r="F270" s="122"/>
      <c r="G270" s="122"/>
      <c r="H270" s="122"/>
    </row>
    <row r="271" spans="1:8" ht="29.45" customHeight="1" thickBot="1" x14ac:dyDescent="0.3">
      <c r="A271" s="127" t="s">
        <v>666</v>
      </c>
      <c r="B271" s="130" t="s">
        <v>667</v>
      </c>
      <c r="C271" s="127" t="s">
        <v>152</v>
      </c>
      <c r="D271" s="148"/>
      <c r="E271" s="145"/>
      <c r="F271" s="122"/>
      <c r="G271" s="122"/>
      <c r="H271" s="122"/>
    </row>
    <row r="272" spans="1:8" ht="19.149999999999999" customHeight="1" thickBot="1" x14ac:dyDescent="0.3">
      <c r="A272" s="127" t="s">
        <v>668</v>
      </c>
      <c r="B272" s="130" t="s">
        <v>669</v>
      </c>
      <c r="C272" s="127" t="s">
        <v>152</v>
      </c>
      <c r="D272" s="148"/>
      <c r="E272" s="145"/>
      <c r="F272" s="122"/>
      <c r="G272" s="122"/>
      <c r="H272" s="122"/>
    </row>
    <row r="273" spans="1:8" ht="21.6" customHeight="1" thickBot="1" x14ac:dyDescent="0.3">
      <c r="A273" s="127" t="s">
        <v>670</v>
      </c>
      <c r="B273" s="130" t="s">
        <v>671</v>
      </c>
      <c r="C273" s="127" t="s">
        <v>152</v>
      </c>
      <c r="D273" s="148"/>
      <c r="E273" s="145"/>
      <c r="F273" s="122"/>
      <c r="G273" s="122"/>
      <c r="H273" s="122"/>
    </row>
    <row r="274" spans="1:8" ht="15.75" thickBot="1" x14ac:dyDescent="0.3">
      <c r="A274" s="119" t="s">
        <v>672</v>
      </c>
      <c r="B274" s="134" t="s">
        <v>673</v>
      </c>
      <c r="C274" s="121" t="s">
        <v>601</v>
      </c>
      <c r="D274" s="148"/>
      <c r="E274" s="145"/>
      <c r="F274" s="122"/>
      <c r="G274" s="122"/>
      <c r="H274" s="122"/>
    </row>
    <row r="275" spans="1:8" ht="23.45" customHeight="1" thickBot="1" x14ac:dyDescent="0.3">
      <c r="A275" s="127" t="s">
        <v>674</v>
      </c>
      <c r="B275" s="130" t="s">
        <v>675</v>
      </c>
      <c r="C275" s="126" t="s">
        <v>601</v>
      </c>
      <c r="D275" s="148"/>
      <c r="E275" s="145"/>
      <c r="F275" s="122"/>
      <c r="G275" s="122"/>
      <c r="H275" s="122"/>
    </row>
    <row r="276" spans="1:8" ht="15.75" thickBot="1" x14ac:dyDescent="0.3">
      <c r="A276" s="8" t="s">
        <v>676</v>
      </c>
      <c r="B276" s="27" t="s">
        <v>677</v>
      </c>
      <c r="C276" s="9" t="s">
        <v>601</v>
      </c>
      <c r="D276" s="151"/>
      <c r="E276" s="152"/>
      <c r="F276" s="10"/>
      <c r="G276" s="10"/>
      <c r="H276" s="10"/>
    </row>
    <row r="277" spans="1:8" ht="19.149999999999999" customHeight="1" thickBot="1" x14ac:dyDescent="0.3">
      <c r="A277" s="7" t="s">
        <v>678</v>
      </c>
      <c r="B277" s="34" t="s">
        <v>679</v>
      </c>
      <c r="C277" s="5" t="s">
        <v>259</v>
      </c>
      <c r="D277" s="151"/>
      <c r="E277" s="152"/>
      <c r="F277" s="10"/>
      <c r="G277" s="10"/>
      <c r="H277" s="10"/>
    </row>
    <row r="278" spans="1:8" ht="15.75" thickBot="1" x14ac:dyDescent="0.3">
      <c r="A278" s="8" t="s">
        <v>680</v>
      </c>
      <c r="B278" s="27" t="s">
        <v>283</v>
      </c>
      <c r="C278" s="9" t="s">
        <v>259</v>
      </c>
      <c r="D278" s="151"/>
      <c r="E278" s="152"/>
      <c r="F278" s="10"/>
      <c r="G278" s="10"/>
      <c r="H278" s="10"/>
    </row>
    <row r="279" spans="1:8" ht="15.75" thickBot="1" x14ac:dyDescent="0.3">
      <c r="A279" s="8" t="s">
        <v>681</v>
      </c>
      <c r="B279" s="27" t="s">
        <v>285</v>
      </c>
      <c r="C279" s="9" t="s">
        <v>259</v>
      </c>
      <c r="D279" s="151"/>
      <c r="E279" s="152"/>
      <c r="F279" s="10"/>
      <c r="G279" s="10"/>
      <c r="H279" s="10"/>
    </row>
    <row r="280" spans="1:8" ht="15.75" thickBot="1" x14ac:dyDescent="0.3">
      <c r="A280" s="8" t="s">
        <v>682</v>
      </c>
      <c r="B280" s="9" t="s">
        <v>683</v>
      </c>
      <c r="C280" s="8" t="s">
        <v>684</v>
      </c>
      <c r="D280" s="151"/>
      <c r="E280" s="152"/>
      <c r="F280" s="10"/>
      <c r="G280" s="10"/>
      <c r="H280" s="10"/>
    </row>
    <row r="281" spans="1:8" ht="15.75" thickBot="1" x14ac:dyDescent="0.3">
      <c r="A281" s="279" t="s">
        <v>685</v>
      </c>
      <c r="B281" s="280"/>
      <c r="C281" s="280"/>
      <c r="D281" s="280"/>
      <c r="E281" s="280"/>
      <c r="F281" s="280"/>
      <c r="G281" s="280"/>
      <c r="H281" s="281"/>
    </row>
    <row r="282" spans="1:8" ht="15.75" thickBot="1" x14ac:dyDescent="0.3">
      <c r="A282" s="284" t="s">
        <v>686</v>
      </c>
      <c r="B282" s="284" t="s">
        <v>251</v>
      </c>
      <c r="C282" s="282" t="s">
        <v>252</v>
      </c>
      <c r="D282" s="286" t="s">
        <v>1862</v>
      </c>
      <c r="E282" s="287"/>
      <c r="F282" s="293" t="s">
        <v>687</v>
      </c>
      <c r="G282" s="294"/>
      <c r="H282" s="282" t="s">
        <v>144</v>
      </c>
    </row>
    <row r="283" spans="1:8" ht="22.5" thickBot="1" x14ac:dyDescent="0.3">
      <c r="A283" s="285"/>
      <c r="B283" s="285"/>
      <c r="C283" s="283"/>
      <c r="D283" s="144" t="s">
        <v>145</v>
      </c>
      <c r="E283" s="144" t="s">
        <v>146</v>
      </c>
      <c r="F283" s="6" t="s">
        <v>255</v>
      </c>
      <c r="G283" s="28" t="s">
        <v>688</v>
      </c>
      <c r="H283" s="283"/>
    </row>
    <row r="284" spans="1:8" ht="15.75" thickBot="1" x14ac:dyDescent="0.3">
      <c r="A284" s="7" t="s">
        <v>689</v>
      </c>
      <c r="B284" s="7" t="s">
        <v>156</v>
      </c>
      <c r="C284" s="7" t="s">
        <v>690</v>
      </c>
      <c r="D284" s="144" t="s">
        <v>691</v>
      </c>
      <c r="E284" s="144" t="s">
        <v>159</v>
      </c>
      <c r="F284" s="7" t="s">
        <v>692</v>
      </c>
      <c r="G284" s="7" t="s">
        <v>161</v>
      </c>
      <c r="H284" s="7" t="s">
        <v>693</v>
      </c>
    </row>
    <row r="285" spans="1:8" ht="15.75" thickBot="1" x14ac:dyDescent="0.3">
      <c r="A285" s="288" t="s">
        <v>694</v>
      </c>
      <c r="B285" s="289"/>
      <c r="C285" s="9" t="s">
        <v>259</v>
      </c>
      <c r="D285" s="145">
        <f>D286+D344</f>
        <v>20.432590000000001</v>
      </c>
      <c r="E285" s="145">
        <f>E286+E344</f>
        <v>22.445421160000002</v>
      </c>
      <c r="F285" s="122">
        <f>E285-D285</f>
        <v>2.0128311600000011</v>
      </c>
      <c r="G285" s="122">
        <f>E285/D285*100</f>
        <v>109.85108182565206</v>
      </c>
      <c r="H285" s="10"/>
    </row>
    <row r="286" spans="1:8" ht="15.75" thickBot="1" x14ac:dyDescent="0.3">
      <c r="A286" s="8" t="s">
        <v>695</v>
      </c>
      <c r="B286" s="9" t="s">
        <v>696</v>
      </c>
      <c r="C286" s="9" t="s">
        <v>259</v>
      </c>
      <c r="D286" s="145">
        <f>D287+D312+D340+D341</f>
        <v>20.432590000000001</v>
      </c>
      <c r="E286" s="145">
        <f>E287+E312+E340+E341</f>
        <v>22.445421160000002</v>
      </c>
      <c r="F286" s="122">
        <f t="shared" ref="F286:F287" si="15">E286-D286</f>
        <v>2.0128311600000011</v>
      </c>
      <c r="G286" s="122">
        <f t="shared" ref="G286:G287" si="16">E286/D286*100</f>
        <v>109.85108182565206</v>
      </c>
      <c r="H286" s="10"/>
    </row>
    <row r="287" spans="1:8" ht="15.75" thickBot="1" x14ac:dyDescent="0.3">
      <c r="A287" s="8" t="s">
        <v>697</v>
      </c>
      <c r="B287" s="17" t="s">
        <v>698</v>
      </c>
      <c r="C287" s="9" t="s">
        <v>259</v>
      </c>
      <c r="D287" s="145">
        <f>D288+D293+D294+D295+D296+D301+D302+D304</f>
        <v>13</v>
      </c>
      <c r="E287" s="145">
        <f>E288+E293+E294+E295+E296+E301+E302+E304</f>
        <v>15.0278505</v>
      </c>
      <c r="F287" s="122">
        <f t="shared" si="15"/>
        <v>2.0278504999999996</v>
      </c>
      <c r="G287" s="122">
        <f t="shared" si="16"/>
        <v>115.59884999999998</v>
      </c>
      <c r="H287" s="10"/>
    </row>
    <row r="288" spans="1:8" ht="30" customHeight="1" thickBot="1" x14ac:dyDescent="0.3">
      <c r="A288" s="7" t="s">
        <v>699</v>
      </c>
      <c r="B288" s="29" t="s">
        <v>700</v>
      </c>
      <c r="C288" s="5" t="s">
        <v>259</v>
      </c>
      <c r="D288" s="152"/>
      <c r="E288" s="145"/>
      <c r="F288" s="10"/>
      <c r="G288" s="10"/>
      <c r="H288" s="10"/>
    </row>
    <row r="289" spans="1:8" ht="15.75" thickBot="1" x14ac:dyDescent="0.3">
      <c r="A289" s="8" t="s">
        <v>701</v>
      </c>
      <c r="B289" s="30" t="s">
        <v>702</v>
      </c>
      <c r="C289" s="9" t="s">
        <v>259</v>
      </c>
      <c r="D289" s="152"/>
      <c r="E289" s="145"/>
      <c r="F289" s="10"/>
      <c r="G289" s="10"/>
      <c r="H289" s="10"/>
    </row>
    <row r="290" spans="1:8" ht="27" customHeight="1" thickBot="1" x14ac:dyDescent="0.3">
      <c r="A290" s="19" t="s">
        <v>703</v>
      </c>
      <c r="B290" s="31" t="s">
        <v>263</v>
      </c>
      <c r="C290" s="5" t="s">
        <v>259</v>
      </c>
      <c r="D290" s="152"/>
      <c r="E290" s="145"/>
      <c r="F290" s="10"/>
      <c r="G290" s="10"/>
      <c r="H290" s="10"/>
    </row>
    <row r="291" spans="1:8" ht="20.45" customHeight="1" thickBot="1" x14ac:dyDescent="0.3">
      <c r="A291" s="19" t="s">
        <v>704</v>
      </c>
      <c r="B291" s="31" t="s">
        <v>265</v>
      </c>
      <c r="C291" s="5" t="s">
        <v>259</v>
      </c>
      <c r="D291" s="152"/>
      <c r="E291" s="145"/>
      <c r="F291" s="10"/>
      <c r="G291" s="10"/>
      <c r="H291" s="10"/>
    </row>
    <row r="292" spans="1:8" ht="19.149999999999999" customHeight="1" thickBot="1" x14ac:dyDescent="0.3">
      <c r="A292" s="19" t="s">
        <v>705</v>
      </c>
      <c r="B292" s="31" t="s">
        <v>267</v>
      </c>
      <c r="C292" s="5" t="s">
        <v>259</v>
      </c>
      <c r="D292" s="152"/>
      <c r="E292" s="145"/>
      <c r="F292" s="10"/>
      <c r="G292" s="10"/>
      <c r="H292" s="10"/>
    </row>
    <row r="293" spans="1:8" ht="15.75" thickBot="1" x14ac:dyDescent="0.3">
      <c r="A293" s="8" t="s">
        <v>706</v>
      </c>
      <c r="B293" s="30" t="s">
        <v>707</v>
      </c>
      <c r="C293" s="9" t="s">
        <v>259</v>
      </c>
      <c r="D293" s="152"/>
      <c r="E293" s="145"/>
      <c r="F293" s="10"/>
      <c r="G293" s="10"/>
      <c r="H293" s="10"/>
    </row>
    <row r="294" spans="1:8" ht="15.75" thickBot="1" x14ac:dyDescent="0.3">
      <c r="A294" s="8" t="s">
        <v>708</v>
      </c>
      <c r="B294" s="30" t="s">
        <v>709</v>
      </c>
      <c r="C294" s="9" t="s">
        <v>259</v>
      </c>
      <c r="D294" s="152">
        <v>13</v>
      </c>
      <c r="E294" s="202">
        <f>'1'!P17/1.2</f>
        <v>15.0278505</v>
      </c>
      <c r="F294" s="122">
        <f t="shared" ref="F294" si="17">E294-D294</f>
        <v>2.0278504999999996</v>
      </c>
      <c r="G294" s="122">
        <f t="shared" ref="G294" si="18">E294/D294*100</f>
        <v>115.59884999999998</v>
      </c>
      <c r="H294" s="10"/>
    </row>
    <row r="295" spans="1:8" ht="15.75" thickBot="1" x14ac:dyDescent="0.3">
      <c r="A295" s="8" t="s">
        <v>710</v>
      </c>
      <c r="B295" s="30" t="s">
        <v>711</v>
      </c>
      <c r="C295" s="9" t="s">
        <v>259</v>
      </c>
      <c r="D295" s="152"/>
      <c r="E295" s="152"/>
      <c r="F295" s="10"/>
      <c r="G295" s="10"/>
      <c r="H295" s="10"/>
    </row>
    <row r="296" spans="1:8" ht="15.75" thickBot="1" x14ac:dyDescent="0.3">
      <c r="A296" s="8" t="s">
        <v>712</v>
      </c>
      <c r="B296" s="30" t="s">
        <v>713</v>
      </c>
      <c r="C296" s="9" t="s">
        <v>259</v>
      </c>
      <c r="D296" s="152"/>
      <c r="E296" s="152"/>
      <c r="F296" s="10"/>
      <c r="G296" s="10"/>
      <c r="H296" s="10"/>
    </row>
    <row r="297" spans="1:8" ht="25.15" customHeight="1" thickBot="1" x14ac:dyDescent="0.3">
      <c r="A297" s="19" t="s">
        <v>714</v>
      </c>
      <c r="B297" s="31" t="s">
        <v>715</v>
      </c>
      <c r="C297" s="5" t="s">
        <v>259</v>
      </c>
      <c r="D297" s="152"/>
      <c r="E297" s="152"/>
      <c r="F297" s="10"/>
      <c r="G297" s="10"/>
      <c r="H297" s="10"/>
    </row>
    <row r="298" spans="1:8" ht="15.75" thickBot="1" x14ac:dyDescent="0.3">
      <c r="A298" s="9" t="s">
        <v>716</v>
      </c>
      <c r="B298" s="35" t="s">
        <v>717</v>
      </c>
      <c r="C298" s="9" t="s">
        <v>259</v>
      </c>
      <c r="D298" s="152"/>
      <c r="E298" s="152"/>
      <c r="F298" s="10"/>
      <c r="G298" s="10"/>
      <c r="H298" s="10"/>
    </row>
    <row r="299" spans="1:8" ht="15.75" thickBot="1" x14ac:dyDescent="0.3">
      <c r="A299" s="17" t="s">
        <v>718</v>
      </c>
      <c r="B299" s="32" t="s">
        <v>719</v>
      </c>
      <c r="C299" s="9" t="s">
        <v>259</v>
      </c>
      <c r="D299" s="152"/>
      <c r="E299" s="152"/>
      <c r="F299" s="10"/>
      <c r="G299" s="10"/>
      <c r="H299" s="10"/>
    </row>
    <row r="300" spans="1:8" ht="15.75" thickBot="1" x14ac:dyDescent="0.3">
      <c r="A300" s="9" t="s">
        <v>720</v>
      </c>
      <c r="B300" s="35" t="s">
        <v>717</v>
      </c>
      <c r="C300" s="9" t="s">
        <v>259</v>
      </c>
      <c r="D300" s="152"/>
      <c r="E300" s="152"/>
      <c r="F300" s="10"/>
      <c r="G300" s="10"/>
      <c r="H300" s="10"/>
    </row>
    <row r="301" spans="1:8" ht="15.75" thickBot="1" x14ac:dyDescent="0.3">
      <c r="A301" s="8" t="s">
        <v>721</v>
      </c>
      <c r="B301" s="30" t="s">
        <v>722</v>
      </c>
      <c r="C301" s="9" t="s">
        <v>259</v>
      </c>
      <c r="D301" s="152"/>
      <c r="E301" s="152"/>
      <c r="F301" s="10"/>
      <c r="G301" s="10"/>
      <c r="H301" s="10"/>
    </row>
    <row r="302" spans="1:8" ht="15.75" thickBot="1" x14ac:dyDescent="0.3">
      <c r="A302" s="8" t="s">
        <v>723</v>
      </c>
      <c r="B302" s="30" t="s">
        <v>513</v>
      </c>
      <c r="C302" s="9" t="s">
        <v>259</v>
      </c>
      <c r="D302" s="152"/>
      <c r="E302" s="152"/>
      <c r="F302" s="10"/>
      <c r="G302" s="10"/>
      <c r="H302" s="10"/>
    </row>
    <row r="303" spans="1:8" ht="15.75" thickBot="1" x14ac:dyDescent="0.3"/>
    <row r="304" spans="1:8" ht="42" customHeight="1" thickBot="1" x14ac:dyDescent="0.3">
      <c r="A304" s="7" t="s">
        <v>724</v>
      </c>
      <c r="B304" s="36" t="s">
        <v>725</v>
      </c>
      <c r="C304" s="5" t="s">
        <v>259</v>
      </c>
      <c r="D304" s="153"/>
      <c r="E304" s="153"/>
      <c r="F304" s="10"/>
      <c r="G304" s="10"/>
      <c r="H304" s="10"/>
    </row>
    <row r="305" spans="1:8" ht="15.75" thickBot="1" x14ac:dyDescent="0.3">
      <c r="A305" s="8" t="s">
        <v>726</v>
      </c>
      <c r="B305" s="32" t="s">
        <v>283</v>
      </c>
      <c r="C305" s="9" t="s">
        <v>259</v>
      </c>
      <c r="D305" s="153"/>
      <c r="E305" s="153"/>
      <c r="F305" s="10"/>
      <c r="G305" s="10"/>
      <c r="H305" s="10"/>
    </row>
    <row r="306" spans="1:8" ht="15.75" thickBot="1" x14ac:dyDescent="0.3">
      <c r="A306" s="8" t="s">
        <v>727</v>
      </c>
      <c r="B306" s="32" t="s">
        <v>285</v>
      </c>
      <c r="C306" s="9" t="s">
        <v>259</v>
      </c>
      <c r="D306" s="153"/>
      <c r="E306" s="153"/>
      <c r="F306" s="10"/>
      <c r="G306" s="10"/>
      <c r="H306" s="10"/>
    </row>
    <row r="307" spans="1:8" ht="21" customHeight="1" thickBot="1" x14ac:dyDescent="0.3">
      <c r="A307" s="7" t="s">
        <v>264</v>
      </c>
      <c r="B307" s="28" t="s">
        <v>728</v>
      </c>
      <c r="C307" s="5" t="s">
        <v>259</v>
      </c>
      <c r="D307" s="153"/>
      <c r="E307" s="153"/>
      <c r="F307" s="10"/>
      <c r="G307" s="10"/>
      <c r="H307" s="10"/>
    </row>
    <row r="308" spans="1:8" ht="16.149999999999999" customHeight="1" thickBot="1" x14ac:dyDescent="0.3">
      <c r="A308" s="7" t="s">
        <v>729</v>
      </c>
      <c r="B308" s="36" t="s">
        <v>263</v>
      </c>
      <c r="C308" s="5" t="s">
        <v>259</v>
      </c>
      <c r="D308" s="153"/>
      <c r="E308" s="153"/>
      <c r="F308" s="10"/>
      <c r="G308" s="10"/>
      <c r="H308" s="10"/>
    </row>
    <row r="309" spans="1:8" ht="16.149999999999999" customHeight="1" thickBot="1" x14ac:dyDescent="0.3">
      <c r="A309" s="7" t="s">
        <v>730</v>
      </c>
      <c r="B309" s="36" t="s">
        <v>265</v>
      </c>
      <c r="C309" s="5" t="s">
        <v>259</v>
      </c>
      <c r="D309" s="153"/>
      <c r="E309" s="153"/>
      <c r="F309" s="10"/>
      <c r="G309" s="10"/>
      <c r="H309" s="10"/>
    </row>
    <row r="310" spans="1:8" ht="33.6" customHeight="1" thickBot="1" x14ac:dyDescent="0.3">
      <c r="A310" s="7" t="s">
        <v>731</v>
      </c>
      <c r="B310" s="36" t="s">
        <v>267</v>
      </c>
      <c r="C310" s="5" t="s">
        <v>259</v>
      </c>
      <c r="D310" s="153"/>
      <c r="E310" s="153"/>
      <c r="F310" s="10"/>
      <c r="G310" s="10"/>
      <c r="H310" s="10"/>
    </row>
    <row r="311" spans="1:8" ht="15.75" thickBot="1" x14ac:dyDescent="0.3">
      <c r="A311" s="8" t="s">
        <v>266</v>
      </c>
      <c r="B311" s="25" t="s">
        <v>732</v>
      </c>
      <c r="C311" s="9" t="s">
        <v>259</v>
      </c>
      <c r="D311" s="153"/>
      <c r="E311" s="153"/>
      <c r="F311" s="10"/>
      <c r="G311" s="10"/>
      <c r="H311" s="10"/>
    </row>
    <row r="312" spans="1:8" ht="15.75" thickBot="1" x14ac:dyDescent="0.3">
      <c r="A312" s="8" t="s">
        <v>268</v>
      </c>
      <c r="B312" s="9" t="s">
        <v>733</v>
      </c>
      <c r="C312" s="9" t="s">
        <v>259</v>
      </c>
      <c r="D312" s="206">
        <f>D313+D326</f>
        <v>7.4325900000000003</v>
      </c>
      <c r="E312" s="206">
        <f>E313+E326</f>
        <v>7.4175706600000009</v>
      </c>
      <c r="F312" s="122">
        <f t="shared" ref="F312" si="19">E312-D312</f>
        <v>-1.5019339999999382E-2</v>
      </c>
      <c r="G312" s="122">
        <f t="shared" ref="G312" si="20">E312/D312*100</f>
        <v>99.79792589124385</v>
      </c>
      <c r="H312" s="10"/>
    </row>
    <row r="313" spans="1:8" ht="29.45" customHeight="1" thickBot="1" x14ac:dyDescent="0.3">
      <c r="A313" s="8" t="s">
        <v>734</v>
      </c>
      <c r="B313" s="25" t="s">
        <v>735</v>
      </c>
      <c r="C313" s="9" t="s">
        <v>259</v>
      </c>
      <c r="D313" s="206">
        <v>7.4325900000000003</v>
      </c>
      <c r="E313" s="206">
        <f>'1'!Q17/1.2</f>
        <v>7.4175706600000009</v>
      </c>
      <c r="F313" s="122">
        <f t="shared" ref="F313" si="21">E313-D313</f>
        <v>-1.5019339999999382E-2</v>
      </c>
      <c r="G313" s="122">
        <f t="shared" ref="G313" si="22">E313/D313*100</f>
        <v>99.79792589124385</v>
      </c>
      <c r="H313" s="10"/>
    </row>
    <row r="314" spans="1:8" ht="15.75" thickBot="1" x14ac:dyDescent="0.3">
      <c r="A314" s="8" t="s">
        <v>736</v>
      </c>
      <c r="B314" s="30" t="s">
        <v>737</v>
      </c>
      <c r="C314" s="9" t="s">
        <v>259</v>
      </c>
      <c r="D314" s="153"/>
      <c r="E314" s="153"/>
      <c r="F314" s="10"/>
      <c r="G314" s="10"/>
      <c r="H314" s="10"/>
    </row>
    <row r="315" spans="1:8" ht="23.45" customHeight="1" thickBot="1" x14ac:dyDescent="0.3">
      <c r="A315" s="7" t="s">
        <v>738</v>
      </c>
      <c r="B315" s="36" t="s">
        <v>263</v>
      </c>
      <c r="C315" s="5" t="s">
        <v>259</v>
      </c>
      <c r="D315" s="153"/>
      <c r="E315" s="153"/>
      <c r="F315" s="10"/>
      <c r="G315" s="10"/>
      <c r="H315" s="10"/>
    </row>
    <row r="316" spans="1:8" ht="15.6" customHeight="1" thickBot="1" x14ac:dyDescent="0.3">
      <c r="A316" s="7" t="s">
        <v>739</v>
      </c>
      <c r="B316" s="36" t="s">
        <v>265</v>
      </c>
      <c r="C316" s="5" t="s">
        <v>259</v>
      </c>
      <c r="D316" s="153"/>
      <c r="E316" s="153"/>
      <c r="F316" s="10"/>
      <c r="G316" s="10"/>
      <c r="H316" s="10"/>
    </row>
    <row r="317" spans="1:8" ht="18" customHeight="1" thickBot="1" x14ac:dyDescent="0.3">
      <c r="A317" s="7" t="s">
        <v>740</v>
      </c>
      <c r="B317" s="36" t="s">
        <v>267</v>
      </c>
      <c r="C317" s="5" t="s">
        <v>259</v>
      </c>
      <c r="D317" s="153"/>
      <c r="E317" s="153"/>
      <c r="F317" s="10"/>
      <c r="G317" s="10"/>
      <c r="H317" s="10"/>
    </row>
    <row r="318" spans="1:8" ht="15.75" thickBot="1" x14ac:dyDescent="0.3">
      <c r="A318" s="8" t="s">
        <v>741</v>
      </c>
      <c r="B318" s="30" t="s">
        <v>499</v>
      </c>
      <c r="C318" s="9" t="s">
        <v>259</v>
      </c>
      <c r="D318" s="153"/>
      <c r="E318" s="153"/>
      <c r="F318" s="10"/>
      <c r="G318" s="10"/>
      <c r="H318" s="10"/>
    </row>
    <row r="319" spans="1:8" ht="15.75" thickBot="1" x14ac:dyDescent="0.3">
      <c r="A319" s="8" t="s">
        <v>742</v>
      </c>
      <c r="B319" s="30" t="s">
        <v>502</v>
      </c>
      <c r="C319" s="9" t="s">
        <v>259</v>
      </c>
      <c r="D319" s="153"/>
      <c r="E319" s="153"/>
      <c r="F319" s="10"/>
      <c r="G319" s="10"/>
      <c r="H319" s="10"/>
    </row>
    <row r="320" spans="1:8" ht="15.75" thickBot="1" x14ac:dyDescent="0.3">
      <c r="A320" s="8" t="s">
        <v>743</v>
      </c>
      <c r="B320" s="30" t="s">
        <v>505</v>
      </c>
      <c r="C320" s="9" t="s">
        <v>259</v>
      </c>
      <c r="D320" s="153"/>
      <c r="E320" s="153"/>
      <c r="F320" s="10"/>
      <c r="G320" s="10"/>
      <c r="H320" s="10"/>
    </row>
    <row r="321" spans="1:8" ht="15.75" thickBot="1" x14ac:dyDescent="0.3">
      <c r="A321" s="8" t="s">
        <v>744</v>
      </c>
      <c r="B321" s="30" t="s">
        <v>511</v>
      </c>
      <c r="C321" s="9" t="s">
        <v>259</v>
      </c>
      <c r="D321" s="153"/>
      <c r="E321" s="153"/>
      <c r="F321" s="10"/>
      <c r="G321" s="10"/>
      <c r="H321" s="10"/>
    </row>
    <row r="322" spans="1:8" ht="15.75" thickBot="1" x14ac:dyDescent="0.3">
      <c r="A322" s="8" t="s">
        <v>745</v>
      </c>
      <c r="B322" s="30" t="s">
        <v>513</v>
      </c>
      <c r="C322" s="9" t="s">
        <v>259</v>
      </c>
      <c r="D322" s="153"/>
      <c r="E322" s="153"/>
      <c r="F322" s="10"/>
      <c r="G322" s="10"/>
      <c r="H322" s="10"/>
    </row>
    <row r="323" spans="1:8" ht="29.45" customHeight="1" thickBot="1" x14ac:dyDescent="0.3">
      <c r="A323" s="7" t="s">
        <v>746</v>
      </c>
      <c r="B323" s="36" t="s">
        <v>516</v>
      </c>
      <c r="C323" s="5" t="s">
        <v>259</v>
      </c>
      <c r="D323" s="153"/>
      <c r="E323" s="153"/>
      <c r="F323" s="10"/>
      <c r="G323" s="10"/>
      <c r="H323" s="10"/>
    </row>
    <row r="324" spans="1:8" ht="15.75" thickBot="1" x14ac:dyDescent="0.3">
      <c r="A324" s="8" t="s">
        <v>747</v>
      </c>
      <c r="B324" s="32" t="s">
        <v>283</v>
      </c>
      <c r="C324" s="9" t="s">
        <v>259</v>
      </c>
      <c r="D324" s="153"/>
      <c r="E324" s="153"/>
      <c r="F324" s="10"/>
      <c r="G324" s="10"/>
      <c r="H324" s="10"/>
    </row>
    <row r="325" spans="1:8" ht="15.75" thickBot="1" x14ac:dyDescent="0.3">
      <c r="A325" s="8" t="s">
        <v>748</v>
      </c>
      <c r="B325" s="32" t="s">
        <v>285</v>
      </c>
      <c r="C325" s="9" t="s">
        <v>259</v>
      </c>
      <c r="D325" s="153"/>
      <c r="E325" s="153"/>
      <c r="F325" s="10"/>
      <c r="G325" s="10"/>
      <c r="H325" s="10"/>
    </row>
    <row r="326" spans="1:8" ht="20.45" customHeight="1" thickBot="1" x14ac:dyDescent="0.3">
      <c r="A326" s="8" t="s">
        <v>749</v>
      </c>
      <c r="B326" s="25" t="s">
        <v>750</v>
      </c>
      <c r="C326" s="9" t="s">
        <v>259</v>
      </c>
      <c r="D326" s="153"/>
      <c r="E326" s="153"/>
      <c r="F326" s="10"/>
      <c r="G326" s="10"/>
      <c r="H326" s="10"/>
    </row>
    <row r="327" spans="1:8" ht="26.45" customHeight="1" thickBot="1" x14ac:dyDescent="0.3">
      <c r="A327" s="8" t="s">
        <v>751</v>
      </c>
      <c r="B327" s="25" t="s">
        <v>752</v>
      </c>
      <c r="C327" s="9" t="s">
        <v>259</v>
      </c>
      <c r="D327" s="153"/>
      <c r="E327" s="153"/>
      <c r="F327" s="10"/>
      <c r="G327" s="10"/>
      <c r="H327" s="10"/>
    </row>
    <row r="328" spans="1:8" ht="15.75" thickBot="1" x14ac:dyDescent="0.3">
      <c r="A328" s="8" t="s">
        <v>753</v>
      </c>
      <c r="B328" s="30" t="s">
        <v>737</v>
      </c>
      <c r="C328" s="9" t="s">
        <v>259</v>
      </c>
      <c r="D328" s="153"/>
      <c r="E328" s="153"/>
      <c r="F328" s="10"/>
      <c r="G328" s="10"/>
      <c r="H328" s="10"/>
    </row>
    <row r="329" spans="1:8" ht="18.600000000000001" customHeight="1" thickBot="1" x14ac:dyDescent="0.3">
      <c r="A329" s="7" t="s">
        <v>754</v>
      </c>
      <c r="B329" s="36" t="s">
        <v>263</v>
      </c>
      <c r="C329" s="5" t="s">
        <v>259</v>
      </c>
      <c r="D329" s="153"/>
      <c r="E329" s="153"/>
      <c r="F329" s="10"/>
      <c r="G329" s="10"/>
      <c r="H329" s="10"/>
    </row>
    <row r="330" spans="1:8" ht="13.9" customHeight="1" thickBot="1" x14ac:dyDescent="0.3">
      <c r="A330" s="7" t="s">
        <v>755</v>
      </c>
      <c r="B330" s="36" t="s">
        <v>265</v>
      </c>
      <c r="C330" s="5" t="s">
        <v>259</v>
      </c>
      <c r="D330" s="153"/>
      <c r="E330" s="153"/>
      <c r="F330" s="10"/>
      <c r="G330" s="10"/>
      <c r="H330" s="10"/>
    </row>
    <row r="331" spans="1:8" ht="15" customHeight="1" thickBot="1" x14ac:dyDescent="0.3">
      <c r="A331" s="7" t="s">
        <v>756</v>
      </c>
      <c r="B331" s="36" t="s">
        <v>267</v>
      </c>
      <c r="C331" s="5" t="s">
        <v>259</v>
      </c>
      <c r="D331" s="153"/>
      <c r="E331" s="153"/>
      <c r="F331" s="10"/>
      <c r="G331" s="10"/>
      <c r="H331" s="10"/>
    </row>
    <row r="332" spans="1:8" ht="15.75" thickBot="1" x14ac:dyDescent="0.3">
      <c r="A332" s="8" t="s">
        <v>757</v>
      </c>
      <c r="B332" s="30" t="s">
        <v>499</v>
      </c>
      <c r="C332" s="9" t="s">
        <v>259</v>
      </c>
      <c r="D332" s="153"/>
      <c r="E332" s="153"/>
      <c r="F332" s="10"/>
      <c r="G332" s="10"/>
      <c r="H332" s="10"/>
    </row>
    <row r="333" spans="1:8" ht="15.75" thickBot="1" x14ac:dyDescent="0.3">
      <c r="A333" s="8" t="s">
        <v>758</v>
      </c>
      <c r="B333" s="30" t="s">
        <v>502</v>
      </c>
      <c r="C333" s="9" t="s">
        <v>259</v>
      </c>
      <c r="D333" s="153"/>
      <c r="E333" s="153"/>
      <c r="F333" s="10"/>
      <c r="G333" s="10"/>
      <c r="H333" s="10"/>
    </row>
    <row r="334" spans="1:8" ht="15.75" thickBot="1" x14ac:dyDescent="0.3">
      <c r="A334" s="8" t="s">
        <v>759</v>
      </c>
      <c r="B334" s="30" t="s">
        <v>505</v>
      </c>
      <c r="C334" s="9" t="s">
        <v>259</v>
      </c>
      <c r="D334" s="153"/>
      <c r="E334" s="153"/>
      <c r="F334" s="10"/>
      <c r="G334" s="10"/>
      <c r="H334" s="10"/>
    </row>
    <row r="335" spans="1:8" ht="15.75" thickBot="1" x14ac:dyDescent="0.3">
      <c r="A335" s="8" t="s">
        <v>760</v>
      </c>
      <c r="B335" s="30" t="s">
        <v>511</v>
      </c>
      <c r="C335" s="9" t="s">
        <v>259</v>
      </c>
      <c r="D335" s="153"/>
      <c r="E335" s="153"/>
      <c r="F335" s="10"/>
      <c r="G335" s="10"/>
      <c r="H335" s="10"/>
    </row>
    <row r="336" spans="1:8" ht="15.75" thickBot="1" x14ac:dyDescent="0.3">
      <c r="A336" s="8" t="s">
        <v>761</v>
      </c>
      <c r="B336" s="30" t="s">
        <v>513</v>
      </c>
      <c r="C336" s="9" t="s">
        <v>259</v>
      </c>
      <c r="D336" s="153"/>
      <c r="E336" s="153"/>
      <c r="F336" s="10"/>
      <c r="G336" s="10"/>
      <c r="H336" s="10"/>
    </row>
    <row r="337" spans="1:8" ht="12.6" customHeight="1" thickBot="1" x14ac:dyDescent="0.3">
      <c r="A337" s="7" t="s">
        <v>762</v>
      </c>
      <c r="B337" s="36" t="s">
        <v>516</v>
      </c>
      <c r="C337" s="5" t="s">
        <v>259</v>
      </c>
      <c r="D337" s="153"/>
      <c r="E337" s="153"/>
      <c r="F337" s="10"/>
      <c r="G337" s="10"/>
      <c r="H337" s="10"/>
    </row>
    <row r="338" spans="1:8" ht="15.75" thickBot="1" x14ac:dyDescent="0.3">
      <c r="A338" s="8" t="s">
        <v>763</v>
      </c>
      <c r="B338" s="32" t="s">
        <v>283</v>
      </c>
      <c r="C338" s="9" t="s">
        <v>259</v>
      </c>
      <c r="D338" s="153"/>
      <c r="E338" s="153"/>
      <c r="F338" s="10"/>
      <c r="G338" s="10"/>
      <c r="H338" s="10"/>
    </row>
    <row r="339" spans="1:8" ht="15.75" thickBot="1" x14ac:dyDescent="0.3">
      <c r="A339" s="8" t="s">
        <v>764</v>
      </c>
      <c r="B339" s="32" t="s">
        <v>285</v>
      </c>
      <c r="C339" s="9" t="s">
        <v>259</v>
      </c>
      <c r="D339" s="153"/>
      <c r="E339" s="153"/>
      <c r="F339" s="10"/>
      <c r="G339" s="10"/>
      <c r="H339" s="10"/>
    </row>
    <row r="340" spans="1:8" ht="15.75" thickBot="1" x14ac:dyDescent="0.3">
      <c r="A340" s="8" t="s">
        <v>270</v>
      </c>
      <c r="B340" s="9" t="s">
        <v>765</v>
      </c>
      <c r="C340" s="9" t="s">
        <v>259</v>
      </c>
      <c r="D340" s="153"/>
      <c r="E340" s="153"/>
      <c r="F340" s="10"/>
      <c r="G340" s="10"/>
      <c r="H340" s="10"/>
    </row>
    <row r="341" spans="1:8" ht="15.75" thickBot="1" x14ac:dyDescent="0.3">
      <c r="A341" s="8" t="s">
        <v>272</v>
      </c>
      <c r="B341" s="9" t="s">
        <v>766</v>
      </c>
      <c r="C341" s="9" t="s">
        <v>259</v>
      </c>
      <c r="D341" s="153"/>
      <c r="E341" s="153"/>
      <c r="F341" s="10"/>
      <c r="G341" s="10"/>
      <c r="H341" s="10"/>
    </row>
    <row r="342" spans="1:8" ht="15.75" thickBot="1" x14ac:dyDescent="0.3">
      <c r="A342" s="8" t="s">
        <v>767</v>
      </c>
      <c r="B342" s="25" t="s">
        <v>768</v>
      </c>
      <c r="C342" s="9" t="s">
        <v>259</v>
      </c>
      <c r="D342" s="153"/>
      <c r="E342" s="153"/>
      <c r="F342" s="10"/>
      <c r="G342" s="10"/>
      <c r="H342" s="10"/>
    </row>
    <row r="343" spans="1:8" ht="15.75" thickBot="1" x14ac:dyDescent="0.3">
      <c r="A343" s="8" t="s">
        <v>769</v>
      </c>
      <c r="B343" s="25" t="s">
        <v>770</v>
      </c>
      <c r="C343" s="9" t="s">
        <v>259</v>
      </c>
      <c r="D343" s="153"/>
      <c r="E343" s="153"/>
      <c r="F343" s="10"/>
      <c r="G343" s="10"/>
      <c r="H343" s="10"/>
    </row>
    <row r="344" spans="1:8" ht="15.75" thickBot="1" x14ac:dyDescent="0.3">
      <c r="A344" s="8" t="s">
        <v>771</v>
      </c>
      <c r="B344" s="9" t="s">
        <v>772</v>
      </c>
      <c r="C344" s="9" t="s">
        <v>259</v>
      </c>
      <c r="D344" s="153"/>
      <c r="E344" s="153"/>
      <c r="F344" s="10"/>
      <c r="G344" s="10"/>
      <c r="H344" s="10"/>
    </row>
    <row r="345" spans="1:8" ht="15.75" thickBot="1" x14ac:dyDescent="0.3">
      <c r="A345" s="8" t="s">
        <v>290</v>
      </c>
      <c r="B345" s="9" t="s">
        <v>773</v>
      </c>
      <c r="C345" s="9" t="s">
        <v>259</v>
      </c>
      <c r="D345" s="153"/>
      <c r="E345" s="153"/>
      <c r="F345" s="10"/>
      <c r="G345" s="10"/>
      <c r="H345" s="10"/>
    </row>
    <row r="346" spans="1:8" ht="15.75" thickBot="1" x14ac:dyDescent="0.3">
      <c r="A346" s="8" t="s">
        <v>294</v>
      </c>
      <c r="B346" s="9" t="s">
        <v>774</v>
      </c>
      <c r="C346" s="9" t="s">
        <v>259</v>
      </c>
      <c r="D346" s="153"/>
      <c r="E346" s="153"/>
      <c r="F346" s="10"/>
      <c r="G346" s="10"/>
      <c r="H346" s="10"/>
    </row>
    <row r="347" spans="1:8" ht="15.75" thickBot="1" x14ac:dyDescent="0.3">
      <c r="A347" s="8" t="s">
        <v>295</v>
      </c>
      <c r="B347" s="9" t="s">
        <v>775</v>
      </c>
      <c r="C347" s="9" t="s">
        <v>259</v>
      </c>
      <c r="D347" s="153"/>
      <c r="E347" s="153"/>
      <c r="F347" s="10"/>
      <c r="G347" s="10"/>
      <c r="H347" s="10"/>
    </row>
    <row r="348" spans="1:8" ht="15.75" thickBot="1" x14ac:dyDescent="0.3">
      <c r="A348" s="8" t="s">
        <v>296</v>
      </c>
      <c r="B348" s="9" t="s">
        <v>776</v>
      </c>
      <c r="C348" s="9" t="s">
        <v>259</v>
      </c>
      <c r="D348" s="153"/>
      <c r="E348" s="153"/>
      <c r="F348" s="10"/>
      <c r="G348" s="10"/>
      <c r="H348" s="10"/>
    </row>
    <row r="349" spans="1:8" ht="15.75" thickBot="1" x14ac:dyDescent="0.3">
      <c r="A349" s="8" t="s">
        <v>297</v>
      </c>
      <c r="B349" s="9" t="s">
        <v>777</v>
      </c>
      <c r="C349" s="9" t="s">
        <v>259</v>
      </c>
      <c r="D349" s="153"/>
      <c r="E349" s="153"/>
      <c r="F349" s="10"/>
      <c r="G349" s="10"/>
      <c r="H349" s="10"/>
    </row>
    <row r="350" spans="1:8" ht="15.75" thickBot="1" x14ac:dyDescent="0.3">
      <c r="A350" s="8" t="s">
        <v>337</v>
      </c>
      <c r="B350" s="25" t="s">
        <v>778</v>
      </c>
      <c r="C350" s="9" t="s">
        <v>259</v>
      </c>
      <c r="D350" s="153"/>
      <c r="E350" s="153"/>
      <c r="F350" s="10"/>
      <c r="G350" s="10"/>
      <c r="H350" s="10"/>
    </row>
    <row r="351" spans="1:8" ht="24.6" customHeight="1" thickBot="1" x14ac:dyDescent="0.3">
      <c r="A351" s="7" t="s">
        <v>779</v>
      </c>
      <c r="B351" s="36" t="s">
        <v>780</v>
      </c>
      <c r="C351" s="5" t="s">
        <v>259</v>
      </c>
      <c r="D351" s="153"/>
      <c r="E351" s="153"/>
      <c r="F351" s="10"/>
      <c r="G351" s="10"/>
      <c r="H351" s="10"/>
    </row>
    <row r="352" spans="1:8" ht="16.899999999999999" customHeight="1" thickBot="1" x14ac:dyDescent="0.3">
      <c r="A352" s="8" t="s">
        <v>339</v>
      </c>
      <c r="B352" s="25" t="s">
        <v>781</v>
      </c>
      <c r="C352" s="9" t="s">
        <v>259</v>
      </c>
      <c r="D352" s="153"/>
      <c r="E352" s="153"/>
      <c r="F352" s="10"/>
      <c r="G352" s="10"/>
      <c r="H352" s="10"/>
    </row>
    <row r="353" spans="1:8" ht="18" customHeight="1" thickBot="1" x14ac:dyDescent="0.3">
      <c r="A353" s="7" t="s">
        <v>782</v>
      </c>
      <c r="B353" s="36" t="s">
        <v>783</v>
      </c>
      <c r="C353" s="5" t="s">
        <v>259</v>
      </c>
      <c r="D353" s="153"/>
      <c r="E353" s="153"/>
      <c r="F353" s="10"/>
      <c r="G353" s="10"/>
      <c r="H353" s="10"/>
    </row>
    <row r="354" spans="1:8" ht="15.75" thickBot="1" x14ac:dyDescent="0.3">
      <c r="A354" s="7" t="s">
        <v>298</v>
      </c>
      <c r="B354" s="5" t="s">
        <v>784</v>
      </c>
      <c r="C354" s="5" t="s">
        <v>259</v>
      </c>
      <c r="D354" s="153"/>
      <c r="E354" s="153"/>
      <c r="F354" s="10"/>
      <c r="G354" s="10"/>
      <c r="H354" s="10"/>
    </row>
    <row r="355" spans="1:8" ht="15.75" thickBot="1" x14ac:dyDescent="0.3">
      <c r="A355" s="8" t="s">
        <v>299</v>
      </c>
      <c r="B355" s="9" t="s">
        <v>785</v>
      </c>
      <c r="C355" s="9" t="s">
        <v>259</v>
      </c>
      <c r="D355" s="153"/>
      <c r="E355" s="153"/>
      <c r="F355" s="10"/>
      <c r="G355" s="10"/>
      <c r="H355" s="10"/>
    </row>
    <row r="356" spans="1:8" ht="15.75" thickBot="1" x14ac:dyDescent="0.3">
      <c r="A356" s="8" t="s">
        <v>357</v>
      </c>
      <c r="B356" s="9" t="s">
        <v>350</v>
      </c>
      <c r="C356" s="7" t="s">
        <v>613</v>
      </c>
      <c r="D356" s="153"/>
      <c r="E356" s="153"/>
      <c r="F356" s="10"/>
      <c r="G356" s="10"/>
      <c r="H356" s="10"/>
    </row>
    <row r="357" spans="1:8" ht="23.45" customHeight="1" thickBot="1" x14ac:dyDescent="0.3">
      <c r="A357" s="7" t="s">
        <v>786</v>
      </c>
      <c r="B357" s="26" t="s">
        <v>787</v>
      </c>
      <c r="C357" s="5" t="s">
        <v>259</v>
      </c>
      <c r="D357" s="153"/>
      <c r="E357" s="153"/>
      <c r="F357" s="10"/>
      <c r="G357" s="10"/>
      <c r="H357" s="10"/>
    </row>
    <row r="358" spans="1:8" ht="22.15" customHeight="1" thickBot="1" x14ac:dyDescent="0.3">
      <c r="A358" s="8" t="s">
        <v>360</v>
      </c>
      <c r="B358" s="25" t="s">
        <v>788</v>
      </c>
      <c r="C358" s="9" t="s">
        <v>259</v>
      </c>
      <c r="D358" s="153"/>
      <c r="E358" s="153"/>
      <c r="F358" s="10"/>
      <c r="G358" s="10"/>
      <c r="H358" s="10"/>
    </row>
    <row r="359" spans="1:8" ht="26.45" customHeight="1" thickBot="1" x14ac:dyDescent="0.3">
      <c r="A359" s="7" t="s">
        <v>361</v>
      </c>
      <c r="B359" s="37" t="s">
        <v>789</v>
      </c>
      <c r="C359" s="5" t="s">
        <v>259</v>
      </c>
      <c r="D359" s="153"/>
      <c r="E359" s="153"/>
      <c r="F359" s="10"/>
      <c r="G359" s="10"/>
      <c r="H359" s="10"/>
    </row>
    <row r="360" spans="1:8" ht="15.75" thickBot="1" x14ac:dyDescent="0.3">
      <c r="A360" s="8" t="s">
        <v>362</v>
      </c>
      <c r="B360" s="25" t="s">
        <v>790</v>
      </c>
      <c r="C360" s="9" t="s">
        <v>259</v>
      </c>
      <c r="D360" s="153"/>
      <c r="E360" s="153"/>
      <c r="F360" s="10"/>
      <c r="G360" s="10"/>
      <c r="H360" s="10"/>
    </row>
    <row r="361" spans="1:8" ht="30" customHeight="1" thickBot="1" x14ac:dyDescent="0.3">
      <c r="A361" s="7" t="s">
        <v>363</v>
      </c>
      <c r="B361" s="26" t="s">
        <v>791</v>
      </c>
      <c r="C361" s="7" t="s">
        <v>604</v>
      </c>
      <c r="D361" s="153"/>
      <c r="E361" s="153"/>
      <c r="F361" s="10"/>
      <c r="G361" s="10"/>
      <c r="H361" s="10"/>
    </row>
    <row r="362" spans="1:8" ht="27.6" customHeight="1" thickBot="1" x14ac:dyDescent="0.3">
      <c r="A362" s="8" t="s">
        <v>792</v>
      </c>
      <c r="B362" s="25" t="s">
        <v>793</v>
      </c>
      <c r="C362" s="9" t="s">
        <v>259</v>
      </c>
      <c r="D362" s="153"/>
      <c r="E362" s="153"/>
      <c r="F362" s="10"/>
      <c r="G362" s="10"/>
      <c r="H362" s="10"/>
    </row>
    <row r="363" spans="1:8" ht="24.6" customHeight="1" thickBot="1" x14ac:dyDescent="0.3">
      <c r="A363" s="8" t="s">
        <v>794</v>
      </c>
      <c r="B363" s="25" t="s">
        <v>795</v>
      </c>
      <c r="C363" s="9" t="s">
        <v>259</v>
      </c>
      <c r="D363" s="153"/>
      <c r="E363" s="153"/>
      <c r="F363" s="10"/>
      <c r="G363" s="10"/>
      <c r="H363" s="10"/>
    </row>
    <row r="364" spans="1:8" ht="21.6" customHeight="1" thickBot="1" x14ac:dyDescent="0.3">
      <c r="A364" s="8" t="s">
        <v>796</v>
      </c>
      <c r="B364" s="25" t="s">
        <v>797</v>
      </c>
      <c r="C364" s="9" t="s">
        <v>259</v>
      </c>
      <c r="D364" s="153"/>
      <c r="E364" s="153"/>
      <c r="F364" s="10"/>
      <c r="G364" s="10"/>
      <c r="H364" s="10"/>
    </row>
    <row r="366" spans="1:8" x14ac:dyDescent="0.25">
      <c r="A366" s="1" t="s">
        <v>798</v>
      </c>
    </row>
    <row r="368" spans="1:8" x14ac:dyDescent="0.25">
      <c r="A368" s="1" t="s">
        <v>799</v>
      </c>
    </row>
    <row r="370" spans="1:1" x14ac:dyDescent="0.25">
      <c r="A370" s="1" t="s">
        <v>800</v>
      </c>
    </row>
    <row r="371" spans="1:1" x14ac:dyDescent="0.25">
      <c r="A371" s="1" t="s">
        <v>801</v>
      </c>
    </row>
    <row r="373" spans="1:1" x14ac:dyDescent="0.25">
      <c r="A373" s="1" t="s">
        <v>802</v>
      </c>
    </row>
    <row r="374" spans="1:1" x14ac:dyDescent="0.25">
      <c r="A374" s="1" t="s">
        <v>803</v>
      </c>
    </row>
  </sheetData>
  <mergeCells count="16">
    <mergeCell ref="A285:B285"/>
    <mergeCell ref="A16:H16"/>
    <mergeCell ref="A230:H230"/>
    <mergeCell ref="A281:H281"/>
    <mergeCell ref="A282:A283"/>
    <mergeCell ref="B282:B283"/>
    <mergeCell ref="C282:C283"/>
    <mergeCell ref="D282:E282"/>
    <mergeCell ref="F282:G282"/>
    <mergeCell ref="H282:H283"/>
    <mergeCell ref="H13:H14"/>
    <mergeCell ref="A13:A14"/>
    <mergeCell ref="B13:B14"/>
    <mergeCell ref="C13:C14"/>
    <mergeCell ref="D13:E13"/>
    <mergeCell ref="F13:G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Лист20</vt:lpstr>
    </vt:vector>
  </TitlesOfParts>
  <Company>Spasskelektroset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PTS4</dc:creator>
  <cp:lastModifiedBy>Professional</cp:lastModifiedBy>
  <dcterms:created xsi:type="dcterms:W3CDTF">2018-08-07T23:43:50Z</dcterms:created>
  <dcterms:modified xsi:type="dcterms:W3CDTF">2023-02-16T12:01:59Z</dcterms:modified>
</cp:coreProperties>
</file>