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A\Public\Е.А\2023 год\инвесты\"/>
    </mc:Choice>
  </mc:AlternateContent>
  <xr:revisionPtr revIDLastSave="0" documentId="13_ncr:1_{79435AC0-CBB4-4120-8579-41E857DF8302}" xr6:coauthVersionLast="36" xr6:coauthVersionMax="36" xr10:uidLastSave="{00000000-0000-0000-0000-000000000000}"/>
  <bookViews>
    <workbookView xWindow="285" yWindow="30" windowWidth="14160" windowHeight="8250" xr2:uid="{00000000-000D-0000-FFFF-FFFF00000000}"/>
  </bookViews>
  <sheets>
    <sheet name="1" sheetId="1" r:id="rId1"/>
    <sheet name="3" sheetId="3" r:id="rId2"/>
    <sheet name="2" sheetId="2" r:id="rId3"/>
    <sheet name="4" sheetId="4" state="hidden" r:id="rId4"/>
    <sheet name="5" sheetId="5" r:id="rId5"/>
    <sheet name="6" sheetId="6" r:id="rId6"/>
    <sheet name="7" sheetId="7" r:id="rId7"/>
    <sheet name="8" sheetId="8" state="hidden" r:id="rId8"/>
    <sheet name="10" sheetId="10" state="hidden" r:id="rId9"/>
    <sheet name="9" sheetId="9" r:id="rId10"/>
    <sheet name="11" sheetId="11" r:id="rId11"/>
    <sheet name="12" sheetId="12" state="hidden" r:id="rId12"/>
    <sheet name="13" sheetId="13" state="hidden" r:id="rId13"/>
    <sheet name="14" sheetId="14" state="hidden" r:id="rId14"/>
    <sheet name="15" sheetId="15" state="hidden" r:id="rId15"/>
    <sheet name="16" sheetId="16" state="hidden" r:id="rId16"/>
    <sheet name="17" sheetId="17" state="hidden" r:id="rId17"/>
    <sheet name="18" sheetId="18" state="hidden" r:id="rId18"/>
    <sheet name="19" sheetId="19" state="hidden" r:id="rId19"/>
    <sheet name="Лист20" sheetId="20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</workbook>
</file>

<file path=xl/calcChain.xml><?xml version="1.0" encoding="utf-8"?>
<calcChain xmlns="http://schemas.openxmlformats.org/spreadsheetml/2006/main">
  <c r="R17" i="1" l="1"/>
  <c r="F726" i="9" l="1"/>
  <c r="F725" i="9"/>
  <c r="F724" i="9"/>
  <c r="F723" i="9"/>
  <c r="F722" i="9"/>
  <c r="F721" i="9"/>
  <c r="F720" i="9"/>
  <c r="F719" i="9"/>
  <c r="F718" i="9"/>
  <c r="F717" i="9"/>
  <c r="F716" i="9"/>
  <c r="F715" i="9"/>
  <c r="F714" i="9"/>
  <c r="F713" i="9"/>
  <c r="F712" i="9"/>
  <c r="F711" i="9"/>
  <c r="F710" i="9"/>
  <c r="F709" i="9"/>
  <c r="F708" i="9"/>
  <c r="E707" i="9"/>
  <c r="F707" i="9" s="1"/>
  <c r="D707" i="9"/>
  <c r="F706" i="9"/>
  <c r="F705" i="9"/>
  <c r="F704" i="9"/>
  <c r="F703" i="9"/>
  <c r="F702" i="9"/>
  <c r="F701" i="9"/>
  <c r="E700" i="9"/>
  <c r="F700" i="9" s="1"/>
  <c r="D700" i="9"/>
  <c r="F699" i="9"/>
  <c r="F698" i="9"/>
  <c r="F697" i="9"/>
  <c r="F696" i="9"/>
  <c r="E696" i="9"/>
  <c r="D696" i="9"/>
  <c r="F695" i="9"/>
  <c r="F694" i="9"/>
  <c r="F693" i="9"/>
  <c r="F692" i="9"/>
  <c r="F690" i="9"/>
  <c r="F687" i="9"/>
  <c r="F686" i="9"/>
  <c r="F685" i="9"/>
  <c r="F684" i="9"/>
  <c r="F683" i="9"/>
  <c r="F682" i="9"/>
  <c r="F681" i="9"/>
  <c r="F680" i="9"/>
  <c r="F679" i="9"/>
  <c r="F678" i="9"/>
  <c r="F677" i="9"/>
  <c r="F676" i="9"/>
  <c r="F675" i="9"/>
  <c r="F674" i="9"/>
  <c r="F672" i="9"/>
  <c r="G635" i="9"/>
  <c r="F635" i="9"/>
  <c r="G634" i="9"/>
  <c r="F634" i="9"/>
  <c r="G633" i="9"/>
  <c r="F633" i="9"/>
  <c r="E632" i="9"/>
  <c r="F632" i="9" s="1"/>
  <c r="D632" i="9"/>
  <c r="D630" i="9" s="1"/>
  <c r="G628" i="9"/>
  <c r="F628" i="9"/>
  <c r="G626" i="9"/>
  <c r="F626" i="9"/>
  <c r="G625" i="9"/>
  <c r="F625" i="9"/>
  <c r="E623" i="9"/>
  <c r="G623" i="9" s="1"/>
  <c r="D623" i="9"/>
  <c r="D621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4" i="9"/>
  <c r="F572" i="9"/>
  <c r="F570" i="9"/>
  <c r="F568" i="9"/>
  <c r="F566" i="9"/>
  <c r="F564" i="9"/>
  <c r="F562" i="9"/>
  <c r="F560" i="9"/>
  <c r="F558" i="9"/>
  <c r="F556" i="9"/>
  <c r="F554" i="9"/>
  <c r="F552" i="9"/>
  <c r="F550" i="9"/>
  <c r="F548" i="9"/>
  <c r="F546" i="9"/>
  <c r="F544" i="9"/>
  <c r="F542" i="9"/>
  <c r="F540" i="9"/>
  <c r="F538" i="9"/>
  <c r="F536" i="9"/>
  <c r="F534" i="9"/>
  <c r="F532" i="9"/>
  <c r="F530" i="9"/>
  <c r="F528" i="9"/>
  <c r="F526" i="9"/>
  <c r="F524" i="9"/>
  <c r="F522" i="9"/>
  <c r="F520" i="9"/>
  <c r="F518" i="9"/>
  <c r="F516" i="9"/>
  <c r="F514" i="9"/>
  <c r="F512" i="9"/>
  <c r="F510" i="9"/>
  <c r="F508" i="9"/>
  <c r="F506" i="9"/>
  <c r="F504" i="9"/>
  <c r="F502" i="9"/>
  <c r="F500" i="9"/>
  <c r="F498" i="9"/>
  <c r="F496" i="9"/>
  <c r="F494" i="9"/>
  <c r="F492" i="9"/>
  <c r="F490" i="9"/>
  <c r="F488" i="9"/>
  <c r="F486" i="9"/>
  <c r="F484" i="9"/>
  <c r="F482" i="9"/>
  <c r="F480" i="9"/>
  <c r="F478" i="9"/>
  <c r="F476" i="9"/>
  <c r="F474" i="9"/>
  <c r="F471" i="9"/>
  <c r="F469" i="9"/>
  <c r="D467" i="9"/>
  <c r="F465" i="9"/>
  <c r="F463" i="9"/>
  <c r="F461" i="9"/>
  <c r="E459" i="9"/>
  <c r="E467" i="9" s="1"/>
  <c r="F467" i="9" s="1"/>
  <c r="D459" i="9"/>
  <c r="F457" i="9"/>
  <c r="F455" i="9"/>
  <c r="F453" i="9"/>
  <c r="E453" i="9"/>
  <c r="D453" i="9"/>
  <c r="F451" i="9"/>
  <c r="F449" i="9"/>
  <c r="F447" i="9"/>
  <c r="F445" i="9"/>
  <c r="F443" i="9"/>
  <c r="F441" i="9"/>
  <c r="F439" i="9"/>
  <c r="F437" i="9"/>
  <c r="F435" i="9"/>
  <c r="F433" i="9"/>
  <c r="F431" i="9"/>
  <c r="F429" i="9"/>
  <c r="F427" i="9"/>
  <c r="F425" i="9"/>
  <c r="F423" i="9"/>
  <c r="F421" i="9"/>
  <c r="F419" i="9"/>
  <c r="F417" i="9"/>
  <c r="F415" i="9"/>
  <c r="F413" i="9"/>
  <c r="F411" i="9"/>
  <c r="F409" i="9"/>
  <c r="F406" i="9"/>
  <c r="F404" i="9"/>
  <c r="F402" i="9"/>
  <c r="F400" i="9"/>
  <c r="F398" i="9"/>
  <c r="F396" i="9"/>
  <c r="F394" i="9"/>
  <c r="F392" i="9"/>
  <c r="F388" i="9"/>
  <c r="F386" i="9"/>
  <c r="F384" i="9"/>
  <c r="F382" i="9"/>
  <c r="F380" i="9"/>
  <c r="F378" i="9"/>
  <c r="F376" i="9"/>
  <c r="F374" i="9"/>
  <c r="F372" i="9"/>
  <c r="F370" i="9"/>
  <c r="F368" i="9"/>
  <c r="E368" i="9"/>
  <c r="G368" i="9" s="1"/>
  <c r="D368" i="9"/>
  <c r="F366" i="9"/>
  <c r="E366" i="9"/>
  <c r="G366" i="9" s="1"/>
  <c r="D366" i="9"/>
  <c r="D364" i="9"/>
  <c r="G358" i="9"/>
  <c r="F358" i="9"/>
  <c r="F354" i="9"/>
  <c r="F352" i="9"/>
  <c r="E350" i="9"/>
  <c r="G350" i="9" s="1"/>
  <c r="D350" i="9"/>
  <c r="E348" i="9"/>
  <c r="G348" i="9" s="1"/>
  <c r="D348" i="9"/>
  <c r="F346" i="9"/>
  <c r="F344" i="9"/>
  <c r="E342" i="9"/>
  <c r="F342" i="9" s="1"/>
  <c r="D342" i="9"/>
  <c r="F340" i="9"/>
  <c r="D336" i="9"/>
  <c r="F336" i="9" s="1"/>
  <c r="F334" i="9"/>
  <c r="F332" i="9"/>
  <c r="F330" i="9"/>
  <c r="F328" i="9"/>
  <c r="F326" i="9"/>
  <c r="F324" i="9"/>
  <c r="F322" i="9"/>
  <c r="F320" i="9"/>
  <c r="F318" i="9"/>
  <c r="D318" i="9"/>
  <c r="F316" i="9"/>
  <c r="F312" i="9"/>
  <c r="F310" i="9"/>
  <c r="F308" i="9"/>
  <c r="F306" i="9"/>
  <c r="F304" i="9"/>
  <c r="F298" i="9"/>
  <c r="F296" i="9"/>
  <c r="F294" i="9"/>
  <c r="F292" i="9"/>
  <c r="F287" i="9"/>
  <c r="D287" i="9"/>
  <c r="F285" i="9"/>
  <c r="F283" i="9"/>
  <c r="E277" i="9"/>
  <c r="F275" i="9"/>
  <c r="F273" i="9"/>
  <c r="F271" i="9"/>
  <c r="F269" i="9"/>
  <c r="F267" i="9"/>
  <c r="F263" i="9"/>
  <c r="F259" i="9"/>
  <c r="F257" i="9"/>
  <c r="F255" i="9"/>
  <c r="F253" i="9"/>
  <c r="D251" i="9"/>
  <c r="F251" i="9" s="1"/>
  <c r="F247" i="9"/>
  <c r="F245" i="9"/>
  <c r="F243" i="9"/>
  <c r="F241" i="9"/>
  <c r="F239" i="9"/>
  <c r="F237" i="9"/>
  <c r="F235" i="9"/>
  <c r="F233" i="9"/>
  <c r="G231" i="9"/>
  <c r="F231" i="9"/>
  <c r="F229" i="9"/>
  <c r="F227" i="9"/>
  <c r="F225" i="9"/>
  <c r="F223" i="9"/>
  <c r="F221" i="9"/>
  <c r="E219" i="9"/>
  <c r="E362" i="9" s="1"/>
  <c r="D219" i="9"/>
  <c r="D362" i="9" s="1"/>
  <c r="F215" i="9"/>
  <c r="F213" i="9"/>
  <c r="F211" i="9"/>
  <c r="F209" i="9"/>
  <c r="F207" i="9"/>
  <c r="F203" i="9"/>
  <c r="F199" i="9"/>
  <c r="F197" i="9"/>
  <c r="F195" i="9"/>
  <c r="F193" i="9"/>
  <c r="F191" i="9"/>
  <c r="F187" i="9"/>
  <c r="F185" i="9"/>
  <c r="F183" i="9"/>
  <c r="F181" i="9"/>
  <c r="F179" i="9"/>
  <c r="F177" i="9"/>
  <c r="F175" i="9"/>
  <c r="F173" i="9"/>
  <c r="F171" i="9"/>
  <c r="F169" i="9"/>
  <c r="F167" i="9"/>
  <c r="F165" i="9"/>
  <c r="F163" i="9"/>
  <c r="D161" i="9"/>
  <c r="D217" i="9" s="1"/>
  <c r="F159" i="9"/>
  <c r="F157" i="9"/>
  <c r="F155" i="9"/>
  <c r="F153" i="9"/>
  <c r="F151" i="9"/>
  <c r="D149" i="9"/>
  <c r="D205" i="9" s="1"/>
  <c r="F147" i="9"/>
  <c r="F143" i="9"/>
  <c r="F141" i="9"/>
  <c r="F139" i="9"/>
  <c r="F137" i="9"/>
  <c r="F135" i="9"/>
  <c r="F131" i="9"/>
  <c r="F129" i="9"/>
  <c r="F127" i="9"/>
  <c r="D125" i="9"/>
  <c r="F125" i="9" s="1"/>
  <c r="G123" i="9"/>
  <c r="F123" i="9"/>
  <c r="G121" i="9"/>
  <c r="F121" i="9"/>
  <c r="F119" i="9"/>
  <c r="E117" i="9"/>
  <c r="F117" i="9" s="1"/>
  <c r="D117" i="9"/>
  <c r="G115" i="9"/>
  <c r="F115" i="9"/>
  <c r="G113" i="9"/>
  <c r="F113" i="9"/>
  <c r="E111" i="9"/>
  <c r="D111" i="9"/>
  <c r="G109" i="9"/>
  <c r="F109" i="9"/>
  <c r="F107" i="9"/>
  <c r="E107" i="9"/>
  <c r="E356" i="9" s="1"/>
  <c r="F356" i="9" s="1"/>
  <c r="D107" i="9"/>
  <c r="D356" i="9" s="1"/>
  <c r="F105" i="9"/>
  <c r="F103" i="9"/>
  <c r="F101" i="9"/>
  <c r="F99" i="9"/>
  <c r="G97" i="9"/>
  <c r="F97" i="9"/>
  <c r="E95" i="9"/>
  <c r="F95" i="9" s="1"/>
  <c r="D95" i="9"/>
  <c r="F93" i="9"/>
  <c r="E91" i="9"/>
  <c r="G91" i="9" s="1"/>
  <c r="F89" i="9"/>
  <c r="F87" i="9"/>
  <c r="G85" i="9"/>
  <c r="F85" i="9"/>
  <c r="E83" i="9"/>
  <c r="F83" i="9" s="1"/>
  <c r="D83" i="9"/>
  <c r="D81" i="9" s="1"/>
  <c r="D77" i="9" s="1"/>
  <c r="F79" i="9"/>
  <c r="F75" i="9"/>
  <c r="F73" i="9"/>
  <c r="F71" i="9"/>
  <c r="F69" i="9"/>
  <c r="F68" i="9"/>
  <c r="F66" i="9"/>
  <c r="F64" i="9"/>
  <c r="F62" i="9"/>
  <c r="F58" i="9"/>
  <c r="F56" i="9"/>
  <c r="F54" i="9"/>
  <c r="F52" i="9"/>
  <c r="F50" i="9"/>
  <c r="F46" i="9"/>
  <c r="F44" i="9"/>
  <c r="F42" i="9"/>
  <c r="F40" i="9"/>
  <c r="F38" i="9"/>
  <c r="F36" i="9"/>
  <c r="F34" i="9"/>
  <c r="F32" i="9"/>
  <c r="F30" i="9"/>
  <c r="E30" i="9"/>
  <c r="E636" i="9" s="1"/>
  <c r="D30" i="9"/>
  <c r="D636" i="9" s="1"/>
  <c r="F28" i="9"/>
  <c r="F26" i="9"/>
  <c r="F24" i="9"/>
  <c r="F22" i="9"/>
  <c r="E20" i="9"/>
  <c r="D20" i="9"/>
  <c r="D18" i="9" s="1"/>
  <c r="D302" i="9" s="1"/>
  <c r="F20" i="9" l="1"/>
  <c r="G30" i="9"/>
  <c r="E81" i="9"/>
  <c r="G107" i="9"/>
  <c r="F111" i="9"/>
  <c r="G219" i="9"/>
  <c r="F348" i="9"/>
  <c r="F350" i="9"/>
  <c r="F623" i="9"/>
  <c r="E621" i="9"/>
  <c r="D60" i="9"/>
  <c r="D48" i="9" s="1"/>
  <c r="D360" i="9"/>
  <c r="D338" i="9" s="1"/>
  <c r="F161" i="9"/>
  <c r="E630" i="9"/>
  <c r="F630" i="9" s="1"/>
  <c r="E360" i="9"/>
  <c r="F360" i="9" s="1"/>
  <c r="G362" i="9"/>
  <c r="F362" i="9"/>
  <c r="D277" i="9"/>
  <c r="F277" i="9" s="1"/>
  <c r="F217" i="9"/>
  <c r="G636" i="9"/>
  <c r="F636" i="9"/>
  <c r="F205" i="9"/>
  <c r="D265" i="9"/>
  <c r="F265" i="9" s="1"/>
  <c r="F149" i="9"/>
  <c r="G81" i="9"/>
  <c r="G83" i="9"/>
  <c r="G95" i="9"/>
  <c r="G111" i="9"/>
  <c r="G117" i="9"/>
  <c r="D145" i="9"/>
  <c r="F219" i="9"/>
  <c r="E314" i="9"/>
  <c r="G342" i="9"/>
  <c r="G356" i="9"/>
  <c r="E364" i="9"/>
  <c r="G630" i="9"/>
  <c r="G632" i="9"/>
  <c r="F91" i="9"/>
  <c r="F459" i="9"/>
  <c r="E18" i="9"/>
  <c r="D314" i="9"/>
  <c r="G360" i="9" l="1"/>
  <c r="F81" i="9"/>
  <c r="E77" i="9"/>
  <c r="G621" i="9"/>
  <c r="F621" i="9"/>
  <c r="G314" i="9"/>
  <c r="F314" i="9"/>
  <c r="D133" i="9"/>
  <c r="D189" i="9" s="1"/>
  <c r="D290" i="9" s="1"/>
  <c r="D201" i="9"/>
  <c r="D261" i="9" s="1"/>
  <c r="D249" i="9" s="1"/>
  <c r="D281" i="9" s="1"/>
  <c r="D279" i="9" s="1"/>
  <c r="E302" i="9"/>
  <c r="F18" i="9"/>
  <c r="G18" i="9"/>
  <c r="G364" i="9"/>
  <c r="F364" i="9"/>
  <c r="E338" i="9"/>
  <c r="G77" i="9" l="1"/>
  <c r="E60" i="9"/>
  <c r="F77" i="9"/>
  <c r="G338" i="9"/>
  <c r="F338" i="9"/>
  <c r="G302" i="9"/>
  <c r="F302" i="9"/>
  <c r="E48" i="9" l="1"/>
  <c r="F60" i="9"/>
  <c r="G60" i="9"/>
  <c r="E145" i="9"/>
  <c r="F70" i="1"/>
  <c r="F31" i="1"/>
  <c r="P31" i="1"/>
  <c r="Q31" i="1"/>
  <c r="Q70" i="1"/>
  <c r="G145" i="9" l="1"/>
  <c r="F145" i="9"/>
  <c r="E201" i="9"/>
  <c r="E133" i="9"/>
  <c r="G48" i="9"/>
  <c r="F48" i="9"/>
  <c r="X16" i="5"/>
  <c r="N23" i="3"/>
  <c r="O23" i="3"/>
  <c r="G59" i="3"/>
  <c r="H59" i="3"/>
  <c r="I59" i="3"/>
  <c r="J59" i="3"/>
  <c r="K59" i="3"/>
  <c r="G60" i="3"/>
  <c r="H60" i="3"/>
  <c r="I60" i="3"/>
  <c r="J60" i="3"/>
  <c r="K60" i="3"/>
  <c r="G61" i="3"/>
  <c r="H61" i="3"/>
  <c r="I61" i="3"/>
  <c r="J61" i="3"/>
  <c r="K61" i="3"/>
  <c r="G62" i="3"/>
  <c r="H62" i="3"/>
  <c r="I62" i="3"/>
  <c r="J62" i="3"/>
  <c r="K62" i="3"/>
  <c r="G63" i="3"/>
  <c r="H63" i="3"/>
  <c r="I63" i="3"/>
  <c r="J63" i="3"/>
  <c r="K63" i="3"/>
  <c r="G64" i="3"/>
  <c r="H64" i="3"/>
  <c r="I64" i="3"/>
  <c r="J64" i="3"/>
  <c r="K64" i="3"/>
  <c r="G65" i="3"/>
  <c r="H65" i="3"/>
  <c r="I65" i="3"/>
  <c r="J65" i="3"/>
  <c r="K65" i="3"/>
  <c r="G66" i="3"/>
  <c r="H66" i="3"/>
  <c r="I66" i="3"/>
  <c r="J66" i="3"/>
  <c r="K66" i="3"/>
  <c r="G67" i="3"/>
  <c r="H67" i="3"/>
  <c r="I67" i="3"/>
  <c r="J67" i="3"/>
  <c r="K67" i="3"/>
  <c r="G68" i="3"/>
  <c r="H68" i="3"/>
  <c r="I68" i="3"/>
  <c r="J68" i="3"/>
  <c r="K68" i="3"/>
  <c r="G69" i="3"/>
  <c r="H69" i="3"/>
  <c r="I69" i="3"/>
  <c r="J69" i="3"/>
  <c r="K69" i="3"/>
  <c r="G70" i="3"/>
  <c r="H70" i="3"/>
  <c r="I70" i="3"/>
  <c r="J70" i="3"/>
  <c r="K70" i="3"/>
  <c r="G71" i="3"/>
  <c r="H71" i="3"/>
  <c r="I71" i="3"/>
  <c r="J71" i="3"/>
  <c r="K71" i="3"/>
  <c r="G72" i="3"/>
  <c r="H72" i="3"/>
  <c r="I72" i="3"/>
  <c r="J72" i="3"/>
  <c r="K72" i="3"/>
  <c r="G73" i="3"/>
  <c r="H73" i="3"/>
  <c r="I73" i="3"/>
  <c r="J73" i="3"/>
  <c r="K73" i="3"/>
  <c r="G74" i="3"/>
  <c r="H74" i="3"/>
  <c r="I74" i="3"/>
  <c r="J74" i="3"/>
  <c r="K74" i="3"/>
  <c r="G75" i="3"/>
  <c r="H75" i="3"/>
  <c r="I75" i="3"/>
  <c r="J75" i="3"/>
  <c r="K75" i="3"/>
  <c r="H58" i="3"/>
  <c r="I58" i="3"/>
  <c r="J58" i="3"/>
  <c r="K58" i="3"/>
  <c r="G58" i="3"/>
  <c r="G46" i="3"/>
  <c r="H46" i="3"/>
  <c r="I46" i="3"/>
  <c r="J46" i="3"/>
  <c r="K46" i="3"/>
  <c r="G47" i="3"/>
  <c r="H47" i="3"/>
  <c r="I47" i="3"/>
  <c r="J47" i="3"/>
  <c r="K47" i="3"/>
  <c r="G48" i="3"/>
  <c r="H48" i="3"/>
  <c r="I48" i="3"/>
  <c r="J48" i="3"/>
  <c r="K48" i="3"/>
  <c r="G49" i="3"/>
  <c r="H49" i="3"/>
  <c r="I49" i="3"/>
  <c r="J49" i="3"/>
  <c r="K49" i="3"/>
  <c r="G50" i="3"/>
  <c r="H50" i="3"/>
  <c r="I50" i="3"/>
  <c r="J50" i="3"/>
  <c r="K50" i="3"/>
  <c r="G51" i="3"/>
  <c r="H51" i="3"/>
  <c r="I51" i="3"/>
  <c r="J51" i="3"/>
  <c r="K51" i="3"/>
  <c r="H45" i="3"/>
  <c r="I45" i="3"/>
  <c r="J45" i="3"/>
  <c r="K45" i="3"/>
  <c r="G45" i="3"/>
  <c r="G23" i="3"/>
  <c r="H23" i="3"/>
  <c r="I23" i="3"/>
  <c r="J23" i="3"/>
  <c r="K23" i="3"/>
  <c r="G24" i="3"/>
  <c r="H24" i="3"/>
  <c r="I24" i="3"/>
  <c r="J24" i="3"/>
  <c r="K24" i="3"/>
  <c r="G25" i="3"/>
  <c r="H25" i="3"/>
  <c r="I25" i="3"/>
  <c r="J25" i="3"/>
  <c r="K25" i="3"/>
  <c r="G26" i="3"/>
  <c r="H26" i="3"/>
  <c r="I26" i="3"/>
  <c r="J26" i="3"/>
  <c r="K26" i="3"/>
  <c r="G27" i="3"/>
  <c r="H27" i="3"/>
  <c r="I27" i="3"/>
  <c r="J27" i="3"/>
  <c r="K27" i="3"/>
  <c r="G28" i="3"/>
  <c r="H28" i="3"/>
  <c r="I28" i="3"/>
  <c r="J28" i="3"/>
  <c r="K28" i="3"/>
  <c r="G29" i="3"/>
  <c r="H29" i="3"/>
  <c r="I29" i="3"/>
  <c r="J29" i="3"/>
  <c r="K29" i="3"/>
  <c r="G30" i="3"/>
  <c r="H30" i="3"/>
  <c r="I30" i="3"/>
  <c r="J30" i="3"/>
  <c r="K30" i="3"/>
  <c r="G31" i="3"/>
  <c r="H31" i="3"/>
  <c r="I31" i="3"/>
  <c r="J31" i="3"/>
  <c r="K31" i="3"/>
  <c r="G32" i="3"/>
  <c r="H32" i="3"/>
  <c r="I32" i="3"/>
  <c r="J32" i="3"/>
  <c r="K32" i="3"/>
  <c r="G33" i="3"/>
  <c r="H33" i="3"/>
  <c r="I33" i="3"/>
  <c r="J33" i="3"/>
  <c r="K33" i="3"/>
  <c r="G34" i="3"/>
  <c r="H34" i="3"/>
  <c r="I34" i="3"/>
  <c r="J34" i="3"/>
  <c r="K34" i="3"/>
  <c r="G35" i="3"/>
  <c r="H35" i="3"/>
  <c r="I35" i="3"/>
  <c r="J35" i="3"/>
  <c r="K35" i="3"/>
  <c r="G36" i="3"/>
  <c r="H36" i="3"/>
  <c r="I36" i="3"/>
  <c r="J36" i="3"/>
  <c r="K36" i="3"/>
  <c r="G37" i="3"/>
  <c r="H37" i="3"/>
  <c r="I37" i="3"/>
  <c r="J37" i="3"/>
  <c r="K37" i="3"/>
  <c r="G38" i="3"/>
  <c r="H38" i="3"/>
  <c r="I38" i="3"/>
  <c r="J38" i="3"/>
  <c r="K38" i="3"/>
  <c r="G39" i="3"/>
  <c r="H39" i="3"/>
  <c r="I39" i="3"/>
  <c r="J39" i="3"/>
  <c r="K39" i="3"/>
  <c r="G40" i="3"/>
  <c r="H40" i="3"/>
  <c r="I40" i="3"/>
  <c r="J40" i="3"/>
  <c r="K40" i="3"/>
  <c r="G41" i="3"/>
  <c r="H41" i="3"/>
  <c r="I41" i="3"/>
  <c r="J41" i="3"/>
  <c r="K41" i="3"/>
  <c r="G42" i="3"/>
  <c r="H42" i="3"/>
  <c r="I42" i="3"/>
  <c r="J42" i="3"/>
  <c r="K42" i="3"/>
  <c r="G43" i="3"/>
  <c r="H43" i="3"/>
  <c r="I43" i="3"/>
  <c r="J43" i="3"/>
  <c r="K43" i="3"/>
  <c r="G44" i="3"/>
  <c r="H44" i="3"/>
  <c r="I44" i="3"/>
  <c r="J44" i="3"/>
  <c r="K44" i="3"/>
  <c r="G18" i="3"/>
  <c r="H18" i="3"/>
  <c r="I18" i="3"/>
  <c r="J18" i="3"/>
  <c r="K18" i="3"/>
  <c r="G19" i="3"/>
  <c r="H19" i="3"/>
  <c r="I19" i="3"/>
  <c r="J19" i="3"/>
  <c r="K19" i="3"/>
  <c r="G20" i="3"/>
  <c r="H20" i="3"/>
  <c r="I20" i="3"/>
  <c r="J20" i="3"/>
  <c r="K20" i="3"/>
  <c r="G21" i="3"/>
  <c r="H21" i="3"/>
  <c r="I21" i="3"/>
  <c r="J21" i="3"/>
  <c r="K21" i="3"/>
  <c r="G22" i="3"/>
  <c r="H22" i="3"/>
  <c r="I22" i="3"/>
  <c r="J22" i="3"/>
  <c r="K22" i="3"/>
  <c r="H17" i="3"/>
  <c r="I17" i="3"/>
  <c r="J17" i="3"/>
  <c r="K17" i="3"/>
  <c r="G17" i="3"/>
  <c r="F24" i="2"/>
  <c r="F28" i="2"/>
  <c r="F30" i="2"/>
  <c r="F32" i="2"/>
  <c r="F37" i="2"/>
  <c r="F41" i="2"/>
  <c r="E47" i="2"/>
  <c r="F47" i="2"/>
  <c r="F50" i="2"/>
  <c r="F49" i="2" s="1"/>
  <c r="F54" i="2"/>
  <c r="F61" i="2"/>
  <c r="F65" i="2"/>
  <c r="F69" i="2"/>
  <c r="F71" i="2"/>
  <c r="F73" i="2"/>
  <c r="L57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59" i="1"/>
  <c r="L52" i="1"/>
  <c r="L53" i="1"/>
  <c r="L54" i="1"/>
  <c r="L55" i="1"/>
  <c r="L56" i="1"/>
  <c r="L51" i="1"/>
  <c r="L48" i="1"/>
  <c r="L49" i="1"/>
  <c r="L47" i="1"/>
  <c r="L37" i="1"/>
  <c r="L38" i="1"/>
  <c r="L39" i="1"/>
  <c r="L40" i="1"/>
  <c r="L41" i="1"/>
  <c r="L42" i="1"/>
  <c r="L43" i="1"/>
  <c r="L44" i="1"/>
  <c r="L36" i="1"/>
  <c r="L25" i="1"/>
  <c r="L26" i="1"/>
  <c r="L27" i="1"/>
  <c r="L28" i="1"/>
  <c r="L29" i="1"/>
  <c r="L30" i="1"/>
  <c r="L31" i="1"/>
  <c r="L32" i="1"/>
  <c r="L33" i="1"/>
  <c r="L34" i="1"/>
  <c r="L24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59" i="1"/>
  <c r="K54" i="1"/>
  <c r="K55" i="1"/>
  <c r="K56" i="1"/>
  <c r="K57" i="1"/>
  <c r="K53" i="1"/>
  <c r="K51" i="1"/>
  <c r="K48" i="1"/>
  <c r="K49" i="1"/>
  <c r="K47" i="1"/>
  <c r="K39" i="1"/>
  <c r="K40" i="1"/>
  <c r="K41" i="1"/>
  <c r="K42" i="1"/>
  <c r="K43" i="1"/>
  <c r="K44" i="1"/>
  <c r="K38" i="1"/>
  <c r="K37" i="1"/>
  <c r="K36" i="1"/>
  <c r="K34" i="1"/>
  <c r="K25" i="1"/>
  <c r="K26" i="1"/>
  <c r="K27" i="1"/>
  <c r="K28" i="1"/>
  <c r="K29" i="1"/>
  <c r="K30" i="1"/>
  <c r="K31" i="1"/>
  <c r="K32" i="1"/>
  <c r="K33" i="1"/>
  <c r="K24" i="1"/>
  <c r="H27" i="1"/>
  <c r="J26" i="2" s="1"/>
  <c r="F47" i="1"/>
  <c r="F46" i="2" s="1"/>
  <c r="F45" i="2" s="1"/>
  <c r="F44" i="2" s="1"/>
  <c r="F25" i="1"/>
  <c r="F26" i="1"/>
  <c r="F25" i="2" s="1"/>
  <c r="F27" i="1"/>
  <c r="F26" i="2" s="1"/>
  <c r="F28" i="1"/>
  <c r="F27" i="2" s="1"/>
  <c r="F29" i="1"/>
  <c r="F30" i="1"/>
  <c r="F29" i="2" s="1"/>
  <c r="F32" i="1"/>
  <c r="F31" i="2" s="1"/>
  <c r="F33" i="1"/>
  <c r="F34" i="1"/>
  <c r="F33" i="2" s="1"/>
  <c r="F24" i="1"/>
  <c r="F23" i="1" s="1"/>
  <c r="F60" i="1"/>
  <c r="F59" i="2" s="1"/>
  <c r="F61" i="1"/>
  <c r="F60" i="2" s="1"/>
  <c r="F62" i="1"/>
  <c r="F63" i="1"/>
  <c r="F62" i="2" s="1"/>
  <c r="F64" i="1"/>
  <c r="F63" i="2" s="1"/>
  <c r="F65" i="1"/>
  <c r="F64" i="2" s="1"/>
  <c r="F66" i="1"/>
  <c r="F67" i="1"/>
  <c r="F66" i="2" s="1"/>
  <c r="F68" i="1"/>
  <c r="F67" i="2" s="1"/>
  <c r="F69" i="1"/>
  <c r="F68" i="2" s="1"/>
  <c r="F71" i="1"/>
  <c r="F70" i="2" s="1"/>
  <c r="F72" i="1"/>
  <c r="F73" i="1"/>
  <c r="F72" i="2" s="1"/>
  <c r="F74" i="1"/>
  <c r="F75" i="1"/>
  <c r="F74" i="2" s="1"/>
  <c r="F59" i="1"/>
  <c r="F58" i="2" s="1"/>
  <c r="F57" i="1"/>
  <c r="F56" i="2" s="1"/>
  <c r="F54" i="1"/>
  <c r="F53" i="2" s="1"/>
  <c r="F55" i="1"/>
  <c r="F56" i="1"/>
  <c r="F55" i="2" s="1"/>
  <c r="F53" i="1"/>
  <c r="F52" i="1" s="1"/>
  <c r="F51" i="2" s="1"/>
  <c r="F18" i="2" s="1"/>
  <c r="F51" i="1"/>
  <c r="F49" i="1"/>
  <c r="F48" i="2" s="1"/>
  <c r="F48" i="1"/>
  <c r="F40" i="1"/>
  <c r="F39" i="2" s="1"/>
  <c r="F41" i="1"/>
  <c r="F40" i="2" s="1"/>
  <c r="F42" i="1"/>
  <c r="F43" i="1"/>
  <c r="F42" i="2" s="1"/>
  <c r="F44" i="1"/>
  <c r="F43" i="2" s="1"/>
  <c r="F39" i="1"/>
  <c r="F38" i="2" s="1"/>
  <c r="F37" i="1"/>
  <c r="F36" i="2" s="1"/>
  <c r="F38" i="1"/>
  <c r="F36" i="1"/>
  <c r="F35" i="2" s="1"/>
  <c r="F34" i="2" l="1"/>
  <c r="F57" i="2"/>
  <c r="F19" i="2" s="1"/>
  <c r="F52" i="2"/>
  <c r="F201" i="9"/>
  <c r="E261" i="9"/>
  <c r="G201" i="9"/>
  <c r="F35" i="1"/>
  <c r="F46" i="1"/>
  <c r="F23" i="2"/>
  <c r="F22" i="2"/>
  <c r="G133" i="9"/>
  <c r="F133" i="9"/>
  <c r="E189" i="9"/>
  <c r="F21" i="2"/>
  <c r="F17" i="2" s="1"/>
  <c r="E74" i="1"/>
  <c r="E73" i="2" s="1"/>
  <c r="E75" i="1"/>
  <c r="E74" i="2" s="1"/>
  <c r="E60" i="1"/>
  <c r="E59" i="2" s="1"/>
  <c r="E61" i="1"/>
  <c r="E60" i="2" s="1"/>
  <c r="E62" i="1"/>
  <c r="E61" i="2" s="1"/>
  <c r="E63" i="1"/>
  <c r="E62" i="2" s="1"/>
  <c r="E64" i="1"/>
  <c r="E63" i="2" s="1"/>
  <c r="E65" i="1"/>
  <c r="E64" i="2" s="1"/>
  <c r="E66" i="1"/>
  <c r="E65" i="2" s="1"/>
  <c r="E67" i="1"/>
  <c r="E66" i="2" s="1"/>
  <c r="E68" i="1"/>
  <c r="E67" i="2" s="1"/>
  <c r="E69" i="1"/>
  <c r="E68" i="2" s="1"/>
  <c r="E70" i="1"/>
  <c r="E69" i="2" s="1"/>
  <c r="E71" i="1"/>
  <c r="E70" i="2" s="1"/>
  <c r="E72" i="1"/>
  <c r="E71" i="2" s="1"/>
  <c r="E73" i="1"/>
  <c r="E72" i="2" s="1"/>
  <c r="E59" i="1"/>
  <c r="E58" i="2" s="1"/>
  <c r="E54" i="1"/>
  <c r="E53" i="2" s="1"/>
  <c r="E55" i="1"/>
  <c r="E54" i="2" s="1"/>
  <c r="E56" i="1"/>
  <c r="E55" i="2" s="1"/>
  <c r="E57" i="1"/>
  <c r="E56" i="2" s="1"/>
  <c r="E53" i="1"/>
  <c r="E52" i="2" s="1"/>
  <c r="E51" i="1"/>
  <c r="E50" i="2" s="1"/>
  <c r="E49" i="2" s="1"/>
  <c r="E47" i="1"/>
  <c r="E46" i="2" s="1"/>
  <c r="E49" i="1"/>
  <c r="E48" i="2" s="1"/>
  <c r="E43" i="1"/>
  <c r="E42" i="2" s="1"/>
  <c r="E44" i="1"/>
  <c r="E43" i="2" s="1"/>
  <c r="E39" i="1"/>
  <c r="E38" i="2" s="1"/>
  <c r="E40" i="1"/>
  <c r="E39" i="2" s="1"/>
  <c r="E41" i="1"/>
  <c r="E40" i="2" s="1"/>
  <c r="E42" i="1"/>
  <c r="E41" i="2" s="1"/>
  <c r="E38" i="1"/>
  <c r="E37" i="2" s="1"/>
  <c r="E37" i="1"/>
  <c r="E36" i="2" s="1"/>
  <c r="E36" i="1"/>
  <c r="E35" i="2" s="1"/>
  <c r="E31" i="1"/>
  <c r="E30" i="2" s="1"/>
  <c r="E32" i="1"/>
  <c r="E31" i="2" s="1"/>
  <c r="E33" i="1"/>
  <c r="E32" i="2" s="1"/>
  <c r="E34" i="1"/>
  <c r="E33" i="2" s="1"/>
  <c r="E30" i="1"/>
  <c r="E29" i="2" s="1"/>
  <c r="E29" i="1"/>
  <c r="E28" i="2" s="1"/>
  <c r="E25" i="1"/>
  <c r="E24" i="2" s="1"/>
  <c r="E26" i="1"/>
  <c r="E25" i="2" s="1"/>
  <c r="E27" i="1"/>
  <c r="E26" i="2" s="1"/>
  <c r="E28" i="1"/>
  <c r="E27" i="2" s="1"/>
  <c r="E24" i="1"/>
  <c r="E23" i="2" s="1"/>
  <c r="E22" i="2" s="1"/>
  <c r="E45" i="2" l="1"/>
  <c r="E44" i="2" s="1"/>
  <c r="E50" i="1"/>
  <c r="E21" i="2"/>
  <c r="E17" i="2" s="1"/>
  <c r="E46" i="1"/>
  <c r="E57" i="2"/>
  <c r="E19" i="2" s="1"/>
  <c r="E34" i="2"/>
  <c r="E290" i="9"/>
  <c r="F189" i="9"/>
  <c r="G189" i="9"/>
  <c r="E249" i="9"/>
  <c r="F261" i="9"/>
  <c r="G261" i="9"/>
  <c r="E35" i="1"/>
  <c r="G290" i="9" l="1"/>
  <c r="F290" i="9"/>
  <c r="F249" i="9"/>
  <c r="G249" i="9"/>
  <c r="E281" i="9"/>
  <c r="O20" i="5"/>
  <c r="E279" i="9" l="1"/>
  <c r="F281" i="9"/>
  <c r="G281" i="9"/>
  <c r="X17" i="5"/>
  <c r="X19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I20" i="5"/>
  <c r="G279" i="9" l="1"/>
  <c r="F279" i="9"/>
  <c r="P18" i="3"/>
  <c r="Q20" i="5"/>
  <c r="X20" i="5" s="1"/>
  <c r="X18" i="5"/>
  <c r="R35" i="3"/>
  <c r="G35" i="5"/>
  <c r="V21" i="5"/>
  <c r="V16" i="5"/>
  <c r="P22" i="3" l="1"/>
  <c r="G34" i="5"/>
  <c r="Z74" i="1" l="1"/>
  <c r="R23" i="3" l="1"/>
  <c r="R20" i="3"/>
  <c r="R22" i="3" l="1"/>
  <c r="O19" i="3"/>
  <c r="O20" i="3"/>
  <c r="O22" i="3"/>
  <c r="P23" i="3"/>
  <c r="Q23" i="3"/>
  <c r="Q22" i="3" s="1"/>
  <c r="N19" i="3"/>
  <c r="N20" i="3"/>
  <c r="N22" i="3"/>
  <c r="F50" i="1"/>
  <c r="S21" i="5" l="1"/>
  <c r="Q18" i="3"/>
  <c r="R18" i="3"/>
  <c r="O18" i="3"/>
  <c r="O21" i="3"/>
  <c r="O17" i="3" s="1"/>
  <c r="N21" i="3"/>
  <c r="N17" i="3" s="1"/>
  <c r="N18" i="3"/>
  <c r="F58" i="1"/>
  <c r="E23" i="1" l="1"/>
  <c r="F45" i="1"/>
  <c r="E58" i="1"/>
  <c r="E20" i="1" s="1"/>
  <c r="E52" i="1"/>
  <c r="E45" i="1"/>
  <c r="E19" i="1" l="1"/>
  <c r="E51" i="2"/>
  <c r="E18" i="2" s="1"/>
  <c r="F22" i="1"/>
  <c r="E22" i="1"/>
  <c r="E18" i="1" s="1"/>
  <c r="E17" i="1" s="1"/>
  <c r="E21" i="1" s="1"/>
  <c r="E20" i="2" s="1"/>
  <c r="E16" i="2" s="1"/>
  <c r="P58" i="1"/>
  <c r="P20" i="1" s="1"/>
  <c r="M41" i="1"/>
  <c r="M39" i="1"/>
  <c r="M43" i="1"/>
  <c r="M26" i="1"/>
  <c r="M24" i="1"/>
  <c r="N58" i="1"/>
  <c r="N20" i="1" s="1"/>
  <c r="O58" i="1"/>
  <c r="O20" i="1" s="1"/>
  <c r="Q58" i="1"/>
  <c r="Q20" i="1" s="1"/>
  <c r="M53" i="1"/>
  <c r="M51" i="1"/>
  <c r="N52" i="1"/>
  <c r="N19" i="1" s="1"/>
  <c r="O52" i="1"/>
  <c r="O19" i="1" s="1"/>
  <c r="P19" i="1"/>
  <c r="Q52" i="1"/>
  <c r="Q19" i="1" s="1"/>
  <c r="N50" i="1"/>
  <c r="O50" i="1"/>
  <c r="P50" i="1"/>
  <c r="Q50" i="1"/>
  <c r="M48" i="1"/>
  <c r="M49" i="1"/>
  <c r="M47" i="1"/>
  <c r="Q46" i="1"/>
  <c r="Q45" i="1" s="1"/>
  <c r="N46" i="1"/>
  <c r="O46" i="1"/>
  <c r="O45" i="1" s="1"/>
  <c r="P46" i="1"/>
  <c r="M37" i="1"/>
  <c r="M38" i="1"/>
  <c r="M40" i="1"/>
  <c r="M42" i="1"/>
  <c r="M44" i="1"/>
  <c r="M36" i="1"/>
  <c r="M34" i="1"/>
  <c r="M25" i="1"/>
  <c r="M27" i="1"/>
  <c r="M28" i="1"/>
  <c r="M29" i="1"/>
  <c r="M30" i="1"/>
  <c r="M31" i="1"/>
  <c r="M32" i="1"/>
  <c r="M33" i="1"/>
  <c r="N35" i="1"/>
  <c r="O35" i="1"/>
  <c r="P35" i="1"/>
  <c r="N23" i="1"/>
  <c r="O23" i="1"/>
  <c r="P23" i="1"/>
  <c r="Q23" i="1"/>
  <c r="L50" i="1"/>
  <c r="K52" i="1"/>
  <c r="K19" i="1" s="1"/>
  <c r="K50" i="1"/>
  <c r="M50" i="1" l="1"/>
  <c r="H25" i="1"/>
  <c r="J24" i="2" s="1"/>
  <c r="K58" i="1"/>
  <c r="K20" i="1" s="1"/>
  <c r="K35" i="1"/>
  <c r="K46" i="1"/>
  <c r="K45" i="1" s="1"/>
  <c r="L46" i="1"/>
  <c r="L45" i="1" s="1"/>
  <c r="M46" i="1"/>
  <c r="M35" i="1"/>
  <c r="N45" i="1"/>
  <c r="N22" i="1" s="1"/>
  <c r="N18" i="1" s="1"/>
  <c r="N17" i="1" s="1"/>
  <c r="N21" i="1" s="1"/>
  <c r="P45" i="1"/>
  <c r="P22" i="1" s="1"/>
  <c r="P18" i="1" s="1"/>
  <c r="Q22" i="1"/>
  <c r="Q18" i="1" s="1"/>
  <c r="Q17" i="1" s="1"/>
  <c r="O22" i="1"/>
  <c r="O18" i="1" s="1"/>
  <c r="O17" i="1" s="1"/>
  <c r="O21" i="1" s="1"/>
  <c r="L58" i="1"/>
  <c r="L20" i="1" s="1"/>
  <c r="L19" i="1"/>
  <c r="L35" i="1"/>
  <c r="L23" i="1"/>
  <c r="M45" i="1" l="1"/>
  <c r="Q21" i="1"/>
  <c r="P17" i="1"/>
  <c r="L22" i="1"/>
  <c r="L18" i="1" s="1"/>
  <c r="L17" i="1" s="1"/>
  <c r="U24" i="1"/>
  <c r="W24" i="1"/>
  <c r="U25" i="1"/>
  <c r="W25" i="1"/>
  <c r="U26" i="1"/>
  <c r="W26" i="1"/>
  <c r="U27" i="1"/>
  <c r="W27" i="1"/>
  <c r="U28" i="1"/>
  <c r="W28" i="1"/>
  <c r="U29" i="1"/>
  <c r="W29" i="1"/>
  <c r="U30" i="1"/>
  <c r="W30" i="1"/>
  <c r="U31" i="1"/>
  <c r="W31" i="1"/>
  <c r="U32" i="1"/>
  <c r="W32" i="1"/>
  <c r="U33" i="1"/>
  <c r="W33" i="1"/>
  <c r="U34" i="1"/>
  <c r="W34" i="1"/>
  <c r="U35" i="1"/>
  <c r="W35" i="1"/>
  <c r="U36" i="1"/>
  <c r="W36" i="1"/>
  <c r="U37" i="1"/>
  <c r="W37" i="1"/>
  <c r="U38" i="1"/>
  <c r="W38" i="1"/>
  <c r="U39" i="1"/>
  <c r="W39" i="1"/>
  <c r="U40" i="1"/>
  <c r="W40" i="1"/>
  <c r="U41" i="1"/>
  <c r="W41" i="1"/>
  <c r="U42" i="1"/>
  <c r="W42" i="1"/>
  <c r="U43" i="1"/>
  <c r="W43" i="1"/>
  <c r="U44" i="1"/>
  <c r="W44" i="1"/>
  <c r="U47" i="1"/>
  <c r="W47" i="1"/>
  <c r="U48" i="1"/>
  <c r="W48" i="1"/>
  <c r="U49" i="1"/>
  <c r="W49" i="1"/>
  <c r="U50" i="1"/>
  <c r="W50" i="1"/>
  <c r="U51" i="1"/>
  <c r="W51" i="1"/>
  <c r="U52" i="1"/>
  <c r="W52" i="1"/>
  <c r="U53" i="1"/>
  <c r="W53" i="1"/>
  <c r="U54" i="1"/>
  <c r="W54" i="1"/>
  <c r="U55" i="1"/>
  <c r="W55" i="1"/>
  <c r="U56" i="1"/>
  <c r="W56" i="1"/>
  <c r="U57" i="1"/>
  <c r="W57" i="1"/>
  <c r="U58" i="1"/>
  <c r="W58" i="1"/>
  <c r="U59" i="1"/>
  <c r="W59" i="1"/>
  <c r="U60" i="1"/>
  <c r="W60" i="1"/>
  <c r="U61" i="1"/>
  <c r="W61" i="1"/>
  <c r="U62" i="1"/>
  <c r="W62" i="1"/>
  <c r="U63" i="1"/>
  <c r="W63" i="1"/>
  <c r="U64" i="1"/>
  <c r="W64" i="1"/>
  <c r="U65" i="1"/>
  <c r="W65" i="1"/>
  <c r="U66" i="1"/>
  <c r="W66" i="1"/>
  <c r="U67" i="1"/>
  <c r="W67" i="1"/>
  <c r="U68" i="1"/>
  <c r="W68" i="1"/>
  <c r="U69" i="1"/>
  <c r="W69" i="1"/>
  <c r="U70" i="1"/>
  <c r="W70" i="1"/>
  <c r="U71" i="1"/>
  <c r="W71" i="1"/>
  <c r="U72" i="1"/>
  <c r="W72" i="1"/>
  <c r="U73" i="1"/>
  <c r="W73" i="1"/>
  <c r="U74" i="1"/>
  <c r="W74" i="1"/>
  <c r="U75" i="1"/>
  <c r="W75" i="1"/>
  <c r="A19" i="11"/>
  <c r="B19" i="11"/>
  <c r="C19" i="11"/>
  <c r="A20" i="11"/>
  <c r="B20" i="11"/>
  <c r="C20" i="11"/>
  <c r="A21" i="11"/>
  <c r="B21" i="11"/>
  <c r="C21" i="11"/>
  <c r="A22" i="11"/>
  <c r="B22" i="11"/>
  <c r="C22" i="11"/>
  <c r="A23" i="11"/>
  <c r="B23" i="11"/>
  <c r="C23" i="11"/>
  <c r="A24" i="11"/>
  <c r="B24" i="11"/>
  <c r="C24" i="11"/>
  <c r="A25" i="11"/>
  <c r="B25" i="11"/>
  <c r="C25" i="11"/>
  <c r="E25" i="11"/>
  <c r="F25" i="11"/>
  <c r="J25" i="11"/>
  <c r="K25" i="11"/>
  <c r="L25" i="11"/>
  <c r="M25" i="11"/>
  <c r="A26" i="11"/>
  <c r="B26" i="11"/>
  <c r="C26" i="11"/>
  <c r="E26" i="11"/>
  <c r="F26" i="11"/>
  <c r="J26" i="11"/>
  <c r="K26" i="11"/>
  <c r="M26" i="11"/>
  <c r="A27" i="11"/>
  <c r="B27" i="11"/>
  <c r="C27" i="11"/>
  <c r="E27" i="11"/>
  <c r="F27" i="11"/>
  <c r="J27" i="11"/>
  <c r="K27" i="11"/>
  <c r="M27" i="11"/>
  <c r="A28" i="11"/>
  <c r="B28" i="11"/>
  <c r="C28" i="11"/>
  <c r="E28" i="11"/>
  <c r="F28" i="11"/>
  <c r="J28" i="11"/>
  <c r="K28" i="11"/>
  <c r="M28" i="11"/>
  <c r="A29" i="11"/>
  <c r="B29" i="11"/>
  <c r="C29" i="11"/>
  <c r="E29" i="11"/>
  <c r="F29" i="11"/>
  <c r="J29" i="11"/>
  <c r="K29" i="11"/>
  <c r="M29" i="11"/>
  <c r="A30" i="11"/>
  <c r="B30" i="11"/>
  <c r="C30" i="11"/>
  <c r="E30" i="11"/>
  <c r="F30" i="11"/>
  <c r="J30" i="11"/>
  <c r="K30" i="11"/>
  <c r="M30" i="11"/>
  <c r="A31" i="11"/>
  <c r="B31" i="11"/>
  <c r="C31" i="11"/>
  <c r="E31" i="11"/>
  <c r="F31" i="11"/>
  <c r="J31" i="11"/>
  <c r="K31" i="11"/>
  <c r="M31" i="11"/>
  <c r="A32" i="11"/>
  <c r="B32" i="11"/>
  <c r="C32" i="11"/>
  <c r="E32" i="11"/>
  <c r="F32" i="11"/>
  <c r="J32" i="11"/>
  <c r="K32" i="11"/>
  <c r="L32" i="11"/>
  <c r="M32" i="11"/>
  <c r="A33" i="11"/>
  <c r="B33" i="11"/>
  <c r="C33" i="11"/>
  <c r="E33" i="11"/>
  <c r="F33" i="11"/>
  <c r="J33" i="11"/>
  <c r="K33" i="11"/>
  <c r="L33" i="11"/>
  <c r="M33" i="11"/>
  <c r="A34" i="11"/>
  <c r="B34" i="11"/>
  <c r="C34" i="11"/>
  <c r="E34" i="11"/>
  <c r="F34" i="11"/>
  <c r="J34" i="11"/>
  <c r="K34" i="11"/>
  <c r="L34" i="11"/>
  <c r="M34" i="11"/>
  <c r="A35" i="11"/>
  <c r="B35" i="11"/>
  <c r="C35" i="11"/>
  <c r="E35" i="11"/>
  <c r="F35" i="11"/>
  <c r="J35" i="11"/>
  <c r="K35" i="11"/>
  <c r="R35" i="11" s="1"/>
  <c r="L35" i="11"/>
  <c r="M35" i="11"/>
  <c r="A36" i="11"/>
  <c r="B36" i="11"/>
  <c r="C36" i="11"/>
  <c r="E36" i="11"/>
  <c r="F36" i="11"/>
  <c r="J36" i="11"/>
  <c r="K36" i="11"/>
  <c r="L36" i="11"/>
  <c r="M36" i="11"/>
  <c r="A37" i="11"/>
  <c r="B37" i="11"/>
  <c r="C37" i="11"/>
  <c r="E37" i="11"/>
  <c r="F37" i="11"/>
  <c r="J37" i="11"/>
  <c r="K37" i="11"/>
  <c r="L37" i="11"/>
  <c r="M37" i="11"/>
  <c r="A38" i="11"/>
  <c r="B38" i="11"/>
  <c r="C38" i="11"/>
  <c r="E38" i="11"/>
  <c r="F38" i="11"/>
  <c r="J38" i="11"/>
  <c r="K38" i="11"/>
  <c r="L38" i="11"/>
  <c r="M38" i="11"/>
  <c r="A39" i="11"/>
  <c r="B39" i="11"/>
  <c r="C39" i="11"/>
  <c r="E39" i="11"/>
  <c r="F39" i="11"/>
  <c r="J39" i="11"/>
  <c r="K39" i="11"/>
  <c r="R39" i="11" s="1"/>
  <c r="L39" i="11"/>
  <c r="M39" i="11"/>
  <c r="A40" i="11"/>
  <c r="B40" i="11"/>
  <c r="C40" i="11"/>
  <c r="E40" i="11"/>
  <c r="F40" i="11"/>
  <c r="J40" i="11"/>
  <c r="K40" i="11"/>
  <c r="L40" i="11"/>
  <c r="M40" i="11"/>
  <c r="A41" i="11"/>
  <c r="B41" i="11"/>
  <c r="C41" i="11"/>
  <c r="E41" i="11"/>
  <c r="F41" i="11"/>
  <c r="R41" i="11" s="1"/>
  <c r="J41" i="11"/>
  <c r="K41" i="11"/>
  <c r="L41" i="11"/>
  <c r="M41" i="11"/>
  <c r="A42" i="11"/>
  <c r="B42" i="11"/>
  <c r="C42" i="11"/>
  <c r="E42" i="11"/>
  <c r="F42" i="11"/>
  <c r="J42" i="11"/>
  <c r="K42" i="11"/>
  <c r="R42" i="11" s="1"/>
  <c r="L42" i="11"/>
  <c r="M42" i="11"/>
  <c r="A43" i="11"/>
  <c r="B43" i="11"/>
  <c r="C43" i="11"/>
  <c r="E43" i="11"/>
  <c r="F43" i="11"/>
  <c r="J43" i="11"/>
  <c r="K43" i="11"/>
  <c r="L43" i="11"/>
  <c r="M43" i="11"/>
  <c r="A44" i="11"/>
  <c r="B44" i="11"/>
  <c r="C44" i="11"/>
  <c r="E44" i="11"/>
  <c r="F44" i="11"/>
  <c r="J44" i="11"/>
  <c r="K44" i="11"/>
  <c r="L44" i="11"/>
  <c r="M44" i="11"/>
  <c r="A45" i="11"/>
  <c r="B45" i="11"/>
  <c r="C45" i="11"/>
  <c r="E45" i="11"/>
  <c r="F45" i="11"/>
  <c r="J45" i="11"/>
  <c r="K45" i="11"/>
  <c r="L45" i="11"/>
  <c r="M45" i="11"/>
  <c r="A46" i="11"/>
  <c r="B46" i="11"/>
  <c r="C46" i="11"/>
  <c r="E46" i="11"/>
  <c r="F46" i="11"/>
  <c r="A47" i="11"/>
  <c r="B47" i="11"/>
  <c r="C47" i="11"/>
  <c r="E47" i="11"/>
  <c r="F47" i="11"/>
  <c r="A48" i="11"/>
  <c r="B48" i="11"/>
  <c r="C48" i="11"/>
  <c r="E48" i="11"/>
  <c r="F48" i="11"/>
  <c r="R48" i="11" s="1"/>
  <c r="J48" i="11"/>
  <c r="K48" i="11"/>
  <c r="A49" i="11"/>
  <c r="B49" i="11"/>
  <c r="C49" i="11"/>
  <c r="E49" i="11"/>
  <c r="F49" i="11"/>
  <c r="J49" i="11"/>
  <c r="K49" i="11"/>
  <c r="M49" i="11"/>
  <c r="A50" i="11"/>
  <c r="B50" i="11"/>
  <c r="C50" i="11"/>
  <c r="E50" i="11"/>
  <c r="F50" i="11"/>
  <c r="J50" i="11"/>
  <c r="K50" i="11"/>
  <c r="L50" i="11"/>
  <c r="M50" i="11"/>
  <c r="A51" i="11"/>
  <c r="B51" i="11"/>
  <c r="C51" i="11"/>
  <c r="E51" i="11"/>
  <c r="F51" i="11"/>
  <c r="J51" i="11"/>
  <c r="K51" i="11"/>
  <c r="A52" i="11"/>
  <c r="B52" i="11"/>
  <c r="C52" i="11"/>
  <c r="E52" i="11"/>
  <c r="F52" i="11"/>
  <c r="J52" i="11"/>
  <c r="K52" i="11"/>
  <c r="L52" i="11"/>
  <c r="M52" i="11"/>
  <c r="A53" i="11"/>
  <c r="B53" i="11"/>
  <c r="C53" i="11"/>
  <c r="E53" i="11"/>
  <c r="F53" i="11"/>
  <c r="J53" i="11"/>
  <c r="K53" i="11"/>
  <c r="A54" i="11"/>
  <c r="B54" i="11"/>
  <c r="C54" i="11"/>
  <c r="E54" i="11"/>
  <c r="F54" i="11"/>
  <c r="J54" i="11"/>
  <c r="K54" i="11"/>
  <c r="L54" i="11"/>
  <c r="M54" i="11"/>
  <c r="A55" i="11"/>
  <c r="B55" i="11"/>
  <c r="C55" i="11"/>
  <c r="E55" i="11"/>
  <c r="F55" i="11"/>
  <c r="J55" i="11"/>
  <c r="K55" i="11"/>
  <c r="M55" i="11"/>
  <c r="A56" i="11"/>
  <c r="B56" i="11"/>
  <c r="C56" i="11"/>
  <c r="E56" i="11"/>
  <c r="F56" i="11"/>
  <c r="J56" i="11"/>
  <c r="K56" i="11"/>
  <c r="L56" i="11"/>
  <c r="M56" i="11"/>
  <c r="A57" i="11"/>
  <c r="B57" i="11"/>
  <c r="C57" i="11"/>
  <c r="E57" i="11"/>
  <c r="F57" i="11"/>
  <c r="J57" i="11"/>
  <c r="K57" i="11"/>
  <c r="L57" i="11"/>
  <c r="M57" i="11"/>
  <c r="A58" i="11"/>
  <c r="B58" i="11"/>
  <c r="C58" i="11"/>
  <c r="E58" i="11"/>
  <c r="F58" i="11"/>
  <c r="J58" i="11"/>
  <c r="K58" i="11"/>
  <c r="M58" i="11"/>
  <c r="A59" i="11"/>
  <c r="B59" i="11"/>
  <c r="C59" i="11"/>
  <c r="E59" i="11"/>
  <c r="F59" i="11"/>
  <c r="J59" i="11"/>
  <c r="K59" i="11"/>
  <c r="P59" i="11" s="1"/>
  <c r="A60" i="11"/>
  <c r="B60" i="11"/>
  <c r="C60" i="11"/>
  <c r="E60" i="11"/>
  <c r="F60" i="11"/>
  <c r="J60" i="11"/>
  <c r="K60" i="11"/>
  <c r="L60" i="11"/>
  <c r="M60" i="11"/>
  <c r="A61" i="11"/>
  <c r="B61" i="11"/>
  <c r="C61" i="11"/>
  <c r="E61" i="11"/>
  <c r="F61" i="11"/>
  <c r="J61" i="11"/>
  <c r="K61" i="11"/>
  <c r="L61" i="11"/>
  <c r="M61" i="11"/>
  <c r="A62" i="11"/>
  <c r="B62" i="11"/>
  <c r="C62" i="11"/>
  <c r="E62" i="11"/>
  <c r="F62" i="11"/>
  <c r="J62" i="11"/>
  <c r="K62" i="11"/>
  <c r="L62" i="11"/>
  <c r="A63" i="11"/>
  <c r="B63" i="11"/>
  <c r="C63" i="11"/>
  <c r="E63" i="11"/>
  <c r="F63" i="11"/>
  <c r="J63" i="11"/>
  <c r="K63" i="11"/>
  <c r="R63" i="11" s="1"/>
  <c r="L63" i="11"/>
  <c r="A64" i="11"/>
  <c r="B64" i="11"/>
  <c r="C64" i="11"/>
  <c r="E64" i="11"/>
  <c r="F64" i="11"/>
  <c r="J64" i="11"/>
  <c r="K64" i="11"/>
  <c r="L64" i="11"/>
  <c r="M64" i="11"/>
  <c r="A65" i="11"/>
  <c r="B65" i="11"/>
  <c r="C65" i="11"/>
  <c r="E65" i="11"/>
  <c r="F65" i="11"/>
  <c r="R65" i="11" s="1"/>
  <c r="J65" i="11"/>
  <c r="K65" i="11"/>
  <c r="L65" i="11"/>
  <c r="M65" i="11"/>
  <c r="A66" i="11"/>
  <c r="B66" i="11"/>
  <c r="C66" i="11"/>
  <c r="E66" i="11"/>
  <c r="F66" i="11"/>
  <c r="J66" i="11"/>
  <c r="K66" i="11"/>
  <c r="L66" i="11"/>
  <c r="M66" i="11"/>
  <c r="A67" i="11"/>
  <c r="B67" i="11"/>
  <c r="C67" i="11"/>
  <c r="E67" i="11"/>
  <c r="F67" i="11"/>
  <c r="J67" i="11"/>
  <c r="K67" i="11"/>
  <c r="L67" i="11"/>
  <c r="M67" i="11"/>
  <c r="A68" i="11"/>
  <c r="B68" i="11"/>
  <c r="C68" i="11"/>
  <c r="E68" i="11"/>
  <c r="F68" i="11"/>
  <c r="J68" i="11"/>
  <c r="K68" i="11"/>
  <c r="L68" i="11"/>
  <c r="M68" i="11"/>
  <c r="A69" i="11"/>
  <c r="B69" i="11"/>
  <c r="C69" i="11"/>
  <c r="E69" i="11"/>
  <c r="F69" i="11"/>
  <c r="J69" i="11"/>
  <c r="K69" i="11"/>
  <c r="L69" i="11"/>
  <c r="M69" i="11"/>
  <c r="A70" i="11"/>
  <c r="B70" i="11"/>
  <c r="C70" i="11"/>
  <c r="E70" i="11"/>
  <c r="F70" i="11"/>
  <c r="J70" i="11"/>
  <c r="K70" i="11"/>
  <c r="L70" i="11"/>
  <c r="M70" i="11"/>
  <c r="A71" i="11"/>
  <c r="B71" i="11"/>
  <c r="C71" i="11"/>
  <c r="E71" i="11"/>
  <c r="F71" i="11"/>
  <c r="J71" i="11"/>
  <c r="K71" i="11"/>
  <c r="L71" i="11"/>
  <c r="M71" i="11"/>
  <c r="A72" i="11"/>
  <c r="B72" i="11"/>
  <c r="C72" i="11"/>
  <c r="E72" i="11"/>
  <c r="F72" i="11"/>
  <c r="J72" i="11"/>
  <c r="K72" i="11"/>
  <c r="L72" i="11"/>
  <c r="M72" i="11"/>
  <c r="A73" i="11"/>
  <c r="B73" i="11"/>
  <c r="C73" i="11"/>
  <c r="E73" i="11"/>
  <c r="F73" i="11"/>
  <c r="J73" i="11"/>
  <c r="K73" i="11"/>
  <c r="L73" i="11"/>
  <c r="M73" i="11"/>
  <c r="A74" i="11"/>
  <c r="B74" i="11"/>
  <c r="C74" i="11"/>
  <c r="E74" i="11"/>
  <c r="F74" i="11"/>
  <c r="J74" i="11"/>
  <c r="K74" i="11"/>
  <c r="L74" i="11"/>
  <c r="A75" i="11"/>
  <c r="B75" i="11"/>
  <c r="C75" i="11"/>
  <c r="E75" i="11"/>
  <c r="F75" i="11"/>
  <c r="J75" i="11"/>
  <c r="K75" i="11"/>
  <c r="L75" i="11"/>
  <c r="M75" i="11"/>
  <c r="A76" i="11"/>
  <c r="B76" i="11"/>
  <c r="C76" i="11"/>
  <c r="E76" i="11"/>
  <c r="F76" i="11"/>
  <c r="J76" i="11"/>
  <c r="K76" i="11"/>
  <c r="R76" i="11" s="1"/>
  <c r="L76" i="11"/>
  <c r="M76" i="11"/>
  <c r="B18" i="11"/>
  <c r="C18" i="11"/>
  <c r="A18" i="11"/>
  <c r="A18" i="7"/>
  <c r="B18" i="7"/>
  <c r="C18" i="7"/>
  <c r="A19" i="7"/>
  <c r="B19" i="7"/>
  <c r="C19" i="7"/>
  <c r="A20" i="7"/>
  <c r="B20" i="7"/>
  <c r="C20" i="7"/>
  <c r="A21" i="7"/>
  <c r="B21" i="7"/>
  <c r="C21" i="7"/>
  <c r="A22" i="7"/>
  <c r="B22" i="7"/>
  <c r="C22" i="7"/>
  <c r="A23" i="7"/>
  <c r="B23" i="7"/>
  <c r="C23" i="7"/>
  <c r="A24" i="7"/>
  <c r="B24" i="7"/>
  <c r="C24" i="7"/>
  <c r="A25" i="7"/>
  <c r="B25" i="7"/>
  <c r="C25" i="7"/>
  <c r="A26" i="7"/>
  <c r="B26" i="7"/>
  <c r="C26" i="7"/>
  <c r="A27" i="7"/>
  <c r="B27" i="7"/>
  <c r="C27" i="7"/>
  <c r="A28" i="7"/>
  <c r="B28" i="7"/>
  <c r="C28" i="7"/>
  <c r="A29" i="7"/>
  <c r="B29" i="7"/>
  <c r="C29" i="7"/>
  <c r="A30" i="7"/>
  <c r="B30" i="7"/>
  <c r="C30" i="7"/>
  <c r="A31" i="7"/>
  <c r="B31" i="7"/>
  <c r="C31" i="7"/>
  <c r="A32" i="7"/>
  <c r="B32" i="7"/>
  <c r="C32" i="7"/>
  <c r="A33" i="7"/>
  <c r="B33" i="7"/>
  <c r="C33" i="7"/>
  <c r="A34" i="7"/>
  <c r="B34" i="7"/>
  <c r="C34" i="7"/>
  <c r="A35" i="7"/>
  <c r="B35" i="7"/>
  <c r="C35" i="7"/>
  <c r="A36" i="7"/>
  <c r="B36" i="7"/>
  <c r="C36" i="7"/>
  <c r="A37" i="7"/>
  <c r="B37" i="7"/>
  <c r="C37" i="7"/>
  <c r="A38" i="7"/>
  <c r="B38" i="7"/>
  <c r="C38" i="7"/>
  <c r="A39" i="7"/>
  <c r="B39" i="7"/>
  <c r="C39" i="7"/>
  <c r="A40" i="7"/>
  <c r="B40" i="7"/>
  <c r="C40" i="7"/>
  <c r="A41" i="7"/>
  <c r="B41" i="7"/>
  <c r="C41" i="7"/>
  <c r="A42" i="7"/>
  <c r="B42" i="7"/>
  <c r="C42" i="7"/>
  <c r="A43" i="7"/>
  <c r="B43" i="7"/>
  <c r="C43" i="7"/>
  <c r="A44" i="7"/>
  <c r="B44" i="7"/>
  <c r="C44" i="7"/>
  <c r="A45" i="7"/>
  <c r="B45" i="7"/>
  <c r="C45" i="7"/>
  <c r="A46" i="7"/>
  <c r="B46" i="7"/>
  <c r="C46" i="7"/>
  <c r="A47" i="7"/>
  <c r="B47" i="7"/>
  <c r="C47" i="7"/>
  <c r="A48" i="7"/>
  <c r="B48" i="7"/>
  <c r="C48" i="7"/>
  <c r="A49" i="7"/>
  <c r="B49" i="7"/>
  <c r="C49" i="7"/>
  <c r="A50" i="7"/>
  <c r="B50" i="7"/>
  <c r="C50" i="7"/>
  <c r="A51" i="7"/>
  <c r="B51" i="7"/>
  <c r="C51" i="7"/>
  <c r="A52" i="7"/>
  <c r="B52" i="7"/>
  <c r="C52" i="7"/>
  <c r="A53" i="7"/>
  <c r="B53" i="7"/>
  <c r="C53" i="7"/>
  <c r="A54" i="7"/>
  <c r="B54" i="7"/>
  <c r="C54" i="7"/>
  <c r="A55" i="7"/>
  <c r="B55" i="7"/>
  <c r="C55" i="7"/>
  <c r="A56" i="7"/>
  <c r="B56" i="7"/>
  <c r="C56" i="7"/>
  <c r="A57" i="7"/>
  <c r="B57" i="7"/>
  <c r="C57" i="7"/>
  <c r="A58" i="7"/>
  <c r="B58" i="7"/>
  <c r="C58" i="7"/>
  <c r="A59" i="7"/>
  <c r="B59" i="7"/>
  <c r="C59" i="7"/>
  <c r="A60" i="7"/>
  <c r="B60" i="7"/>
  <c r="C60" i="7"/>
  <c r="A61" i="7"/>
  <c r="B61" i="7"/>
  <c r="C61" i="7"/>
  <c r="A62" i="7"/>
  <c r="B62" i="7"/>
  <c r="C62" i="7"/>
  <c r="A63" i="7"/>
  <c r="B63" i="7"/>
  <c r="C63" i="7"/>
  <c r="A64" i="7"/>
  <c r="B64" i="7"/>
  <c r="C64" i="7"/>
  <c r="A65" i="7"/>
  <c r="B65" i="7"/>
  <c r="C65" i="7"/>
  <c r="A66" i="7"/>
  <c r="B66" i="7"/>
  <c r="C66" i="7"/>
  <c r="A67" i="7"/>
  <c r="B67" i="7"/>
  <c r="C67" i="7"/>
  <c r="A68" i="7"/>
  <c r="B68" i="7"/>
  <c r="C68" i="7"/>
  <c r="A69" i="7"/>
  <c r="B69" i="7"/>
  <c r="C69" i="7"/>
  <c r="A70" i="7"/>
  <c r="B70" i="7"/>
  <c r="C70" i="7"/>
  <c r="A71" i="7"/>
  <c r="B71" i="7"/>
  <c r="C71" i="7"/>
  <c r="A72" i="7"/>
  <c r="B72" i="7"/>
  <c r="C72" i="7"/>
  <c r="A73" i="7"/>
  <c r="B73" i="7"/>
  <c r="C73" i="7"/>
  <c r="A74" i="7"/>
  <c r="B74" i="7"/>
  <c r="C74" i="7"/>
  <c r="A75" i="7"/>
  <c r="B75" i="7"/>
  <c r="C75" i="7"/>
  <c r="B17" i="7"/>
  <c r="C17" i="7"/>
  <c r="A17" i="7"/>
  <c r="M22" i="5"/>
  <c r="N22" i="5"/>
  <c r="O22" i="5"/>
  <c r="R22" i="5"/>
  <c r="S22" i="5"/>
  <c r="M23" i="5"/>
  <c r="N23" i="5"/>
  <c r="O23" i="5"/>
  <c r="R23" i="5"/>
  <c r="S23" i="5"/>
  <c r="M24" i="5"/>
  <c r="N24" i="5"/>
  <c r="O24" i="5"/>
  <c r="R24" i="5"/>
  <c r="S24" i="5"/>
  <c r="M25" i="5"/>
  <c r="N25" i="5"/>
  <c r="O25" i="5"/>
  <c r="R25" i="5"/>
  <c r="S25" i="5"/>
  <c r="M26" i="5"/>
  <c r="N26" i="5"/>
  <c r="O26" i="5"/>
  <c r="R26" i="5"/>
  <c r="S26" i="5"/>
  <c r="M27" i="5"/>
  <c r="N27" i="5"/>
  <c r="O27" i="5"/>
  <c r="R27" i="5"/>
  <c r="S27" i="5"/>
  <c r="M28" i="5"/>
  <c r="N28" i="5"/>
  <c r="O28" i="5"/>
  <c r="R28" i="5"/>
  <c r="S28" i="5"/>
  <c r="M29" i="5"/>
  <c r="N29" i="5"/>
  <c r="O29" i="5"/>
  <c r="R29" i="5"/>
  <c r="S29" i="5"/>
  <c r="M30" i="5"/>
  <c r="N30" i="5"/>
  <c r="O30" i="5"/>
  <c r="R30" i="5"/>
  <c r="S30" i="5"/>
  <c r="M31" i="5"/>
  <c r="N31" i="5"/>
  <c r="O31" i="5"/>
  <c r="R31" i="5"/>
  <c r="S31" i="5"/>
  <c r="M32" i="5"/>
  <c r="N32" i="5"/>
  <c r="O32" i="5"/>
  <c r="R32" i="5"/>
  <c r="S32" i="5"/>
  <c r="M33" i="5"/>
  <c r="N33" i="5"/>
  <c r="O33" i="5"/>
  <c r="R33" i="5"/>
  <c r="S33" i="5"/>
  <c r="M34" i="5"/>
  <c r="N34" i="5"/>
  <c r="R34" i="5"/>
  <c r="S34" i="5"/>
  <c r="M35" i="5"/>
  <c r="N35" i="5"/>
  <c r="R35" i="5"/>
  <c r="S35" i="5"/>
  <c r="M36" i="5"/>
  <c r="N36" i="5"/>
  <c r="O36" i="5"/>
  <c r="R36" i="5"/>
  <c r="S36" i="5"/>
  <c r="M37" i="5"/>
  <c r="N37" i="5"/>
  <c r="O37" i="5"/>
  <c r="R37" i="5"/>
  <c r="S37" i="5"/>
  <c r="M38" i="5"/>
  <c r="N38" i="5"/>
  <c r="O38" i="5"/>
  <c r="R38" i="5"/>
  <c r="S38" i="5"/>
  <c r="M39" i="5"/>
  <c r="N39" i="5"/>
  <c r="O39" i="5"/>
  <c r="R39" i="5"/>
  <c r="S39" i="5"/>
  <c r="M40" i="5"/>
  <c r="N40" i="5"/>
  <c r="O40" i="5"/>
  <c r="R40" i="5"/>
  <c r="S40" i="5"/>
  <c r="M41" i="5"/>
  <c r="N41" i="5"/>
  <c r="O41" i="5"/>
  <c r="R41" i="5"/>
  <c r="S41" i="5"/>
  <c r="M42" i="5"/>
  <c r="N42" i="5"/>
  <c r="O42" i="5"/>
  <c r="R42" i="5"/>
  <c r="S42" i="5"/>
  <c r="M43" i="5"/>
  <c r="N43" i="5"/>
  <c r="O43" i="5"/>
  <c r="R43" i="5"/>
  <c r="S43" i="5"/>
  <c r="M44" i="5"/>
  <c r="N44" i="5"/>
  <c r="O44" i="5"/>
  <c r="R44" i="5"/>
  <c r="S44" i="5"/>
  <c r="M45" i="5"/>
  <c r="N45" i="5"/>
  <c r="O45" i="5"/>
  <c r="R45" i="5"/>
  <c r="S45" i="5"/>
  <c r="M46" i="5"/>
  <c r="N46" i="5"/>
  <c r="O46" i="5"/>
  <c r="R46" i="5"/>
  <c r="S46" i="5"/>
  <c r="M47" i="5"/>
  <c r="N47" i="5"/>
  <c r="O47" i="5"/>
  <c r="R47" i="5"/>
  <c r="S47" i="5"/>
  <c r="M48" i="5"/>
  <c r="N48" i="5"/>
  <c r="O48" i="5"/>
  <c r="R48" i="5"/>
  <c r="S48" i="5"/>
  <c r="M49" i="5"/>
  <c r="N49" i="5"/>
  <c r="O49" i="5"/>
  <c r="R49" i="5"/>
  <c r="S49" i="5"/>
  <c r="M50" i="5"/>
  <c r="N50" i="5"/>
  <c r="O50" i="5"/>
  <c r="R50" i="5"/>
  <c r="S50" i="5"/>
  <c r="M52" i="5"/>
  <c r="N52" i="5"/>
  <c r="O52" i="5"/>
  <c r="R52" i="5"/>
  <c r="S52" i="5"/>
  <c r="M53" i="5"/>
  <c r="N53" i="5"/>
  <c r="O53" i="5"/>
  <c r="R53" i="5"/>
  <c r="S53" i="5"/>
  <c r="M54" i="5"/>
  <c r="N54" i="5"/>
  <c r="R54" i="5"/>
  <c r="S54" i="5"/>
  <c r="M55" i="5"/>
  <c r="N55" i="5"/>
  <c r="O55" i="5"/>
  <c r="R55" i="5"/>
  <c r="S55" i="5"/>
  <c r="M56" i="5"/>
  <c r="N56" i="5"/>
  <c r="O56" i="5"/>
  <c r="R56" i="5"/>
  <c r="S56" i="5"/>
  <c r="N57" i="5"/>
  <c r="M58" i="5"/>
  <c r="N58" i="5"/>
  <c r="O58" i="5"/>
  <c r="R58" i="5"/>
  <c r="S58" i="5"/>
  <c r="M59" i="5"/>
  <c r="N59" i="5"/>
  <c r="O59" i="5"/>
  <c r="R59" i="5"/>
  <c r="S59" i="5"/>
  <c r="M60" i="5"/>
  <c r="N60" i="5"/>
  <c r="O60" i="5"/>
  <c r="R60" i="5"/>
  <c r="S60" i="5"/>
  <c r="M61" i="5"/>
  <c r="N61" i="5"/>
  <c r="O61" i="5"/>
  <c r="R61" i="5"/>
  <c r="S61" i="5"/>
  <c r="M62" i="5"/>
  <c r="N62" i="5"/>
  <c r="O62" i="5"/>
  <c r="R62" i="5"/>
  <c r="S62" i="5"/>
  <c r="M63" i="5"/>
  <c r="N63" i="5"/>
  <c r="O63" i="5"/>
  <c r="R63" i="5"/>
  <c r="S63" i="5"/>
  <c r="M64" i="5"/>
  <c r="N64" i="5"/>
  <c r="O64" i="5"/>
  <c r="R64" i="5"/>
  <c r="S64" i="5"/>
  <c r="M65" i="5"/>
  <c r="N65" i="5"/>
  <c r="O65" i="5"/>
  <c r="R65" i="5"/>
  <c r="S65" i="5"/>
  <c r="M66" i="5"/>
  <c r="N66" i="5"/>
  <c r="O66" i="5"/>
  <c r="R66" i="5"/>
  <c r="S66" i="5"/>
  <c r="M67" i="5"/>
  <c r="N67" i="5"/>
  <c r="O67" i="5"/>
  <c r="R67" i="5"/>
  <c r="S67" i="5"/>
  <c r="M68" i="5"/>
  <c r="N68" i="5"/>
  <c r="O68" i="5"/>
  <c r="R68" i="5"/>
  <c r="S68" i="5"/>
  <c r="M69" i="5"/>
  <c r="N69" i="5"/>
  <c r="O69" i="5"/>
  <c r="R69" i="5"/>
  <c r="S69" i="5"/>
  <c r="M70" i="5"/>
  <c r="N70" i="5"/>
  <c r="O70" i="5"/>
  <c r="R70" i="5"/>
  <c r="S70" i="5"/>
  <c r="M71" i="5"/>
  <c r="N71" i="5"/>
  <c r="O71" i="5"/>
  <c r="R71" i="5"/>
  <c r="S71" i="5"/>
  <c r="M72" i="5"/>
  <c r="N72" i="5"/>
  <c r="O72" i="5"/>
  <c r="R72" i="5"/>
  <c r="S72" i="5"/>
  <c r="M73" i="5"/>
  <c r="N73" i="5"/>
  <c r="O73" i="5"/>
  <c r="R73" i="5"/>
  <c r="S73" i="5"/>
  <c r="M74" i="5"/>
  <c r="N74" i="5"/>
  <c r="O74" i="5"/>
  <c r="R74" i="5"/>
  <c r="S74" i="5"/>
  <c r="N18" i="5"/>
  <c r="P52" i="3"/>
  <c r="Q52" i="3"/>
  <c r="R52" i="3"/>
  <c r="R21" i="3" s="1"/>
  <c r="N19" i="5"/>
  <c r="P58" i="3"/>
  <c r="Q58" i="3"/>
  <c r="Q20" i="3" s="1"/>
  <c r="S19" i="5"/>
  <c r="N21" i="5"/>
  <c r="S17" i="5"/>
  <c r="M21" i="5"/>
  <c r="E17" i="5"/>
  <c r="F17" i="5"/>
  <c r="J17" i="5"/>
  <c r="K17" i="5"/>
  <c r="E18" i="5"/>
  <c r="F18" i="5"/>
  <c r="J18" i="5"/>
  <c r="K18" i="5"/>
  <c r="E19" i="5"/>
  <c r="F19" i="5"/>
  <c r="G19" i="5"/>
  <c r="J19" i="5"/>
  <c r="K19" i="5"/>
  <c r="E20" i="5"/>
  <c r="F20" i="5"/>
  <c r="J20" i="5"/>
  <c r="K20" i="5"/>
  <c r="E21" i="5"/>
  <c r="F21" i="5"/>
  <c r="J21" i="5"/>
  <c r="K21" i="5"/>
  <c r="E22" i="5"/>
  <c r="F22" i="5"/>
  <c r="G22" i="5"/>
  <c r="J22" i="5"/>
  <c r="K22" i="5"/>
  <c r="E23" i="5"/>
  <c r="F23" i="5"/>
  <c r="G23" i="5"/>
  <c r="J23" i="5"/>
  <c r="K23" i="5"/>
  <c r="E24" i="5"/>
  <c r="F24" i="5"/>
  <c r="G24" i="5"/>
  <c r="J24" i="5"/>
  <c r="K24" i="5"/>
  <c r="E25" i="5"/>
  <c r="F25" i="5"/>
  <c r="G25" i="5"/>
  <c r="J25" i="5"/>
  <c r="K25" i="5"/>
  <c r="E26" i="5"/>
  <c r="F26" i="5"/>
  <c r="G26" i="5"/>
  <c r="J26" i="5"/>
  <c r="K26" i="5"/>
  <c r="E27" i="5"/>
  <c r="F27" i="5"/>
  <c r="G27" i="5"/>
  <c r="J27" i="5"/>
  <c r="K27" i="5"/>
  <c r="E28" i="5"/>
  <c r="F28" i="5"/>
  <c r="G28" i="5"/>
  <c r="J28" i="5"/>
  <c r="K28" i="5"/>
  <c r="E29" i="5"/>
  <c r="F29" i="5"/>
  <c r="G29" i="5"/>
  <c r="J29" i="5"/>
  <c r="K29" i="5"/>
  <c r="E30" i="5"/>
  <c r="F30" i="5"/>
  <c r="G30" i="5"/>
  <c r="J30" i="5"/>
  <c r="K30" i="5"/>
  <c r="E31" i="5"/>
  <c r="F31" i="5"/>
  <c r="G31" i="5"/>
  <c r="J31" i="5"/>
  <c r="K31" i="5"/>
  <c r="E32" i="5"/>
  <c r="F32" i="5"/>
  <c r="G32" i="5"/>
  <c r="J32" i="5"/>
  <c r="K32" i="5"/>
  <c r="E33" i="5"/>
  <c r="F33" i="5"/>
  <c r="G33" i="5"/>
  <c r="J33" i="5"/>
  <c r="K33" i="5"/>
  <c r="E34" i="5"/>
  <c r="F34" i="5"/>
  <c r="J34" i="5"/>
  <c r="K34" i="5"/>
  <c r="E35" i="5"/>
  <c r="F35" i="5"/>
  <c r="J35" i="5"/>
  <c r="K35" i="5"/>
  <c r="E36" i="5"/>
  <c r="F36" i="5"/>
  <c r="G36" i="5"/>
  <c r="J36" i="5"/>
  <c r="K36" i="5"/>
  <c r="E37" i="5"/>
  <c r="F37" i="5"/>
  <c r="G37" i="5"/>
  <c r="J37" i="5"/>
  <c r="K37" i="5"/>
  <c r="E38" i="5"/>
  <c r="F38" i="5"/>
  <c r="G38" i="5"/>
  <c r="J38" i="5"/>
  <c r="K38" i="5"/>
  <c r="E39" i="5"/>
  <c r="F39" i="5"/>
  <c r="G39" i="5"/>
  <c r="J39" i="5"/>
  <c r="K39" i="5"/>
  <c r="E40" i="5"/>
  <c r="F40" i="5"/>
  <c r="G40" i="5"/>
  <c r="J40" i="5"/>
  <c r="K40" i="5"/>
  <c r="E41" i="5"/>
  <c r="F41" i="5"/>
  <c r="G41" i="5"/>
  <c r="J41" i="5"/>
  <c r="K41" i="5"/>
  <c r="E42" i="5"/>
  <c r="F42" i="5"/>
  <c r="G42" i="5"/>
  <c r="J42" i="5"/>
  <c r="K42" i="5"/>
  <c r="E43" i="5"/>
  <c r="F43" i="5"/>
  <c r="G43" i="5"/>
  <c r="J43" i="5"/>
  <c r="K43" i="5"/>
  <c r="E44" i="5"/>
  <c r="F44" i="5"/>
  <c r="G44" i="5"/>
  <c r="J44" i="5"/>
  <c r="K44" i="5"/>
  <c r="E45" i="5"/>
  <c r="F45" i="5"/>
  <c r="G45" i="5"/>
  <c r="J45" i="5"/>
  <c r="K45" i="5"/>
  <c r="E46" i="5"/>
  <c r="F46" i="5"/>
  <c r="G46" i="5"/>
  <c r="J46" i="5"/>
  <c r="K46" i="5"/>
  <c r="E47" i="5"/>
  <c r="F47" i="5"/>
  <c r="G47" i="5"/>
  <c r="J47" i="5"/>
  <c r="K47" i="5"/>
  <c r="E48" i="5"/>
  <c r="F48" i="5"/>
  <c r="G48" i="5"/>
  <c r="J48" i="5"/>
  <c r="K48" i="5"/>
  <c r="E49" i="5"/>
  <c r="F49" i="5"/>
  <c r="G49" i="5"/>
  <c r="J49" i="5"/>
  <c r="K49" i="5"/>
  <c r="E50" i="5"/>
  <c r="F50" i="5"/>
  <c r="G50" i="5"/>
  <c r="J50" i="5"/>
  <c r="K50" i="5"/>
  <c r="E51" i="5"/>
  <c r="F51" i="5"/>
  <c r="G51" i="5"/>
  <c r="J51" i="5"/>
  <c r="K51" i="5"/>
  <c r="E52" i="5"/>
  <c r="F52" i="5"/>
  <c r="G52" i="5"/>
  <c r="J52" i="5"/>
  <c r="K52" i="5"/>
  <c r="E53" i="5"/>
  <c r="F53" i="5"/>
  <c r="G53" i="5"/>
  <c r="J53" i="5"/>
  <c r="K53" i="5"/>
  <c r="E54" i="5"/>
  <c r="F54" i="5"/>
  <c r="J54" i="5"/>
  <c r="K54" i="5"/>
  <c r="E55" i="5"/>
  <c r="F55" i="5"/>
  <c r="G55" i="5"/>
  <c r="J55" i="5"/>
  <c r="K55" i="5"/>
  <c r="E56" i="5"/>
  <c r="F56" i="5"/>
  <c r="G56" i="5"/>
  <c r="V56" i="5" s="1"/>
  <c r="J56" i="5"/>
  <c r="K56" i="5"/>
  <c r="E57" i="5"/>
  <c r="F57" i="5"/>
  <c r="G57" i="5"/>
  <c r="J57" i="5"/>
  <c r="K57" i="5"/>
  <c r="E58" i="5"/>
  <c r="F58" i="5"/>
  <c r="G58" i="5"/>
  <c r="J58" i="5"/>
  <c r="K58" i="5"/>
  <c r="E59" i="5"/>
  <c r="F59" i="5"/>
  <c r="G59" i="5"/>
  <c r="J59" i="5"/>
  <c r="Y59" i="5" s="1"/>
  <c r="K59" i="5"/>
  <c r="E60" i="5"/>
  <c r="F60" i="5"/>
  <c r="G60" i="5"/>
  <c r="J60" i="5"/>
  <c r="K60" i="5"/>
  <c r="E61" i="5"/>
  <c r="F61" i="5"/>
  <c r="G61" i="5"/>
  <c r="J61" i="5"/>
  <c r="K61" i="5"/>
  <c r="E62" i="5"/>
  <c r="F62" i="5"/>
  <c r="G62" i="5"/>
  <c r="J62" i="5"/>
  <c r="K62" i="5"/>
  <c r="E63" i="5"/>
  <c r="F63" i="5"/>
  <c r="G63" i="5"/>
  <c r="J63" i="5"/>
  <c r="K63" i="5"/>
  <c r="E64" i="5"/>
  <c r="F64" i="5"/>
  <c r="G64" i="5"/>
  <c r="J64" i="5"/>
  <c r="K64" i="5"/>
  <c r="E65" i="5"/>
  <c r="F65" i="5"/>
  <c r="G65" i="5"/>
  <c r="J65" i="5"/>
  <c r="K65" i="5"/>
  <c r="E66" i="5"/>
  <c r="T66" i="5" s="1"/>
  <c r="F66" i="5"/>
  <c r="G66" i="5"/>
  <c r="J66" i="5"/>
  <c r="K66" i="5"/>
  <c r="E67" i="5"/>
  <c r="F67" i="5"/>
  <c r="G67" i="5"/>
  <c r="J67" i="5"/>
  <c r="K67" i="5"/>
  <c r="E68" i="5"/>
  <c r="F68" i="5"/>
  <c r="G68" i="5"/>
  <c r="V68" i="5" s="1"/>
  <c r="J68" i="5"/>
  <c r="K68" i="5"/>
  <c r="E69" i="5"/>
  <c r="F69" i="5"/>
  <c r="G69" i="5"/>
  <c r="J69" i="5"/>
  <c r="Y69" i="5" s="1"/>
  <c r="K69" i="5"/>
  <c r="Z69" i="5" s="1"/>
  <c r="E70" i="5"/>
  <c r="F70" i="5"/>
  <c r="G70" i="5"/>
  <c r="J70" i="5"/>
  <c r="Y70" i="5" s="1"/>
  <c r="K70" i="5"/>
  <c r="E71" i="5"/>
  <c r="F71" i="5"/>
  <c r="G71" i="5"/>
  <c r="J71" i="5"/>
  <c r="K71" i="5"/>
  <c r="E72" i="5"/>
  <c r="F72" i="5"/>
  <c r="G72" i="5"/>
  <c r="J72" i="5"/>
  <c r="K72" i="5"/>
  <c r="E73" i="5"/>
  <c r="F73" i="5"/>
  <c r="G73" i="5"/>
  <c r="J73" i="5"/>
  <c r="K73" i="5"/>
  <c r="E74" i="5"/>
  <c r="T74" i="5" s="1"/>
  <c r="F74" i="5"/>
  <c r="G74" i="5"/>
  <c r="J74" i="5"/>
  <c r="K74" i="5"/>
  <c r="Z74" i="5" s="1"/>
  <c r="F16" i="5"/>
  <c r="J16" i="5"/>
  <c r="K16" i="5"/>
  <c r="E16" i="5"/>
  <c r="A18" i="3"/>
  <c r="A17" i="5" s="1"/>
  <c r="A18" i="6" s="1"/>
  <c r="B18" i="3"/>
  <c r="B17" i="5" s="1"/>
  <c r="B18" i="6" s="1"/>
  <c r="C18" i="3"/>
  <c r="C17" i="5" s="1"/>
  <c r="C18" i="6" s="1"/>
  <c r="A19" i="3"/>
  <c r="A18" i="5" s="1"/>
  <c r="A19" i="6" s="1"/>
  <c r="B19" i="3"/>
  <c r="B18" i="5" s="1"/>
  <c r="B19" i="6" s="1"/>
  <c r="C19" i="3"/>
  <c r="C18" i="5" s="1"/>
  <c r="C19" i="6" s="1"/>
  <c r="A20" i="3"/>
  <c r="A19" i="5" s="1"/>
  <c r="A20" i="6" s="1"/>
  <c r="B20" i="3"/>
  <c r="B19" i="5" s="1"/>
  <c r="B20" i="6" s="1"/>
  <c r="C20" i="3"/>
  <c r="C19" i="5" s="1"/>
  <c r="C20" i="6" s="1"/>
  <c r="A21" i="3"/>
  <c r="A20" i="5" s="1"/>
  <c r="A21" i="6" s="1"/>
  <c r="B21" i="3"/>
  <c r="B20" i="5" s="1"/>
  <c r="B21" i="6" s="1"/>
  <c r="C21" i="3"/>
  <c r="C20" i="5" s="1"/>
  <c r="C21" i="6" s="1"/>
  <c r="A22" i="3"/>
  <c r="A21" i="5" s="1"/>
  <c r="A22" i="6" s="1"/>
  <c r="B22" i="3"/>
  <c r="B21" i="5" s="1"/>
  <c r="B22" i="6" s="1"/>
  <c r="C22" i="3"/>
  <c r="C21" i="5" s="1"/>
  <c r="C22" i="6" s="1"/>
  <c r="A23" i="3"/>
  <c r="A22" i="5" s="1"/>
  <c r="A23" i="6" s="1"/>
  <c r="B23" i="3"/>
  <c r="B22" i="5" s="1"/>
  <c r="B23" i="6" s="1"/>
  <c r="C23" i="3"/>
  <c r="C22" i="5" s="1"/>
  <c r="C23" i="6" s="1"/>
  <c r="A24" i="3"/>
  <c r="A23" i="5" s="1"/>
  <c r="A24" i="6" s="1"/>
  <c r="B24" i="3"/>
  <c r="B23" i="5" s="1"/>
  <c r="B24" i="6" s="1"/>
  <c r="C24" i="3"/>
  <c r="C23" i="5" s="1"/>
  <c r="C24" i="6" s="1"/>
  <c r="V24" i="3"/>
  <c r="A25" i="3"/>
  <c r="A24" i="5" s="1"/>
  <c r="A25" i="6" s="1"/>
  <c r="B25" i="3"/>
  <c r="B24" i="5" s="1"/>
  <c r="B25" i="6" s="1"/>
  <c r="C25" i="3"/>
  <c r="C24" i="5" s="1"/>
  <c r="C25" i="6" s="1"/>
  <c r="A26" i="3"/>
  <c r="A25" i="5" s="1"/>
  <c r="A26" i="6" s="1"/>
  <c r="B26" i="3"/>
  <c r="B25" i="5" s="1"/>
  <c r="B26" i="6" s="1"/>
  <c r="C26" i="3"/>
  <c r="C25" i="5" s="1"/>
  <c r="C26" i="6" s="1"/>
  <c r="A27" i="3"/>
  <c r="A26" i="5" s="1"/>
  <c r="A27" i="6" s="1"/>
  <c r="B27" i="3"/>
  <c r="B26" i="5" s="1"/>
  <c r="B27" i="6" s="1"/>
  <c r="C27" i="3"/>
  <c r="C26" i="5" s="1"/>
  <c r="C27" i="6" s="1"/>
  <c r="A28" i="3"/>
  <c r="A27" i="5" s="1"/>
  <c r="A28" i="6" s="1"/>
  <c r="B28" i="3"/>
  <c r="B27" i="5" s="1"/>
  <c r="B28" i="6" s="1"/>
  <c r="C28" i="3"/>
  <c r="C27" i="5" s="1"/>
  <c r="C28" i="6" s="1"/>
  <c r="A29" i="3"/>
  <c r="A28" i="5" s="1"/>
  <c r="A29" i="6" s="1"/>
  <c r="B29" i="3"/>
  <c r="B28" i="5" s="1"/>
  <c r="B29" i="6" s="1"/>
  <c r="C29" i="3"/>
  <c r="C28" i="5" s="1"/>
  <c r="C29" i="6" s="1"/>
  <c r="A30" i="3"/>
  <c r="A29" i="5" s="1"/>
  <c r="A30" i="6" s="1"/>
  <c r="B30" i="3"/>
  <c r="B29" i="5" s="1"/>
  <c r="B30" i="6" s="1"/>
  <c r="C30" i="3"/>
  <c r="C29" i="5" s="1"/>
  <c r="C30" i="6" s="1"/>
  <c r="A31" i="3"/>
  <c r="A30" i="5" s="1"/>
  <c r="A31" i="6" s="1"/>
  <c r="B31" i="3"/>
  <c r="B30" i="5" s="1"/>
  <c r="B31" i="6" s="1"/>
  <c r="C31" i="3"/>
  <c r="C30" i="5" s="1"/>
  <c r="C31" i="6" s="1"/>
  <c r="V31" i="3"/>
  <c r="A32" i="3"/>
  <c r="A31" i="5" s="1"/>
  <c r="A32" i="6" s="1"/>
  <c r="B32" i="3"/>
  <c r="B31" i="5" s="1"/>
  <c r="B32" i="6" s="1"/>
  <c r="C32" i="3"/>
  <c r="C31" i="5" s="1"/>
  <c r="C32" i="6" s="1"/>
  <c r="V32" i="3"/>
  <c r="A33" i="3"/>
  <c r="A32" i="5" s="1"/>
  <c r="A33" i="6" s="1"/>
  <c r="B33" i="3"/>
  <c r="B32" i="5" s="1"/>
  <c r="B33" i="6" s="1"/>
  <c r="C33" i="3"/>
  <c r="C32" i="5" s="1"/>
  <c r="C33" i="6" s="1"/>
  <c r="V33" i="3"/>
  <c r="A34" i="3"/>
  <c r="A33" i="5" s="1"/>
  <c r="A34" i="6" s="1"/>
  <c r="B34" i="3"/>
  <c r="B33" i="5" s="1"/>
  <c r="B34" i="6" s="1"/>
  <c r="C34" i="3"/>
  <c r="C33" i="5" s="1"/>
  <c r="C34" i="6" s="1"/>
  <c r="V34" i="3"/>
  <c r="A35" i="3"/>
  <c r="A34" i="5" s="1"/>
  <c r="A35" i="6" s="1"/>
  <c r="B35" i="3"/>
  <c r="B34" i="5" s="1"/>
  <c r="B35" i="6" s="1"/>
  <c r="C35" i="3"/>
  <c r="C34" i="5" s="1"/>
  <c r="C35" i="6" s="1"/>
  <c r="V35" i="3"/>
  <c r="A36" i="3"/>
  <c r="A35" i="5" s="1"/>
  <c r="A36" i="6" s="1"/>
  <c r="B36" i="3"/>
  <c r="B35" i="5" s="1"/>
  <c r="B36" i="6" s="1"/>
  <c r="C36" i="3"/>
  <c r="C35" i="5" s="1"/>
  <c r="C36" i="6" s="1"/>
  <c r="V36" i="3"/>
  <c r="A37" i="3"/>
  <c r="A36" i="5" s="1"/>
  <c r="A37" i="6" s="1"/>
  <c r="B37" i="3"/>
  <c r="B36" i="5" s="1"/>
  <c r="B37" i="6" s="1"/>
  <c r="C37" i="3"/>
  <c r="C36" i="5" s="1"/>
  <c r="C37" i="6" s="1"/>
  <c r="V37" i="3"/>
  <c r="A38" i="3"/>
  <c r="A37" i="5" s="1"/>
  <c r="A38" i="6" s="1"/>
  <c r="B38" i="3"/>
  <c r="B37" i="5" s="1"/>
  <c r="B38" i="6" s="1"/>
  <c r="C38" i="3"/>
  <c r="C37" i="5" s="1"/>
  <c r="C38" i="6" s="1"/>
  <c r="V38" i="3"/>
  <c r="A39" i="3"/>
  <c r="A38" i="5" s="1"/>
  <c r="A39" i="6" s="1"/>
  <c r="B39" i="3"/>
  <c r="B38" i="5" s="1"/>
  <c r="B39" i="6" s="1"/>
  <c r="C39" i="3"/>
  <c r="C38" i="5" s="1"/>
  <c r="C39" i="6" s="1"/>
  <c r="V39" i="3"/>
  <c r="A40" i="3"/>
  <c r="A39" i="5" s="1"/>
  <c r="A40" i="6" s="1"/>
  <c r="B40" i="3"/>
  <c r="B39" i="5" s="1"/>
  <c r="B40" i="6" s="1"/>
  <c r="C40" i="3"/>
  <c r="C39" i="5" s="1"/>
  <c r="C40" i="6" s="1"/>
  <c r="V40" i="3"/>
  <c r="A41" i="3"/>
  <c r="A40" i="5" s="1"/>
  <c r="A41" i="6" s="1"/>
  <c r="B41" i="3"/>
  <c r="B40" i="5" s="1"/>
  <c r="B41" i="6" s="1"/>
  <c r="C41" i="3"/>
  <c r="C40" i="5" s="1"/>
  <c r="C41" i="6" s="1"/>
  <c r="V41" i="3"/>
  <c r="A42" i="3"/>
  <c r="A41" i="5" s="1"/>
  <c r="A42" i="6" s="1"/>
  <c r="B42" i="3"/>
  <c r="B41" i="5" s="1"/>
  <c r="B42" i="6" s="1"/>
  <c r="C42" i="3"/>
  <c r="C41" i="5" s="1"/>
  <c r="C42" i="6" s="1"/>
  <c r="V42" i="3"/>
  <c r="A43" i="3"/>
  <c r="A42" i="5" s="1"/>
  <c r="A43" i="6" s="1"/>
  <c r="B43" i="3"/>
  <c r="B42" i="5" s="1"/>
  <c r="B43" i="6" s="1"/>
  <c r="C43" i="3"/>
  <c r="C42" i="5" s="1"/>
  <c r="C43" i="6" s="1"/>
  <c r="V43" i="3"/>
  <c r="A44" i="3"/>
  <c r="A43" i="5" s="1"/>
  <c r="A44" i="6" s="1"/>
  <c r="B44" i="3"/>
  <c r="B43" i="5" s="1"/>
  <c r="B44" i="6" s="1"/>
  <c r="C44" i="3"/>
  <c r="C43" i="5" s="1"/>
  <c r="C44" i="6" s="1"/>
  <c r="V44" i="3"/>
  <c r="A45" i="3"/>
  <c r="A44" i="5" s="1"/>
  <c r="A45" i="6" s="1"/>
  <c r="B45" i="3"/>
  <c r="B44" i="5" s="1"/>
  <c r="B45" i="6" s="1"/>
  <c r="C45" i="3"/>
  <c r="C44" i="5" s="1"/>
  <c r="C45" i="6" s="1"/>
  <c r="V45" i="3"/>
  <c r="A46" i="3"/>
  <c r="A45" i="5" s="1"/>
  <c r="A46" i="6" s="1"/>
  <c r="B46" i="3"/>
  <c r="B45" i="5" s="1"/>
  <c r="B46" i="6" s="1"/>
  <c r="C46" i="3"/>
  <c r="C45" i="5" s="1"/>
  <c r="C46" i="6" s="1"/>
  <c r="A47" i="3"/>
  <c r="A46" i="5" s="1"/>
  <c r="A47" i="6" s="1"/>
  <c r="B47" i="3"/>
  <c r="B46" i="5" s="1"/>
  <c r="B47" i="6" s="1"/>
  <c r="C47" i="3"/>
  <c r="C46" i="5" s="1"/>
  <c r="C47" i="6" s="1"/>
  <c r="A48" i="3"/>
  <c r="A47" i="5" s="1"/>
  <c r="A48" i="6" s="1"/>
  <c r="B48" i="3"/>
  <c r="B47" i="5" s="1"/>
  <c r="B48" i="6" s="1"/>
  <c r="C48" i="3"/>
  <c r="C47" i="5" s="1"/>
  <c r="C48" i="6" s="1"/>
  <c r="A49" i="3"/>
  <c r="A48" i="5" s="1"/>
  <c r="A49" i="6" s="1"/>
  <c r="B49" i="3"/>
  <c r="B48" i="5" s="1"/>
  <c r="B49" i="6" s="1"/>
  <c r="C49" i="3"/>
  <c r="C48" i="5" s="1"/>
  <c r="C49" i="6" s="1"/>
  <c r="V49" i="3"/>
  <c r="A50" i="3"/>
  <c r="A49" i="5" s="1"/>
  <c r="A50" i="6" s="1"/>
  <c r="B50" i="3"/>
  <c r="B49" i="5" s="1"/>
  <c r="B50" i="6" s="1"/>
  <c r="C50" i="3"/>
  <c r="C49" i="5" s="1"/>
  <c r="C50" i="6" s="1"/>
  <c r="V50" i="3"/>
  <c r="A51" i="3"/>
  <c r="A50" i="5" s="1"/>
  <c r="A51" i="6" s="1"/>
  <c r="B51" i="3"/>
  <c r="B50" i="5" s="1"/>
  <c r="B51" i="6" s="1"/>
  <c r="C51" i="3"/>
  <c r="C50" i="5" s="1"/>
  <c r="C51" i="6" s="1"/>
  <c r="V51" i="3"/>
  <c r="A52" i="3"/>
  <c r="A51" i="5" s="1"/>
  <c r="A52" i="6" s="1"/>
  <c r="B52" i="3"/>
  <c r="B51" i="5" s="1"/>
  <c r="B52" i="6" s="1"/>
  <c r="C52" i="3"/>
  <c r="C51" i="5" s="1"/>
  <c r="C52" i="6" s="1"/>
  <c r="A53" i="3"/>
  <c r="A52" i="5" s="1"/>
  <c r="A53" i="6" s="1"/>
  <c r="B53" i="3"/>
  <c r="B52" i="5" s="1"/>
  <c r="B53" i="6" s="1"/>
  <c r="C53" i="3"/>
  <c r="C52" i="5" s="1"/>
  <c r="C53" i="6" s="1"/>
  <c r="V53" i="3"/>
  <c r="A54" i="3"/>
  <c r="A53" i="5" s="1"/>
  <c r="A54" i="6" s="1"/>
  <c r="B54" i="3"/>
  <c r="B53" i="5" s="1"/>
  <c r="B54" i="6" s="1"/>
  <c r="C54" i="3"/>
  <c r="C53" i="5" s="1"/>
  <c r="C54" i="6" s="1"/>
  <c r="A55" i="3"/>
  <c r="A54" i="5" s="1"/>
  <c r="A55" i="6" s="1"/>
  <c r="B55" i="3"/>
  <c r="B54" i="5" s="1"/>
  <c r="B55" i="6" s="1"/>
  <c r="C55" i="3"/>
  <c r="C54" i="5" s="1"/>
  <c r="C55" i="6" s="1"/>
  <c r="V55" i="3"/>
  <c r="A56" i="3"/>
  <c r="A55" i="5" s="1"/>
  <c r="A56" i="6" s="1"/>
  <c r="B56" i="3"/>
  <c r="B55" i="5" s="1"/>
  <c r="B56" i="6" s="1"/>
  <c r="C56" i="3"/>
  <c r="C55" i="5" s="1"/>
  <c r="C56" i="6" s="1"/>
  <c r="V56" i="3"/>
  <c r="A57" i="3"/>
  <c r="A56" i="5" s="1"/>
  <c r="A57" i="6" s="1"/>
  <c r="B57" i="3"/>
  <c r="B56" i="5" s="1"/>
  <c r="B57" i="6" s="1"/>
  <c r="C57" i="3"/>
  <c r="C56" i="5" s="1"/>
  <c r="C57" i="6" s="1"/>
  <c r="A58" i="3"/>
  <c r="A57" i="5" s="1"/>
  <c r="A58" i="6" s="1"/>
  <c r="B58" i="3"/>
  <c r="B57" i="5" s="1"/>
  <c r="B58" i="6" s="1"/>
  <c r="C58" i="3"/>
  <c r="C57" i="5" s="1"/>
  <c r="C58" i="6" s="1"/>
  <c r="A59" i="3"/>
  <c r="A58" i="5" s="1"/>
  <c r="A59" i="6" s="1"/>
  <c r="B59" i="3"/>
  <c r="B58" i="5" s="1"/>
  <c r="B59" i="6" s="1"/>
  <c r="C59" i="3"/>
  <c r="C58" i="5" s="1"/>
  <c r="C59" i="6" s="1"/>
  <c r="V59" i="3"/>
  <c r="A60" i="3"/>
  <c r="A59" i="5" s="1"/>
  <c r="A60" i="6" s="1"/>
  <c r="B60" i="3"/>
  <c r="B59" i="5" s="1"/>
  <c r="B60" i="6" s="1"/>
  <c r="C60" i="3"/>
  <c r="C59" i="5" s="1"/>
  <c r="C60" i="6" s="1"/>
  <c r="V60" i="3"/>
  <c r="A61" i="3"/>
  <c r="A60" i="5" s="1"/>
  <c r="A61" i="6" s="1"/>
  <c r="B61" i="3"/>
  <c r="B60" i="5" s="1"/>
  <c r="B61" i="6" s="1"/>
  <c r="C61" i="3"/>
  <c r="C60" i="5" s="1"/>
  <c r="C61" i="6" s="1"/>
  <c r="A62" i="3"/>
  <c r="A61" i="5" s="1"/>
  <c r="A62" i="6" s="1"/>
  <c r="B62" i="3"/>
  <c r="B61" i="5" s="1"/>
  <c r="B62" i="6" s="1"/>
  <c r="C62" i="3"/>
  <c r="C61" i="5" s="1"/>
  <c r="C62" i="6" s="1"/>
  <c r="A63" i="3"/>
  <c r="A62" i="5" s="1"/>
  <c r="A63" i="6" s="1"/>
  <c r="B63" i="3"/>
  <c r="B62" i="5" s="1"/>
  <c r="B63" i="6" s="1"/>
  <c r="C63" i="3"/>
  <c r="C62" i="5" s="1"/>
  <c r="C63" i="6" s="1"/>
  <c r="V63" i="3"/>
  <c r="A64" i="3"/>
  <c r="A63" i="5" s="1"/>
  <c r="A64" i="6" s="1"/>
  <c r="B64" i="3"/>
  <c r="B63" i="5" s="1"/>
  <c r="B64" i="6" s="1"/>
  <c r="C64" i="3"/>
  <c r="C63" i="5" s="1"/>
  <c r="C64" i="6" s="1"/>
  <c r="A65" i="3"/>
  <c r="A64" i="5" s="1"/>
  <c r="A65" i="6" s="1"/>
  <c r="B65" i="3"/>
  <c r="B64" i="5" s="1"/>
  <c r="B65" i="6" s="1"/>
  <c r="C65" i="3"/>
  <c r="C64" i="5" s="1"/>
  <c r="C65" i="6" s="1"/>
  <c r="V65" i="3"/>
  <c r="A66" i="3"/>
  <c r="A65" i="5" s="1"/>
  <c r="A66" i="6" s="1"/>
  <c r="B66" i="3"/>
  <c r="B65" i="5" s="1"/>
  <c r="B66" i="6" s="1"/>
  <c r="C66" i="3"/>
  <c r="C65" i="5" s="1"/>
  <c r="C66" i="6" s="1"/>
  <c r="V66" i="3"/>
  <c r="A67" i="3"/>
  <c r="A66" i="5" s="1"/>
  <c r="A67" i="6" s="1"/>
  <c r="B67" i="3"/>
  <c r="B66" i="5" s="1"/>
  <c r="B67" i="6" s="1"/>
  <c r="C67" i="3"/>
  <c r="C66" i="5" s="1"/>
  <c r="C67" i="6" s="1"/>
  <c r="V67" i="3"/>
  <c r="A68" i="3"/>
  <c r="A67" i="5" s="1"/>
  <c r="A68" i="6" s="1"/>
  <c r="B68" i="3"/>
  <c r="B67" i="5" s="1"/>
  <c r="B68" i="6" s="1"/>
  <c r="C68" i="3"/>
  <c r="C67" i="5" s="1"/>
  <c r="C68" i="6" s="1"/>
  <c r="V68" i="3"/>
  <c r="A69" i="3"/>
  <c r="A68" i="5" s="1"/>
  <c r="A69" i="6" s="1"/>
  <c r="B69" i="3"/>
  <c r="B68" i="5" s="1"/>
  <c r="B69" i="6" s="1"/>
  <c r="C69" i="3"/>
  <c r="C68" i="5" s="1"/>
  <c r="C69" i="6" s="1"/>
  <c r="V69" i="3"/>
  <c r="A70" i="3"/>
  <c r="A69" i="5" s="1"/>
  <c r="A70" i="6" s="1"/>
  <c r="B70" i="3"/>
  <c r="B69" i="5" s="1"/>
  <c r="B70" i="6" s="1"/>
  <c r="C70" i="3"/>
  <c r="C69" i="5" s="1"/>
  <c r="C70" i="6" s="1"/>
  <c r="V70" i="3"/>
  <c r="A71" i="3"/>
  <c r="A70" i="5" s="1"/>
  <c r="A71" i="6" s="1"/>
  <c r="B71" i="3"/>
  <c r="B70" i="5" s="1"/>
  <c r="B71" i="6" s="1"/>
  <c r="C71" i="3"/>
  <c r="C70" i="5" s="1"/>
  <c r="C71" i="6" s="1"/>
  <c r="V71" i="3"/>
  <c r="A72" i="3"/>
  <c r="A71" i="5" s="1"/>
  <c r="A72" i="6" s="1"/>
  <c r="B72" i="3"/>
  <c r="B71" i="5" s="1"/>
  <c r="B72" i="6" s="1"/>
  <c r="C72" i="3"/>
  <c r="C71" i="5" s="1"/>
  <c r="C72" i="6" s="1"/>
  <c r="V72" i="3"/>
  <c r="A73" i="3"/>
  <c r="A72" i="5" s="1"/>
  <c r="A73" i="6" s="1"/>
  <c r="B73" i="3"/>
  <c r="B72" i="5" s="1"/>
  <c r="B73" i="6" s="1"/>
  <c r="C73" i="3"/>
  <c r="C72" i="5" s="1"/>
  <c r="C73" i="6" s="1"/>
  <c r="A74" i="3"/>
  <c r="A73" i="5" s="1"/>
  <c r="A74" i="6" s="1"/>
  <c r="B74" i="3"/>
  <c r="B73" i="5" s="1"/>
  <c r="B74" i="6" s="1"/>
  <c r="C74" i="3"/>
  <c r="C73" i="5" s="1"/>
  <c r="C74" i="6" s="1"/>
  <c r="V74" i="3"/>
  <c r="A75" i="3"/>
  <c r="A74" i="5" s="1"/>
  <c r="A75" i="6" s="1"/>
  <c r="B75" i="3"/>
  <c r="B74" i="5" s="1"/>
  <c r="B75" i="6" s="1"/>
  <c r="C75" i="3"/>
  <c r="C74" i="5" s="1"/>
  <c r="C75" i="6" s="1"/>
  <c r="V75" i="3"/>
  <c r="B17" i="3"/>
  <c r="B16" i="5" s="1"/>
  <c r="B17" i="6" s="1"/>
  <c r="C17" i="3"/>
  <c r="C16" i="5" s="1"/>
  <c r="C17" i="6" s="1"/>
  <c r="A17" i="3"/>
  <c r="A16" i="5" s="1"/>
  <c r="A17" i="6" s="1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D36" i="1"/>
  <c r="D37" i="1"/>
  <c r="D36" i="2" s="1"/>
  <c r="H36" i="2" s="1"/>
  <c r="D38" i="1"/>
  <c r="D37" i="2" s="1"/>
  <c r="H37" i="2" s="1"/>
  <c r="D39" i="1"/>
  <c r="D38" i="2" s="1"/>
  <c r="H38" i="2" s="1"/>
  <c r="D40" i="1"/>
  <c r="D39" i="2" s="1"/>
  <c r="H39" i="2" s="1"/>
  <c r="D41" i="1"/>
  <c r="D40" i="2" s="1"/>
  <c r="H40" i="2" s="1"/>
  <c r="D42" i="1"/>
  <c r="D41" i="2" s="1"/>
  <c r="H41" i="2" s="1"/>
  <c r="D43" i="1"/>
  <c r="D42" i="2" s="1"/>
  <c r="H42" i="2" s="1"/>
  <c r="D44" i="1"/>
  <c r="D43" i="2" s="1"/>
  <c r="H43" i="2" s="1"/>
  <c r="D47" i="1"/>
  <c r="D48" i="1"/>
  <c r="D47" i="2" s="1"/>
  <c r="H47" i="2" s="1"/>
  <c r="D49" i="1"/>
  <c r="D48" i="2" s="1"/>
  <c r="H48" i="2" s="1"/>
  <c r="D50" i="1"/>
  <c r="D51" i="1"/>
  <c r="D50" i="2" s="1"/>
  <c r="D49" i="2" s="1"/>
  <c r="H49" i="2" s="1"/>
  <c r="D52" i="1"/>
  <c r="D51" i="2" s="1"/>
  <c r="D18" i="2" s="1"/>
  <c r="D53" i="1"/>
  <c r="D52" i="2" s="1"/>
  <c r="H52" i="2" s="1"/>
  <c r="D54" i="1"/>
  <c r="D53" i="2" s="1"/>
  <c r="H53" i="2" s="1"/>
  <c r="D55" i="1"/>
  <c r="D54" i="2" s="1"/>
  <c r="H54" i="2"/>
  <c r="D56" i="1"/>
  <c r="D55" i="2" s="1"/>
  <c r="H55" i="2" s="1"/>
  <c r="D57" i="1"/>
  <c r="D56" i="2" s="1"/>
  <c r="H56" i="2" s="1"/>
  <c r="D59" i="1"/>
  <c r="D60" i="1"/>
  <c r="D59" i="2" s="1"/>
  <c r="H59" i="2" s="1"/>
  <c r="D61" i="1"/>
  <c r="D60" i="2" s="1"/>
  <c r="H60" i="2" s="1"/>
  <c r="D62" i="1"/>
  <c r="D61" i="2" s="1"/>
  <c r="H61" i="2" s="1"/>
  <c r="D63" i="1"/>
  <c r="D62" i="2" s="1"/>
  <c r="H62" i="2" s="1"/>
  <c r="D64" i="1"/>
  <c r="D63" i="2" s="1"/>
  <c r="H63" i="2" s="1"/>
  <c r="D65" i="1"/>
  <c r="D64" i="2" s="1"/>
  <c r="H64" i="2" s="1"/>
  <c r="D66" i="1"/>
  <c r="D65" i="2" s="1"/>
  <c r="H65" i="2" s="1"/>
  <c r="D67" i="1"/>
  <c r="D66" i="2" s="1"/>
  <c r="H66" i="2" s="1"/>
  <c r="D68" i="1"/>
  <c r="D67" i="2" s="1"/>
  <c r="H67" i="2" s="1"/>
  <c r="D69" i="1"/>
  <c r="D68" i="2" s="1"/>
  <c r="H68" i="2" s="1"/>
  <c r="D70" i="1"/>
  <c r="D69" i="2" s="1"/>
  <c r="H69" i="2"/>
  <c r="D71" i="1"/>
  <c r="D70" i="2" s="1"/>
  <c r="H70" i="2" s="1"/>
  <c r="D72" i="1"/>
  <c r="D71" i="2" s="1"/>
  <c r="H71" i="2"/>
  <c r="D73" i="1"/>
  <c r="D72" i="2" s="1"/>
  <c r="H72" i="2" s="1"/>
  <c r="D74" i="1"/>
  <c r="D73" i="2" s="1"/>
  <c r="H73" i="2" s="1"/>
  <c r="D75" i="1"/>
  <c r="D74" i="2" s="1"/>
  <c r="H74" i="2" s="1"/>
  <c r="D25" i="1"/>
  <c r="D26" i="1"/>
  <c r="G26" i="1" s="1"/>
  <c r="D27" i="1"/>
  <c r="D28" i="1"/>
  <c r="D27" i="2" s="1"/>
  <c r="H27" i="2" s="1"/>
  <c r="D29" i="1"/>
  <c r="D28" i="2" s="1"/>
  <c r="H28" i="2" s="1"/>
  <c r="D30" i="1"/>
  <c r="D29" i="2" s="1"/>
  <c r="H29" i="2" s="1"/>
  <c r="D31" i="1"/>
  <c r="D30" i="2" s="1"/>
  <c r="H30" i="2" s="1"/>
  <c r="D32" i="1"/>
  <c r="D31" i="2" s="1"/>
  <c r="H31" i="2" s="1"/>
  <c r="D33" i="1"/>
  <c r="D32" i="2" s="1"/>
  <c r="H32" i="2" s="1"/>
  <c r="D34" i="1"/>
  <c r="D33" i="2" s="1"/>
  <c r="H33" i="2" s="1"/>
  <c r="D24" i="1"/>
  <c r="B16" i="2"/>
  <c r="C16" i="2"/>
  <c r="A16" i="2"/>
  <c r="M74" i="11"/>
  <c r="F19" i="1"/>
  <c r="F20" i="1"/>
  <c r="I19" i="1"/>
  <c r="E20" i="11" s="1"/>
  <c r="J19" i="1"/>
  <c r="F20" i="11" s="1"/>
  <c r="I20" i="1"/>
  <c r="E21" i="11" s="1"/>
  <c r="J20" i="1"/>
  <c r="F21" i="11" s="1"/>
  <c r="I23" i="1"/>
  <c r="J23" i="1"/>
  <c r="F24" i="11" s="1"/>
  <c r="V73" i="5" l="1"/>
  <c r="T67" i="5"/>
  <c r="T59" i="5"/>
  <c r="Z55" i="5"/>
  <c r="R32" i="11"/>
  <c r="P29" i="11"/>
  <c r="R28" i="11"/>
  <c r="R27" i="11"/>
  <c r="Z31" i="5"/>
  <c r="T31" i="5"/>
  <c r="V29" i="5"/>
  <c r="Z27" i="5"/>
  <c r="D26" i="2"/>
  <c r="H26" i="2" s="1"/>
  <c r="R27" i="1"/>
  <c r="H50" i="2"/>
  <c r="H51" i="2"/>
  <c r="D23" i="2"/>
  <c r="G24" i="1"/>
  <c r="R25" i="1"/>
  <c r="D24" i="2"/>
  <c r="H24" i="2" s="1"/>
  <c r="R47" i="1"/>
  <c r="D46" i="1"/>
  <c r="D45" i="1" s="1"/>
  <c r="D46" i="2"/>
  <c r="D35" i="2"/>
  <c r="D35" i="1"/>
  <c r="G35" i="1" s="1"/>
  <c r="R26" i="1"/>
  <c r="D25" i="2"/>
  <c r="H25" i="2" s="1"/>
  <c r="D58" i="1"/>
  <c r="D20" i="1" s="1"/>
  <c r="D58" i="2"/>
  <c r="R75" i="11"/>
  <c r="R25" i="11"/>
  <c r="Z50" i="5"/>
  <c r="V48" i="5"/>
  <c r="Y43" i="5"/>
  <c r="Y39" i="5"/>
  <c r="Y35" i="5"/>
  <c r="R73" i="11"/>
  <c r="R38" i="11"/>
  <c r="T35" i="5"/>
  <c r="Y31" i="5"/>
  <c r="V24" i="5"/>
  <c r="P65" i="11"/>
  <c r="R57" i="11"/>
  <c r="R43" i="11"/>
  <c r="P41" i="11"/>
  <c r="R37" i="11"/>
  <c r="Z47" i="5"/>
  <c r="T43" i="5"/>
  <c r="T39" i="5"/>
  <c r="V37" i="5"/>
  <c r="Z35" i="5"/>
  <c r="P67" i="11"/>
  <c r="R56" i="11"/>
  <c r="Z58" i="5"/>
  <c r="Z66" i="5"/>
  <c r="R51" i="1"/>
  <c r="R44" i="1"/>
  <c r="R40" i="1"/>
  <c r="R24" i="1"/>
  <c r="R34" i="1"/>
  <c r="R30" i="1"/>
  <c r="R28" i="1"/>
  <c r="R53" i="1"/>
  <c r="R49" i="1"/>
  <c r="R42" i="1"/>
  <c r="R36" i="1"/>
  <c r="R33" i="1"/>
  <c r="R31" i="1"/>
  <c r="R29" i="1"/>
  <c r="R48" i="1"/>
  <c r="R43" i="1"/>
  <c r="R41" i="1"/>
  <c r="R39" i="1"/>
  <c r="R37" i="1"/>
  <c r="R35" i="1"/>
  <c r="R32" i="1"/>
  <c r="R38" i="1"/>
  <c r="R50" i="1"/>
  <c r="R51" i="5"/>
  <c r="Y51" i="5" s="1"/>
  <c r="Q19" i="3"/>
  <c r="Q21" i="3"/>
  <c r="Q17" i="3" s="1"/>
  <c r="Z73" i="5"/>
  <c r="V71" i="5"/>
  <c r="Z65" i="5"/>
  <c r="U64" i="5"/>
  <c r="Z61" i="5"/>
  <c r="Z49" i="5"/>
  <c r="U40" i="5"/>
  <c r="Z33" i="5"/>
  <c r="T25" i="5"/>
  <c r="V23" i="5"/>
  <c r="P20" i="3"/>
  <c r="O19" i="5" s="1"/>
  <c r="V19" i="5" s="1"/>
  <c r="R67" i="11"/>
  <c r="T72" i="5"/>
  <c r="V70" i="5"/>
  <c r="V62" i="5"/>
  <c r="Z52" i="5"/>
  <c r="Y49" i="5"/>
  <c r="Z44" i="5"/>
  <c r="Z40" i="5"/>
  <c r="T40" i="5"/>
  <c r="Z36" i="5"/>
  <c r="T36" i="5"/>
  <c r="V34" i="5"/>
  <c r="Z32" i="5"/>
  <c r="T32" i="5"/>
  <c r="V30" i="5"/>
  <c r="Y29" i="5"/>
  <c r="Z28" i="5"/>
  <c r="T28" i="5"/>
  <c r="V26" i="5"/>
  <c r="Y25" i="5"/>
  <c r="R68" i="11"/>
  <c r="R53" i="11"/>
  <c r="P51" i="11"/>
  <c r="R36" i="11"/>
  <c r="P21" i="1"/>
  <c r="T69" i="5"/>
  <c r="T65" i="5"/>
  <c r="U56" i="5"/>
  <c r="Z53" i="5"/>
  <c r="T49" i="5"/>
  <c r="Z41" i="5"/>
  <c r="Y30" i="5"/>
  <c r="T29" i="5"/>
  <c r="U24" i="5"/>
  <c r="P19" i="3"/>
  <c r="P73" i="11"/>
  <c r="J22" i="1"/>
  <c r="F23" i="11" s="1"/>
  <c r="P64" i="11"/>
  <c r="P63" i="11"/>
  <c r="R58" i="11"/>
  <c r="R46" i="1"/>
  <c r="L21" i="1"/>
  <c r="AA17" i="1"/>
  <c r="Z43" i="5"/>
  <c r="Z39" i="5"/>
  <c r="Z42" i="5"/>
  <c r="Z60" i="5"/>
  <c r="Z67" i="5"/>
  <c r="Z63" i="5"/>
  <c r="Z59" i="5"/>
  <c r="Z72" i="5"/>
  <c r="S51" i="5"/>
  <c r="Z51" i="5" s="1"/>
  <c r="R19" i="3"/>
  <c r="S18" i="5" s="1"/>
  <c r="R17" i="3"/>
  <c r="V40" i="5"/>
  <c r="Z22" i="5"/>
  <c r="T22" i="5"/>
  <c r="U58" i="5"/>
  <c r="U42" i="5"/>
  <c r="U34" i="5"/>
  <c r="U30" i="5"/>
  <c r="T23" i="5"/>
  <c r="Z19" i="5"/>
  <c r="T45" i="5"/>
  <c r="Y23" i="5"/>
  <c r="U57" i="5"/>
  <c r="H18" i="2"/>
  <c r="V17" i="5"/>
  <c r="R59" i="11"/>
  <c r="V54" i="5"/>
  <c r="V64" i="5"/>
  <c r="W23" i="1"/>
  <c r="K24" i="11"/>
  <c r="U19" i="1"/>
  <c r="M51" i="11"/>
  <c r="P70" i="11"/>
  <c r="R70" i="11"/>
  <c r="L30" i="11"/>
  <c r="U23" i="1"/>
  <c r="J24" i="11"/>
  <c r="W20" i="1"/>
  <c r="K21" i="11"/>
  <c r="P21" i="11" s="1"/>
  <c r="W46" i="1"/>
  <c r="K47" i="11"/>
  <c r="P47" i="11" s="1"/>
  <c r="M48" i="11"/>
  <c r="M53" i="11"/>
  <c r="N17" i="5"/>
  <c r="U17" i="5" s="1"/>
  <c r="U19" i="5"/>
  <c r="U73" i="5"/>
  <c r="Y68" i="5"/>
  <c r="Y64" i="5"/>
  <c r="T62" i="5"/>
  <c r="V58" i="5"/>
  <c r="V55" i="5"/>
  <c r="V52" i="5"/>
  <c r="N51" i="5"/>
  <c r="U51" i="5" s="1"/>
  <c r="Y50" i="5"/>
  <c r="Y38" i="5"/>
  <c r="T33" i="5"/>
  <c r="V32" i="5"/>
  <c r="U22" i="5"/>
  <c r="R71" i="11"/>
  <c r="R66" i="11"/>
  <c r="P66" i="11"/>
  <c r="R60" i="11"/>
  <c r="R54" i="11"/>
  <c r="J18" i="1"/>
  <c r="F19" i="11" s="1"/>
  <c r="Y47" i="1"/>
  <c r="Y74" i="5"/>
  <c r="U65" i="5"/>
  <c r="Y58" i="5"/>
  <c r="T47" i="5"/>
  <c r="Z18" i="5"/>
  <c r="R17" i="5"/>
  <c r="Y17" i="5" s="1"/>
  <c r="R21" i="5"/>
  <c r="Y21" i="5" s="1"/>
  <c r="R18" i="5"/>
  <c r="Y18" i="5" s="1"/>
  <c r="M19" i="5"/>
  <c r="T19" i="5" s="1"/>
  <c r="M57" i="5"/>
  <c r="T57" i="5" s="1"/>
  <c r="Z71" i="5"/>
  <c r="U67" i="5"/>
  <c r="Y66" i="5"/>
  <c r="T63" i="5"/>
  <c r="S57" i="5"/>
  <c r="Z57" i="5" s="1"/>
  <c r="U52" i="5"/>
  <c r="V49" i="5"/>
  <c r="V46" i="5"/>
  <c r="T41" i="5"/>
  <c r="V38" i="5"/>
  <c r="U25" i="5"/>
  <c r="M62" i="11"/>
  <c r="L48" i="11"/>
  <c r="U21" i="5"/>
  <c r="T64" i="5"/>
  <c r="V63" i="5"/>
  <c r="U62" i="5"/>
  <c r="U59" i="5"/>
  <c r="T56" i="5"/>
  <c r="L59" i="11"/>
  <c r="L31" i="11"/>
  <c r="U20" i="1"/>
  <c r="U46" i="1"/>
  <c r="J47" i="11"/>
  <c r="L49" i="11"/>
  <c r="Y54" i="1"/>
  <c r="L55" i="11"/>
  <c r="M63" i="11"/>
  <c r="M24" i="11"/>
  <c r="I22" i="1"/>
  <c r="E23" i="11" s="1"/>
  <c r="E24" i="11"/>
  <c r="K20" i="11"/>
  <c r="P20" i="11" s="1"/>
  <c r="W19" i="1"/>
  <c r="L51" i="11"/>
  <c r="Y57" i="1"/>
  <c r="L58" i="11"/>
  <c r="AA73" i="1"/>
  <c r="Z45" i="5"/>
  <c r="Z21" i="5"/>
  <c r="T21" i="5"/>
  <c r="Z17" i="5"/>
  <c r="R19" i="5"/>
  <c r="Y19" i="5" s="1"/>
  <c r="R57" i="5"/>
  <c r="Y57" i="5" s="1"/>
  <c r="M18" i="5"/>
  <c r="T18" i="5" s="1"/>
  <c r="M51" i="5"/>
  <c r="T51" i="5" s="1"/>
  <c r="U72" i="5"/>
  <c r="U70" i="5"/>
  <c r="T61" i="5"/>
  <c r="V60" i="5"/>
  <c r="O57" i="5"/>
  <c r="V57" i="5" s="1"/>
  <c r="U54" i="5"/>
  <c r="T53" i="5"/>
  <c r="U29" i="5"/>
  <c r="U26" i="5"/>
  <c r="P76" i="11"/>
  <c r="P69" i="11"/>
  <c r="R61" i="11"/>
  <c r="J21" i="11"/>
  <c r="J20" i="11"/>
  <c r="V44" i="5"/>
  <c r="Y41" i="5"/>
  <c r="Z37" i="5"/>
  <c r="T37" i="5"/>
  <c r="V36" i="5"/>
  <c r="U32" i="5"/>
  <c r="U31" i="5"/>
  <c r="Z29" i="5"/>
  <c r="V28" i="5"/>
  <c r="Z25" i="5"/>
  <c r="Y24" i="5"/>
  <c r="P49" i="11"/>
  <c r="R49" i="11"/>
  <c r="Y56" i="5"/>
  <c r="T54" i="5"/>
  <c r="V50" i="5"/>
  <c r="U49" i="5"/>
  <c r="T48" i="5"/>
  <c r="V47" i="5"/>
  <c r="U46" i="5"/>
  <c r="U44" i="5"/>
  <c r="U43" i="5"/>
  <c r="Y42" i="5"/>
  <c r="V41" i="5"/>
  <c r="Y37" i="5"/>
  <c r="U36" i="5"/>
  <c r="U35" i="5"/>
  <c r="T27" i="5"/>
  <c r="U23" i="5"/>
  <c r="P44" i="11"/>
  <c r="T55" i="5"/>
  <c r="Y48" i="5"/>
  <c r="T46" i="5"/>
  <c r="V42" i="5"/>
  <c r="U39" i="5"/>
  <c r="T38" i="5"/>
  <c r="Y27" i="5"/>
  <c r="Z23" i="5"/>
  <c r="V22" i="5"/>
  <c r="P74" i="11"/>
  <c r="R72" i="11"/>
  <c r="R69" i="11"/>
  <c r="R64" i="11"/>
  <c r="P62" i="11"/>
  <c r="P60" i="11"/>
  <c r="P58" i="11"/>
  <c r="R55" i="11"/>
  <c r="R45" i="11"/>
  <c r="P45" i="11"/>
  <c r="P38" i="11"/>
  <c r="R33" i="11"/>
  <c r="P26" i="11"/>
  <c r="P52" i="11"/>
  <c r="R50" i="11"/>
  <c r="P35" i="11"/>
  <c r="R34" i="11"/>
  <c r="P32" i="11"/>
  <c r="R29" i="11"/>
  <c r="R74" i="11"/>
  <c r="P71" i="11"/>
  <c r="R62" i="11"/>
  <c r="P53" i="11"/>
  <c r="R52" i="11"/>
  <c r="R51" i="11"/>
  <c r="P75" i="11"/>
  <c r="P72" i="11"/>
  <c r="P68" i="11"/>
  <c r="P61" i="11"/>
  <c r="P54" i="11"/>
  <c r="P50" i="11"/>
  <c r="P37" i="11"/>
  <c r="P36" i="11"/>
  <c r="R44" i="11"/>
  <c r="P42" i="11"/>
  <c r="R40" i="11"/>
  <c r="P34" i="11"/>
  <c r="P33" i="11"/>
  <c r="P31" i="11"/>
  <c r="P25" i="11"/>
  <c r="P30" i="11"/>
  <c r="P27" i="11"/>
  <c r="R26" i="11"/>
  <c r="R24" i="11"/>
  <c r="P55" i="11"/>
  <c r="P43" i="11"/>
  <c r="P39" i="11"/>
  <c r="P56" i="11"/>
  <c r="P48" i="11"/>
  <c r="P40" i="11"/>
  <c r="R30" i="11"/>
  <c r="P28" i="11"/>
  <c r="P24" i="11"/>
  <c r="P57" i="11"/>
  <c r="R31" i="11"/>
  <c r="D19" i="1"/>
  <c r="U74" i="5"/>
  <c r="V74" i="5"/>
  <c r="T73" i="5"/>
  <c r="Z70" i="5"/>
  <c r="T70" i="5"/>
  <c r="U69" i="5"/>
  <c r="V69" i="5"/>
  <c r="U66" i="5"/>
  <c r="V66" i="5"/>
  <c r="U63" i="5"/>
  <c r="Y62" i="5"/>
  <c r="Z62" i="5"/>
  <c r="V61" i="5"/>
  <c r="Y61" i="5"/>
  <c r="T60" i="5"/>
  <c r="U60" i="5"/>
  <c r="U55" i="5"/>
  <c r="Y54" i="5"/>
  <c r="Z54" i="5"/>
  <c r="V53" i="5"/>
  <c r="Y53" i="5"/>
  <c r="T52" i="5"/>
  <c r="U50" i="5"/>
  <c r="U47" i="5"/>
  <c r="Y46" i="5"/>
  <c r="Z46" i="5"/>
  <c r="V45" i="5"/>
  <c r="Y45" i="5"/>
  <c r="T44" i="5"/>
  <c r="U41" i="5"/>
  <c r="Y34" i="5"/>
  <c r="Z34" i="5"/>
  <c r="T34" i="5"/>
  <c r="V33" i="5"/>
  <c r="Y33" i="5"/>
  <c r="Z30" i="5"/>
  <c r="T30" i="5"/>
  <c r="U28" i="5"/>
  <c r="U27" i="5"/>
  <c r="V27" i="5"/>
  <c r="Y26" i="5"/>
  <c r="Z26" i="5"/>
  <c r="T26" i="5"/>
  <c r="U18" i="5"/>
  <c r="Y72" i="5"/>
  <c r="U71" i="5"/>
  <c r="U68" i="5"/>
  <c r="U61" i="5"/>
  <c r="Y60" i="5"/>
  <c r="V59" i="5"/>
  <c r="T58" i="5"/>
  <c r="U53" i="5"/>
  <c r="Y52" i="5"/>
  <c r="V51" i="5"/>
  <c r="T50" i="5"/>
  <c r="U48" i="5"/>
  <c r="U45" i="5"/>
  <c r="Y44" i="5"/>
  <c r="V43" i="5"/>
  <c r="T42" i="5"/>
  <c r="Y40" i="5"/>
  <c r="U38" i="5"/>
  <c r="U37" i="5"/>
  <c r="Y36" i="5"/>
  <c r="U33" i="5"/>
  <c r="Y32" i="5"/>
  <c r="V25" i="5"/>
  <c r="Y22" i="5"/>
  <c r="V72" i="5"/>
  <c r="T71" i="5"/>
  <c r="Z68" i="5"/>
  <c r="T68" i="5"/>
  <c r="V67" i="5"/>
  <c r="V65" i="5"/>
  <c r="Z64" i="5"/>
  <c r="Y63" i="5"/>
  <c r="Z56" i="5"/>
  <c r="Y55" i="5"/>
  <c r="Z48" i="5"/>
  <c r="Y47" i="5"/>
  <c r="V39" i="5"/>
  <c r="Z38" i="5"/>
  <c r="V35" i="5"/>
  <c r="V31" i="5"/>
  <c r="Y28" i="5"/>
  <c r="Z24" i="5"/>
  <c r="T24" i="5"/>
  <c r="Y73" i="5"/>
  <c r="Y71" i="5"/>
  <c r="Y67" i="5"/>
  <c r="Y65" i="5"/>
  <c r="M17" i="5"/>
  <c r="T17" i="5" s="1"/>
  <c r="D23" i="1"/>
  <c r="G26" i="11"/>
  <c r="G28" i="11"/>
  <c r="G29" i="11"/>
  <c r="G30" i="11"/>
  <c r="G31" i="11"/>
  <c r="H35" i="1"/>
  <c r="J34" i="2" s="1"/>
  <c r="G48" i="11"/>
  <c r="Y48" i="1"/>
  <c r="G51" i="11"/>
  <c r="H51" i="11"/>
  <c r="G53" i="11"/>
  <c r="AA52" i="1"/>
  <c r="G55" i="11"/>
  <c r="H55" i="1"/>
  <c r="G58" i="11"/>
  <c r="H62" i="11"/>
  <c r="H63" i="11"/>
  <c r="H69" i="1"/>
  <c r="H74" i="11"/>
  <c r="H29" i="1"/>
  <c r="J28" i="2" s="1"/>
  <c r="H31" i="1"/>
  <c r="J30" i="2" s="1"/>
  <c r="H33" i="1"/>
  <c r="J32" i="2" s="1"/>
  <c r="H37" i="1"/>
  <c r="J36" i="2" s="1"/>
  <c r="H41" i="1"/>
  <c r="J40" i="2" s="1"/>
  <c r="H43" i="1"/>
  <c r="J42" i="2" s="1"/>
  <c r="H51" i="1"/>
  <c r="H53" i="1"/>
  <c r="M54" i="1"/>
  <c r="R54" i="1" s="1"/>
  <c r="M55" i="1"/>
  <c r="R55" i="1" s="1"/>
  <c r="M56" i="1"/>
  <c r="R56" i="1" s="1"/>
  <c r="M57" i="1"/>
  <c r="R57" i="1" s="1"/>
  <c r="M59" i="1"/>
  <c r="R59" i="1" s="1"/>
  <c r="M60" i="1"/>
  <c r="R60" i="1" s="1"/>
  <c r="H61" i="1"/>
  <c r="M61" i="1"/>
  <c r="R61" i="1" s="1"/>
  <c r="M62" i="1"/>
  <c r="R62" i="1" s="1"/>
  <c r="M63" i="1"/>
  <c r="R63" i="1" s="1"/>
  <c r="M64" i="1"/>
  <c r="R64" i="1" s="1"/>
  <c r="M65" i="1"/>
  <c r="R65" i="1" s="1"/>
  <c r="M66" i="1"/>
  <c r="R66" i="1" s="1"/>
  <c r="M67" i="1"/>
  <c r="R67" i="1" s="1"/>
  <c r="M68" i="1"/>
  <c r="R68" i="1" s="1"/>
  <c r="M69" i="1"/>
  <c r="R69" i="1" s="1"/>
  <c r="M70" i="1"/>
  <c r="R70" i="1" s="1"/>
  <c r="H71" i="1"/>
  <c r="M71" i="1"/>
  <c r="R71" i="1" s="1"/>
  <c r="M72" i="1"/>
  <c r="R72" i="1" s="1"/>
  <c r="M73" i="1"/>
  <c r="R73" i="1" s="1"/>
  <c r="M74" i="1"/>
  <c r="R74" i="1" s="1"/>
  <c r="M75" i="1"/>
  <c r="R75" i="1" s="1"/>
  <c r="G25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7" i="1"/>
  <c r="G48" i="1"/>
  <c r="G49" i="1"/>
  <c r="G50" i="1"/>
  <c r="G51" i="1"/>
  <c r="G52" i="1"/>
  <c r="G19" i="1" s="1"/>
  <c r="G53" i="1"/>
  <c r="G54" i="1"/>
  <c r="G55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58" i="1" l="1"/>
  <c r="G20" i="1" s="1"/>
  <c r="D45" i="2"/>
  <c r="H46" i="2"/>
  <c r="D57" i="2"/>
  <c r="H58" i="2"/>
  <c r="D22" i="2"/>
  <c r="H23" i="2"/>
  <c r="D22" i="1"/>
  <c r="D18" i="1" s="1"/>
  <c r="D34" i="2"/>
  <c r="H34" i="2" s="1"/>
  <c r="H35" i="2"/>
  <c r="F18" i="1"/>
  <c r="F17" i="1" s="1"/>
  <c r="V18" i="5"/>
  <c r="P17" i="3"/>
  <c r="P21" i="3" s="1"/>
  <c r="G46" i="1"/>
  <c r="T55" i="11"/>
  <c r="F21" i="1"/>
  <c r="F20" i="2" s="1"/>
  <c r="F16" i="2" s="1"/>
  <c r="M52" i="1"/>
  <c r="L51" i="2" s="1"/>
  <c r="N51" i="2" s="1"/>
  <c r="J21" i="1"/>
  <c r="M58" i="1"/>
  <c r="T35" i="1"/>
  <c r="T31" i="11"/>
  <c r="J68" i="2"/>
  <c r="F69" i="3" s="1"/>
  <c r="D70" i="11"/>
  <c r="J54" i="2"/>
  <c r="F55" i="3" s="1"/>
  <c r="D56" i="11"/>
  <c r="F35" i="3"/>
  <c r="D36" i="11"/>
  <c r="I74" i="11"/>
  <c r="I68" i="11"/>
  <c r="I57" i="11"/>
  <c r="L47" i="2"/>
  <c r="I49" i="11"/>
  <c r="L38" i="2"/>
  <c r="I40" i="11"/>
  <c r="F31" i="3"/>
  <c r="D32" i="11"/>
  <c r="AA74" i="1"/>
  <c r="H75" i="11"/>
  <c r="AA68" i="1"/>
  <c r="H69" i="11"/>
  <c r="AA64" i="1"/>
  <c r="AB64" i="1"/>
  <c r="H65" i="11"/>
  <c r="H21" i="11"/>
  <c r="H59" i="11"/>
  <c r="AA54" i="1"/>
  <c r="H55" i="11"/>
  <c r="AA48" i="1"/>
  <c r="H49" i="11"/>
  <c r="AA40" i="1"/>
  <c r="H41" i="11"/>
  <c r="AA36" i="1"/>
  <c r="H37" i="11"/>
  <c r="AA30" i="1"/>
  <c r="H31" i="11"/>
  <c r="AA26" i="1"/>
  <c r="H27" i="11"/>
  <c r="AA58" i="1"/>
  <c r="AB58" i="1"/>
  <c r="M59" i="11"/>
  <c r="J23" i="11"/>
  <c r="U22" i="1"/>
  <c r="V63" i="11"/>
  <c r="AA50" i="1"/>
  <c r="I73" i="11"/>
  <c r="I67" i="11"/>
  <c r="L54" i="2"/>
  <c r="S55" i="1"/>
  <c r="I56" i="11"/>
  <c r="L46" i="2"/>
  <c r="I48" i="11"/>
  <c r="I39" i="11"/>
  <c r="I31" i="11"/>
  <c r="Y72" i="1"/>
  <c r="G73" i="11"/>
  <c r="H66" i="1"/>
  <c r="Y66" i="1"/>
  <c r="G67" i="11"/>
  <c r="G21" i="11"/>
  <c r="G59" i="11"/>
  <c r="T59" i="11" s="1"/>
  <c r="Y44" i="1"/>
  <c r="G45" i="11"/>
  <c r="Y40" i="1"/>
  <c r="G41" i="11"/>
  <c r="Y36" i="1"/>
  <c r="G37" i="11"/>
  <c r="H32" i="1"/>
  <c r="J31" i="2" s="1"/>
  <c r="Y32" i="1"/>
  <c r="G33" i="11"/>
  <c r="H26" i="1"/>
  <c r="J25" i="2" s="1"/>
  <c r="G27" i="11"/>
  <c r="Y28" i="1"/>
  <c r="L29" i="11"/>
  <c r="S16" i="5"/>
  <c r="Z16" i="5" s="1"/>
  <c r="S20" i="5"/>
  <c r="Z20" i="5" s="1"/>
  <c r="J17" i="1"/>
  <c r="F18" i="11" s="1"/>
  <c r="F22" i="11"/>
  <c r="T51" i="11"/>
  <c r="Y30" i="1"/>
  <c r="Y58" i="1"/>
  <c r="AA61" i="1"/>
  <c r="M20" i="11"/>
  <c r="AA19" i="1"/>
  <c r="M47" i="11"/>
  <c r="W45" i="1"/>
  <c r="K46" i="11"/>
  <c r="I64" i="11"/>
  <c r="S53" i="1"/>
  <c r="I54" i="11"/>
  <c r="F43" i="3"/>
  <c r="D44" i="11"/>
  <c r="I37" i="11"/>
  <c r="F25" i="3"/>
  <c r="D26" i="11"/>
  <c r="AA70" i="1"/>
  <c r="H71" i="11"/>
  <c r="AA56" i="1"/>
  <c r="H57" i="11"/>
  <c r="AA44" i="1"/>
  <c r="H45" i="11"/>
  <c r="AA38" i="1"/>
  <c r="H39" i="11"/>
  <c r="AA32" i="1"/>
  <c r="H33" i="11"/>
  <c r="AA28" i="1"/>
  <c r="H29" i="11"/>
  <c r="Y27" i="1"/>
  <c r="L28" i="11"/>
  <c r="J19" i="11"/>
  <c r="R16" i="5"/>
  <c r="Y16" i="5" s="1"/>
  <c r="R20" i="5"/>
  <c r="Y20" i="5" s="1"/>
  <c r="I63" i="11"/>
  <c r="J52" i="2"/>
  <c r="F53" i="3" s="1"/>
  <c r="D54" i="11"/>
  <c r="I43" i="11"/>
  <c r="S35" i="1"/>
  <c r="I36" i="11"/>
  <c r="L23" i="2"/>
  <c r="I25" i="11"/>
  <c r="Y70" i="1"/>
  <c r="G71" i="11"/>
  <c r="Y64" i="1"/>
  <c r="G65" i="11"/>
  <c r="Y60" i="1"/>
  <c r="G61" i="11"/>
  <c r="Y56" i="1"/>
  <c r="G57" i="11"/>
  <c r="G43" i="11"/>
  <c r="Y42" i="1"/>
  <c r="H34" i="1"/>
  <c r="G35" i="11"/>
  <c r="Y34" i="1"/>
  <c r="Y24" i="1"/>
  <c r="G25" i="11"/>
  <c r="I76" i="11"/>
  <c r="S71" i="1"/>
  <c r="I72" i="11"/>
  <c r="I66" i="11"/>
  <c r="S61" i="1"/>
  <c r="I62" i="11"/>
  <c r="I51" i="11"/>
  <c r="L43" i="2"/>
  <c r="I45" i="11"/>
  <c r="H42" i="1"/>
  <c r="H40" i="1"/>
  <c r="S37" i="1"/>
  <c r="I38" i="11"/>
  <c r="I33" i="11"/>
  <c r="I30" i="11"/>
  <c r="S29" i="1"/>
  <c r="AA75" i="1"/>
  <c r="H76" i="11"/>
  <c r="AA71" i="1"/>
  <c r="H72" i="11"/>
  <c r="AA69" i="1"/>
  <c r="AB69" i="1"/>
  <c r="H70" i="11"/>
  <c r="AB67" i="1"/>
  <c r="H68" i="11"/>
  <c r="AA67" i="1"/>
  <c r="AA65" i="1"/>
  <c r="AB65" i="1"/>
  <c r="H66" i="11"/>
  <c r="H63" i="1"/>
  <c r="AA63" i="1"/>
  <c r="H64" i="11"/>
  <c r="AA59" i="1"/>
  <c r="H60" i="11"/>
  <c r="AA57" i="1"/>
  <c r="H58" i="11"/>
  <c r="AA55" i="1"/>
  <c r="H56" i="11"/>
  <c r="AA53" i="1"/>
  <c r="H54" i="11"/>
  <c r="AA51" i="1"/>
  <c r="H52" i="11"/>
  <c r="H49" i="1"/>
  <c r="S49" i="1" s="1"/>
  <c r="AA49" i="1"/>
  <c r="H50" i="11"/>
  <c r="H47" i="1"/>
  <c r="H48" i="11"/>
  <c r="AA43" i="1"/>
  <c r="H44" i="11"/>
  <c r="AA41" i="1"/>
  <c r="H42" i="11"/>
  <c r="H39" i="1"/>
  <c r="J38" i="2" s="1"/>
  <c r="H40" i="11"/>
  <c r="AA39" i="1"/>
  <c r="AA37" i="1"/>
  <c r="H38" i="11"/>
  <c r="H36" i="11"/>
  <c r="AA35" i="1"/>
  <c r="AA33" i="1"/>
  <c r="H34" i="11"/>
  <c r="AA31" i="1"/>
  <c r="H32" i="11"/>
  <c r="H30" i="11"/>
  <c r="AA29" i="1"/>
  <c r="H28" i="11"/>
  <c r="AA27" i="1"/>
  <c r="H26" i="11"/>
  <c r="AA25" i="1"/>
  <c r="Y25" i="1"/>
  <c r="L26" i="11"/>
  <c r="N16" i="5"/>
  <c r="U16" i="5" s="1"/>
  <c r="N20" i="5"/>
  <c r="U20" i="5" s="1"/>
  <c r="I21" i="1"/>
  <c r="T58" i="11"/>
  <c r="Y50" i="1"/>
  <c r="R20" i="11"/>
  <c r="AA62" i="1"/>
  <c r="Y52" i="1"/>
  <c r="L53" i="11"/>
  <c r="T53" i="11" s="1"/>
  <c r="L47" i="11"/>
  <c r="Y46" i="1"/>
  <c r="U45" i="1"/>
  <c r="J46" i="11"/>
  <c r="V62" i="11"/>
  <c r="Z58" i="1"/>
  <c r="R47" i="11"/>
  <c r="R21" i="11"/>
  <c r="Y29" i="1"/>
  <c r="V51" i="11"/>
  <c r="V74" i="11"/>
  <c r="I71" i="11"/>
  <c r="I61" i="11"/>
  <c r="L50" i="2"/>
  <c r="S51" i="1"/>
  <c r="I52" i="11"/>
  <c r="F41" i="3"/>
  <c r="D42" i="11"/>
  <c r="S33" i="1"/>
  <c r="I34" i="11"/>
  <c r="AA72" i="1"/>
  <c r="H73" i="11"/>
  <c r="AA66" i="1"/>
  <c r="H67" i="11"/>
  <c r="AA60" i="1"/>
  <c r="H61" i="11"/>
  <c r="H20" i="11"/>
  <c r="H53" i="11"/>
  <c r="AA42" i="1"/>
  <c r="H43" i="11"/>
  <c r="AA34" i="1"/>
  <c r="H35" i="11"/>
  <c r="AA24" i="1"/>
  <c r="H25" i="11"/>
  <c r="V20" i="5"/>
  <c r="S69" i="1"/>
  <c r="I70" i="11"/>
  <c r="I60" i="11"/>
  <c r="J50" i="2"/>
  <c r="F51" i="3" s="1"/>
  <c r="D52" i="11"/>
  <c r="I41" i="11"/>
  <c r="F33" i="3"/>
  <c r="D34" i="11"/>
  <c r="H74" i="1"/>
  <c r="Y74" i="1"/>
  <c r="G75" i="11"/>
  <c r="Y68" i="1"/>
  <c r="G69" i="11"/>
  <c r="Y62" i="1"/>
  <c r="G63" i="11"/>
  <c r="H48" i="1"/>
  <c r="D49" i="11" s="1"/>
  <c r="G49" i="11"/>
  <c r="T49" i="11" s="1"/>
  <c r="Y38" i="1"/>
  <c r="G39" i="11"/>
  <c r="I75" i="11"/>
  <c r="J70" i="2"/>
  <c r="F71" i="3" s="1"/>
  <c r="D72" i="11"/>
  <c r="I69" i="11"/>
  <c r="I65" i="11"/>
  <c r="J60" i="2"/>
  <c r="F61" i="3" s="1"/>
  <c r="D62" i="11"/>
  <c r="I58" i="11"/>
  <c r="I55" i="11"/>
  <c r="I50" i="11"/>
  <c r="S43" i="1"/>
  <c r="I44" i="11"/>
  <c r="I42" i="11"/>
  <c r="S41" i="1"/>
  <c r="F37" i="3"/>
  <c r="D38" i="11"/>
  <c r="I35" i="11"/>
  <c r="L30" i="2"/>
  <c r="I32" i="11"/>
  <c r="S31" i="1"/>
  <c r="F29" i="3"/>
  <c r="D30" i="11"/>
  <c r="Y75" i="1"/>
  <c r="G76" i="11"/>
  <c r="G74" i="11"/>
  <c r="Y73" i="1"/>
  <c r="Y71" i="1"/>
  <c r="G72" i="11"/>
  <c r="Y69" i="1"/>
  <c r="G70" i="11"/>
  <c r="Y67" i="1"/>
  <c r="G68" i="11"/>
  <c r="Y65" i="1"/>
  <c r="G66" i="11"/>
  <c r="Y63" i="1"/>
  <c r="G64" i="11"/>
  <c r="Y61" i="1"/>
  <c r="G62" i="11"/>
  <c r="Y59" i="1"/>
  <c r="G60" i="11"/>
  <c r="Y55" i="1"/>
  <c r="G56" i="11"/>
  <c r="Y53" i="1"/>
  <c r="G54" i="11"/>
  <c r="Y51" i="1"/>
  <c r="G52" i="11"/>
  <c r="Y49" i="1"/>
  <c r="G50" i="11"/>
  <c r="Y43" i="1"/>
  <c r="G44" i="11"/>
  <c r="Y41" i="1"/>
  <c r="G42" i="11"/>
  <c r="Y39" i="1"/>
  <c r="G40" i="11"/>
  <c r="Y37" i="1"/>
  <c r="G38" i="11"/>
  <c r="Y35" i="1"/>
  <c r="Z35" i="1"/>
  <c r="G36" i="11"/>
  <c r="Y33" i="1"/>
  <c r="G34" i="11"/>
  <c r="Y31" i="1"/>
  <c r="G32" i="11"/>
  <c r="T30" i="11"/>
  <c r="L27" i="11"/>
  <c r="Y26" i="1"/>
  <c r="M16" i="5"/>
  <c r="T16" i="5" s="1"/>
  <c r="M20" i="5"/>
  <c r="T20" i="5" s="1"/>
  <c r="I18" i="1"/>
  <c r="E19" i="11" s="1"/>
  <c r="T48" i="11"/>
  <c r="Z47" i="1"/>
  <c r="L21" i="11"/>
  <c r="AA47" i="1"/>
  <c r="H75" i="1"/>
  <c r="H73" i="1"/>
  <c r="H67" i="1"/>
  <c r="H65" i="1"/>
  <c r="H59" i="1"/>
  <c r="H57" i="1"/>
  <c r="H72" i="1"/>
  <c r="H70" i="1"/>
  <c r="H64" i="1"/>
  <c r="S64" i="1" s="1"/>
  <c r="H62" i="1"/>
  <c r="H56" i="1"/>
  <c r="H54" i="1"/>
  <c r="S54" i="1" s="1"/>
  <c r="H50" i="1"/>
  <c r="H38" i="1"/>
  <c r="J37" i="2" s="1"/>
  <c r="H30" i="1"/>
  <c r="J29" i="2" s="1"/>
  <c r="L70" i="2"/>
  <c r="N70" i="2" s="1"/>
  <c r="L62" i="2"/>
  <c r="N62" i="2" s="1"/>
  <c r="H58" i="1"/>
  <c r="D59" i="11" s="1"/>
  <c r="L52" i="2"/>
  <c r="N52" i="2" s="1"/>
  <c r="L48" i="2"/>
  <c r="N48" i="2" s="1"/>
  <c r="L36" i="2"/>
  <c r="N36" i="2" s="1"/>
  <c r="L28" i="2"/>
  <c r="N28" i="2" s="1"/>
  <c r="M23" i="1"/>
  <c r="R23" i="1" s="1"/>
  <c r="L72" i="2"/>
  <c r="N72" i="2" s="1"/>
  <c r="L67" i="2"/>
  <c r="N67" i="2" s="1"/>
  <c r="L64" i="2"/>
  <c r="N64" i="2" s="1"/>
  <c r="L59" i="2"/>
  <c r="N59" i="2" s="1"/>
  <c r="L56" i="2"/>
  <c r="N56" i="2" s="1"/>
  <c r="L41" i="2"/>
  <c r="N41" i="2" s="1"/>
  <c r="L39" i="2"/>
  <c r="N39" i="2" s="1"/>
  <c r="L33" i="2"/>
  <c r="N33" i="2" s="1"/>
  <c r="L31" i="2"/>
  <c r="N31" i="2" s="1"/>
  <c r="G47" i="11"/>
  <c r="L25" i="2"/>
  <c r="N25" i="2" s="1"/>
  <c r="L74" i="2"/>
  <c r="N74" i="2" s="1"/>
  <c r="L71" i="2"/>
  <c r="N71" i="2" s="1"/>
  <c r="L69" i="2"/>
  <c r="N69" i="2" s="1"/>
  <c r="L66" i="2"/>
  <c r="N66" i="2" s="1"/>
  <c r="L63" i="2"/>
  <c r="N63" i="2" s="1"/>
  <c r="L61" i="2"/>
  <c r="N61" i="2" s="1"/>
  <c r="L58" i="2"/>
  <c r="L55" i="2"/>
  <c r="N55" i="2" s="1"/>
  <c r="L49" i="2"/>
  <c r="N49" i="2" s="1"/>
  <c r="L37" i="2"/>
  <c r="N37" i="2" s="1"/>
  <c r="L35" i="2"/>
  <c r="N35" i="2" s="1"/>
  <c r="L29" i="2"/>
  <c r="N29" i="2" s="1"/>
  <c r="L27" i="2"/>
  <c r="N27" i="2" s="1"/>
  <c r="L26" i="2"/>
  <c r="N26" i="2" s="1"/>
  <c r="L73" i="2"/>
  <c r="N73" i="2" s="1"/>
  <c r="L68" i="2"/>
  <c r="N68" i="2" s="1"/>
  <c r="L65" i="2"/>
  <c r="N65" i="2" s="1"/>
  <c r="L60" i="2"/>
  <c r="N60" i="2" s="1"/>
  <c r="L53" i="2"/>
  <c r="N53" i="2" s="1"/>
  <c r="L42" i="2"/>
  <c r="N42" i="2" s="1"/>
  <c r="L40" i="2"/>
  <c r="N40" i="2" s="1"/>
  <c r="L34" i="2"/>
  <c r="N34" i="2" s="1"/>
  <c r="L32" i="2"/>
  <c r="N32" i="2" s="1"/>
  <c r="H24" i="1"/>
  <c r="H68" i="1"/>
  <c r="H60" i="1"/>
  <c r="H52" i="1"/>
  <c r="D53" i="11" s="1"/>
  <c r="G20" i="11"/>
  <c r="H44" i="1"/>
  <c r="H36" i="1"/>
  <c r="J35" i="2" s="1"/>
  <c r="H28" i="1"/>
  <c r="J27" i="2" s="1"/>
  <c r="K23" i="1"/>
  <c r="H22" i="2"/>
  <c r="G23" i="1"/>
  <c r="S34" i="1" l="1"/>
  <c r="J33" i="2"/>
  <c r="S40" i="1"/>
  <c r="J39" i="2"/>
  <c r="F40" i="3" s="1"/>
  <c r="S42" i="1"/>
  <c r="J41" i="2"/>
  <c r="D25" i="11"/>
  <c r="J23" i="2"/>
  <c r="J22" i="2" s="1"/>
  <c r="S24" i="1"/>
  <c r="S44" i="1"/>
  <c r="J43" i="2"/>
  <c r="D19" i="2"/>
  <c r="H19" i="2" s="1"/>
  <c r="H57" i="2"/>
  <c r="N58" i="2"/>
  <c r="D44" i="2"/>
  <c r="H45" i="2"/>
  <c r="M44" i="3"/>
  <c r="N43" i="2"/>
  <c r="M24" i="3"/>
  <c r="N23" i="2"/>
  <c r="M39" i="3"/>
  <c r="N38" i="2"/>
  <c r="M31" i="3"/>
  <c r="N30" i="2"/>
  <c r="M55" i="3"/>
  <c r="N54" i="2"/>
  <c r="M51" i="3"/>
  <c r="N50" i="2"/>
  <c r="M48" i="3"/>
  <c r="N47" i="2"/>
  <c r="M47" i="3"/>
  <c r="N46" i="2"/>
  <c r="T47" i="1"/>
  <c r="D48" i="11"/>
  <c r="N48" i="11" s="1"/>
  <c r="N49" i="11"/>
  <c r="R45" i="1"/>
  <c r="I53" i="11"/>
  <c r="N53" i="11" s="1"/>
  <c r="M20" i="1"/>
  <c r="R20" i="1" s="1"/>
  <c r="R58" i="1"/>
  <c r="M19" i="1"/>
  <c r="R19" i="1" s="1"/>
  <c r="R52" i="1"/>
  <c r="S74" i="1"/>
  <c r="U18" i="1"/>
  <c r="V20" i="11"/>
  <c r="N72" i="11"/>
  <c r="G45" i="1"/>
  <c r="G22" i="1" s="1"/>
  <c r="G24" i="11"/>
  <c r="K22" i="1"/>
  <c r="K18" i="1" s="1"/>
  <c r="K17" i="1" s="1"/>
  <c r="Z17" i="1" s="1"/>
  <c r="M22" i="1"/>
  <c r="S67" i="1"/>
  <c r="S47" i="1"/>
  <c r="Y20" i="1"/>
  <c r="S70" i="1"/>
  <c r="I21" i="11"/>
  <c r="Y23" i="1"/>
  <c r="Z23" i="1"/>
  <c r="L24" i="11"/>
  <c r="F30" i="3"/>
  <c r="D31" i="11"/>
  <c r="N31" i="11" s="1"/>
  <c r="J55" i="2"/>
  <c r="F56" i="3" s="1"/>
  <c r="D57" i="11"/>
  <c r="J71" i="2"/>
  <c r="F72" i="3" s="1"/>
  <c r="D73" i="11"/>
  <c r="N73" i="11" s="1"/>
  <c r="J56" i="2"/>
  <c r="F57" i="3" s="1"/>
  <c r="D58" i="11"/>
  <c r="N58" i="11" s="1"/>
  <c r="J72" i="2"/>
  <c r="F73" i="3" s="1"/>
  <c r="D74" i="11"/>
  <c r="T32" i="11"/>
  <c r="T40" i="11"/>
  <c r="T52" i="11"/>
  <c r="T62" i="11"/>
  <c r="T70" i="11"/>
  <c r="N32" i="11"/>
  <c r="T75" i="11"/>
  <c r="V73" i="11"/>
  <c r="N52" i="11"/>
  <c r="V53" i="11"/>
  <c r="V38" i="11"/>
  <c r="V40" i="11"/>
  <c r="V58" i="11"/>
  <c r="V70" i="11"/>
  <c r="N62" i="11"/>
  <c r="T71" i="11"/>
  <c r="I28" i="11"/>
  <c r="S27" i="1"/>
  <c r="V33" i="11"/>
  <c r="V71" i="11"/>
  <c r="T29" i="11"/>
  <c r="T27" i="11"/>
  <c r="T45" i="11"/>
  <c r="V37" i="11"/>
  <c r="V75" i="11"/>
  <c r="P27" i="2"/>
  <c r="U28" i="3" s="1"/>
  <c r="D29" i="11"/>
  <c r="P30" i="2"/>
  <c r="U31" i="3" s="1"/>
  <c r="I26" i="11"/>
  <c r="S25" i="1"/>
  <c r="F38" i="3"/>
  <c r="D39" i="11"/>
  <c r="N39" i="11" s="1"/>
  <c r="J61" i="2"/>
  <c r="F62" i="3" s="1"/>
  <c r="D63" i="11"/>
  <c r="N63" i="11" s="1"/>
  <c r="J58" i="2"/>
  <c r="F59" i="3" s="1"/>
  <c r="D60" i="11"/>
  <c r="N60" i="11" s="1"/>
  <c r="J74" i="2"/>
  <c r="F75" i="3" s="1"/>
  <c r="D76" i="11"/>
  <c r="N76" i="11" s="1"/>
  <c r="T38" i="11"/>
  <c r="T50" i="11"/>
  <c r="T60" i="11"/>
  <c r="T68" i="11"/>
  <c r="T76" i="11"/>
  <c r="N42" i="11"/>
  <c r="S57" i="1"/>
  <c r="T39" i="11"/>
  <c r="J47" i="2"/>
  <c r="F48" i="3" s="1"/>
  <c r="T69" i="11"/>
  <c r="S59" i="1"/>
  <c r="V43" i="11"/>
  <c r="V67" i="11"/>
  <c r="V28" i="11"/>
  <c r="V48" i="11"/>
  <c r="V56" i="11"/>
  <c r="J62" i="2"/>
  <c r="F63" i="3" s="1"/>
  <c r="D64" i="11"/>
  <c r="N64" i="11" s="1"/>
  <c r="S52" i="1"/>
  <c r="T35" i="11"/>
  <c r="T43" i="11"/>
  <c r="T65" i="11"/>
  <c r="S62" i="1"/>
  <c r="T28" i="11"/>
  <c r="U28" i="11"/>
  <c r="V29" i="11"/>
  <c r="V57" i="11"/>
  <c r="R46" i="11"/>
  <c r="P46" i="11"/>
  <c r="F26" i="3"/>
  <c r="D27" i="11"/>
  <c r="F32" i="3"/>
  <c r="D33" i="11"/>
  <c r="N33" i="11" s="1"/>
  <c r="T41" i="11"/>
  <c r="J65" i="2"/>
  <c r="F66" i="3" s="1"/>
  <c r="D67" i="11"/>
  <c r="N67" i="11" s="1"/>
  <c r="S66" i="1"/>
  <c r="AA20" i="1"/>
  <c r="AB20" i="1"/>
  <c r="M21" i="11"/>
  <c r="V31" i="11"/>
  <c r="V55" i="11"/>
  <c r="V69" i="11"/>
  <c r="S73" i="1"/>
  <c r="F36" i="3"/>
  <c r="D37" i="11"/>
  <c r="J59" i="2"/>
  <c r="P59" i="2" s="1"/>
  <c r="U60" i="3" s="1"/>
  <c r="D61" i="11"/>
  <c r="N61" i="11" s="1"/>
  <c r="H24" i="11"/>
  <c r="AA23" i="1"/>
  <c r="T47" i="11"/>
  <c r="P54" i="2"/>
  <c r="U55" i="3" s="1"/>
  <c r="H46" i="11"/>
  <c r="H47" i="11"/>
  <c r="J49" i="2"/>
  <c r="F50" i="3" s="1"/>
  <c r="D51" i="11"/>
  <c r="N51" i="11" s="1"/>
  <c r="J63" i="2"/>
  <c r="F64" i="3" s="1"/>
  <c r="D65" i="11"/>
  <c r="N65" i="11" s="1"/>
  <c r="J64" i="2"/>
  <c r="F65" i="3" s="1"/>
  <c r="D66" i="11"/>
  <c r="T21" i="11"/>
  <c r="S26" i="1"/>
  <c r="I27" i="11"/>
  <c r="T36" i="11"/>
  <c r="U36" i="11"/>
  <c r="T44" i="11"/>
  <c r="T56" i="11"/>
  <c r="T66" i="11"/>
  <c r="T63" i="11"/>
  <c r="N70" i="11"/>
  <c r="V35" i="11"/>
  <c r="V61" i="11"/>
  <c r="S60" i="1"/>
  <c r="Z46" i="1"/>
  <c r="T26" i="11"/>
  <c r="V30" i="11"/>
  <c r="V34" i="11"/>
  <c r="V36" i="11"/>
  <c r="F39" i="3"/>
  <c r="D40" i="11"/>
  <c r="V44" i="11"/>
  <c r="J46" i="2"/>
  <c r="P46" i="2" s="1"/>
  <c r="J48" i="2"/>
  <c r="F49" i="3" s="1"/>
  <c r="D50" i="11"/>
  <c r="N50" i="11" s="1"/>
  <c r="V54" i="11"/>
  <c r="V64" i="11"/>
  <c r="V66" i="11"/>
  <c r="V68" i="11"/>
  <c r="V76" i="11"/>
  <c r="N30" i="11"/>
  <c r="S32" i="1"/>
  <c r="D41" i="11"/>
  <c r="S50" i="1"/>
  <c r="T25" i="11"/>
  <c r="T61" i="11"/>
  <c r="V45" i="11"/>
  <c r="N54" i="11"/>
  <c r="AA46" i="1"/>
  <c r="T33" i="11"/>
  <c r="T37" i="11"/>
  <c r="T67" i="11"/>
  <c r="T73" i="11"/>
  <c r="S38" i="1"/>
  <c r="S72" i="1"/>
  <c r="V59" i="11"/>
  <c r="W59" i="11"/>
  <c r="V27" i="11"/>
  <c r="V49" i="11"/>
  <c r="V65" i="11"/>
  <c r="L45" i="2"/>
  <c r="I47" i="11"/>
  <c r="F44" i="3"/>
  <c r="D45" i="11"/>
  <c r="N45" i="11" s="1"/>
  <c r="J67" i="2"/>
  <c r="F68" i="3" s="1"/>
  <c r="D69" i="11"/>
  <c r="N69" i="11" s="1"/>
  <c r="P50" i="2"/>
  <c r="U51" i="3" s="1"/>
  <c r="J53" i="2"/>
  <c r="F54" i="3" s="1"/>
  <c r="D55" i="11"/>
  <c r="J69" i="2"/>
  <c r="F70" i="3" s="1"/>
  <c r="D71" i="11"/>
  <c r="J66" i="2"/>
  <c r="F67" i="3" s="1"/>
  <c r="D68" i="11"/>
  <c r="N68" i="11" s="1"/>
  <c r="T34" i="11"/>
  <c r="T42" i="11"/>
  <c r="T54" i="11"/>
  <c r="T64" i="11"/>
  <c r="T72" i="11"/>
  <c r="T74" i="11"/>
  <c r="N44" i="11"/>
  <c r="S68" i="1"/>
  <c r="J73" i="2"/>
  <c r="F74" i="3" s="1"/>
  <c r="D75" i="11"/>
  <c r="N75" i="11" s="1"/>
  <c r="V25" i="11"/>
  <c r="N34" i="11"/>
  <c r="W22" i="1"/>
  <c r="K23" i="11"/>
  <c r="Y45" i="1"/>
  <c r="L46" i="11"/>
  <c r="Y19" i="1"/>
  <c r="L20" i="11"/>
  <c r="I17" i="1"/>
  <c r="E18" i="11" s="1"/>
  <c r="E22" i="11"/>
  <c r="V26" i="11"/>
  <c r="F27" i="3"/>
  <c r="D28" i="11"/>
  <c r="V32" i="11"/>
  <c r="V42" i="11"/>
  <c r="V50" i="11"/>
  <c r="V52" i="11"/>
  <c r="V60" i="11"/>
  <c r="V72" i="11"/>
  <c r="N38" i="11"/>
  <c r="F42" i="3"/>
  <c r="D43" i="11"/>
  <c r="L57" i="2"/>
  <c r="N57" i="2" s="1"/>
  <c r="S58" i="1"/>
  <c r="T58" i="1"/>
  <c r="I59" i="11"/>
  <c r="S65" i="1"/>
  <c r="S75" i="1"/>
  <c r="D35" i="11"/>
  <c r="N35" i="11" s="1"/>
  <c r="T57" i="11"/>
  <c r="N25" i="11"/>
  <c r="O36" i="11"/>
  <c r="N36" i="11"/>
  <c r="V39" i="11"/>
  <c r="S36" i="1"/>
  <c r="S63" i="1"/>
  <c r="AA45" i="1"/>
  <c r="M46" i="11"/>
  <c r="S28" i="1"/>
  <c r="I29" i="11"/>
  <c r="S30" i="1"/>
  <c r="N56" i="11"/>
  <c r="V41" i="11"/>
  <c r="S39" i="1"/>
  <c r="S48" i="1"/>
  <c r="S56" i="1"/>
  <c r="N74" i="11"/>
  <c r="M35" i="3"/>
  <c r="P34" i="2"/>
  <c r="U35" i="3" s="1"/>
  <c r="M43" i="3"/>
  <c r="P42" i="2"/>
  <c r="U43" i="3" s="1"/>
  <c r="M64" i="3"/>
  <c r="M75" i="3"/>
  <c r="M34" i="3"/>
  <c r="M42" i="3"/>
  <c r="P70" i="2"/>
  <c r="U71" i="3" s="1"/>
  <c r="M71" i="3"/>
  <c r="L19" i="2"/>
  <c r="H23" i="1"/>
  <c r="M61" i="3"/>
  <c r="V61" i="3"/>
  <c r="P60" i="2"/>
  <c r="U61" i="3" s="1"/>
  <c r="M69" i="3"/>
  <c r="P68" i="2"/>
  <c r="U69" i="3" s="1"/>
  <c r="M30" i="3"/>
  <c r="M36" i="3"/>
  <c r="H46" i="1"/>
  <c r="T46" i="1" s="1"/>
  <c r="M60" i="3"/>
  <c r="M68" i="3"/>
  <c r="J57" i="2"/>
  <c r="J19" i="2" s="1"/>
  <c r="H20" i="1"/>
  <c r="J51" i="2"/>
  <c r="J18" i="2" s="1"/>
  <c r="H19" i="1"/>
  <c r="M33" i="3"/>
  <c r="P32" i="2"/>
  <c r="U33" i="3" s="1"/>
  <c r="P40" i="2"/>
  <c r="U41" i="3" s="1"/>
  <c r="M41" i="3"/>
  <c r="M54" i="3"/>
  <c r="M27" i="3"/>
  <c r="M56" i="3"/>
  <c r="M62" i="3"/>
  <c r="M67" i="3"/>
  <c r="M72" i="3"/>
  <c r="M32" i="3"/>
  <c r="M40" i="3"/>
  <c r="M29" i="3"/>
  <c r="P28" i="2"/>
  <c r="U29" i="3" s="1"/>
  <c r="V29" i="3"/>
  <c r="M53" i="3"/>
  <c r="P52" i="2"/>
  <c r="U53" i="3" s="1"/>
  <c r="M63" i="3"/>
  <c r="M66" i="3"/>
  <c r="M74" i="3"/>
  <c r="M28" i="3"/>
  <c r="M38" i="3"/>
  <c r="M50" i="3"/>
  <c r="M26" i="3"/>
  <c r="V57" i="3"/>
  <c r="M57" i="3"/>
  <c r="M65" i="3"/>
  <c r="M73" i="3"/>
  <c r="M59" i="3"/>
  <c r="M70" i="3"/>
  <c r="L24" i="2"/>
  <c r="N24" i="2" s="1"/>
  <c r="M37" i="3"/>
  <c r="P36" i="2"/>
  <c r="U37" i="3" s="1"/>
  <c r="M49" i="3"/>
  <c r="N19" i="2" l="1"/>
  <c r="P47" i="2"/>
  <c r="U48" i="3" s="1"/>
  <c r="D21" i="2"/>
  <c r="H44" i="2"/>
  <c r="D21" i="1"/>
  <c r="D20" i="2" s="1"/>
  <c r="H20" i="2" s="1"/>
  <c r="M46" i="3"/>
  <c r="N45" i="2"/>
  <c r="P43" i="2"/>
  <c r="U44" i="3" s="1"/>
  <c r="U24" i="11"/>
  <c r="P73" i="2"/>
  <c r="U74" i="3" s="1"/>
  <c r="P35" i="2"/>
  <c r="U36" i="3" s="1"/>
  <c r="G21" i="1"/>
  <c r="G17" i="1" s="1"/>
  <c r="L18" i="2"/>
  <c r="N18" i="2" s="1"/>
  <c r="I20" i="11"/>
  <c r="M18" i="1"/>
  <c r="R18" i="1" s="1"/>
  <c r="R22" i="1"/>
  <c r="P49" i="2"/>
  <c r="U50" i="3" s="1"/>
  <c r="P64" i="2"/>
  <c r="U65" i="3" s="1"/>
  <c r="P58" i="2"/>
  <c r="U59" i="3" s="1"/>
  <c r="P41" i="2"/>
  <c r="U42" i="3" s="1"/>
  <c r="R25" i="2"/>
  <c r="V26" i="3" s="1"/>
  <c r="P66" i="2"/>
  <c r="U67" i="3" s="1"/>
  <c r="P26" i="2"/>
  <c r="U27" i="3" s="1"/>
  <c r="K21" i="1"/>
  <c r="Y17" i="1"/>
  <c r="V73" i="3"/>
  <c r="P62" i="2"/>
  <c r="U63" i="3" s="1"/>
  <c r="V54" i="3"/>
  <c r="P72" i="2"/>
  <c r="U73" i="3" s="1"/>
  <c r="P39" i="2"/>
  <c r="U40" i="3" s="1"/>
  <c r="P71" i="2"/>
  <c r="U72" i="3" s="1"/>
  <c r="P53" i="2"/>
  <c r="U54" i="3" s="1"/>
  <c r="P29" i="2"/>
  <c r="U30" i="3" s="1"/>
  <c r="G18" i="1"/>
  <c r="T24" i="11"/>
  <c r="P69" i="2"/>
  <c r="U70" i="3" s="1"/>
  <c r="V64" i="3"/>
  <c r="N71" i="11"/>
  <c r="P37" i="2"/>
  <c r="U38" i="3" s="1"/>
  <c r="V28" i="3"/>
  <c r="P31" i="2"/>
  <c r="U32" i="3" s="1"/>
  <c r="F28" i="3"/>
  <c r="R26" i="2"/>
  <c r="V27" i="3" s="1"/>
  <c r="P48" i="2"/>
  <c r="U49" i="3" s="1"/>
  <c r="P65" i="2"/>
  <c r="U66" i="3" s="1"/>
  <c r="N57" i="11"/>
  <c r="F60" i="3"/>
  <c r="P38" i="2"/>
  <c r="U39" i="3" s="1"/>
  <c r="V30" i="3"/>
  <c r="L44" i="2"/>
  <c r="I46" i="11"/>
  <c r="N27" i="11"/>
  <c r="N26" i="11"/>
  <c r="W18" i="1"/>
  <c r="K19" i="11"/>
  <c r="F47" i="3"/>
  <c r="R46" i="2"/>
  <c r="V47" i="3" s="1"/>
  <c r="U47" i="3"/>
  <c r="P56" i="2"/>
  <c r="U57" i="3" s="1"/>
  <c r="V62" i="3"/>
  <c r="F20" i="3"/>
  <c r="D21" i="11"/>
  <c r="N21" i="11" s="1"/>
  <c r="P67" i="2"/>
  <c r="U68" i="3" s="1"/>
  <c r="H45" i="1"/>
  <c r="D46" i="11" s="1"/>
  <c r="G46" i="11"/>
  <c r="P74" i="2"/>
  <c r="U75" i="3" s="1"/>
  <c r="M23" i="11"/>
  <c r="R23" i="11"/>
  <c r="P23" i="11"/>
  <c r="V48" i="3"/>
  <c r="N43" i="11"/>
  <c r="N41" i="11"/>
  <c r="V24" i="11"/>
  <c r="N40" i="11"/>
  <c r="V21" i="11"/>
  <c r="W21" i="11"/>
  <c r="N37" i="11"/>
  <c r="L22" i="2"/>
  <c r="T23" i="1"/>
  <c r="I24" i="11"/>
  <c r="S23" i="1"/>
  <c r="V47" i="11"/>
  <c r="N66" i="11"/>
  <c r="T20" i="1"/>
  <c r="F19" i="3"/>
  <c r="D20" i="11"/>
  <c r="N20" i="11" s="1"/>
  <c r="F34" i="3"/>
  <c r="L19" i="11"/>
  <c r="J45" i="2"/>
  <c r="F46" i="3" s="1"/>
  <c r="D47" i="11"/>
  <c r="N47" i="11" s="1"/>
  <c r="F23" i="3"/>
  <c r="D24" i="11"/>
  <c r="S46" i="1"/>
  <c r="N55" i="11"/>
  <c r="S19" i="1"/>
  <c r="O28" i="11"/>
  <c r="N28" i="11"/>
  <c r="P25" i="2"/>
  <c r="U26" i="3" s="1"/>
  <c r="P61" i="2"/>
  <c r="U62" i="3" s="1"/>
  <c r="P55" i="2"/>
  <c r="U56" i="3" s="1"/>
  <c r="P33" i="2"/>
  <c r="U34" i="3" s="1"/>
  <c r="P63" i="2"/>
  <c r="U64" i="3" s="1"/>
  <c r="N29" i="11"/>
  <c r="V46" i="11"/>
  <c r="N59" i="11"/>
  <c r="O59" i="11"/>
  <c r="T20" i="11"/>
  <c r="Z45" i="1"/>
  <c r="AA22" i="1"/>
  <c r="L23" i="11"/>
  <c r="S20" i="1"/>
  <c r="M58" i="3"/>
  <c r="F52" i="3"/>
  <c r="P51" i="2"/>
  <c r="U52" i="3" s="1"/>
  <c r="V52" i="3"/>
  <c r="G23" i="11"/>
  <c r="M25" i="3"/>
  <c r="M23" i="3" s="1"/>
  <c r="P24" i="2"/>
  <c r="U25" i="3" s="1"/>
  <c r="V25" i="3"/>
  <c r="M52" i="3"/>
  <c r="F58" i="3"/>
  <c r="P57" i="2"/>
  <c r="U58" i="3" s="1"/>
  <c r="R57" i="2"/>
  <c r="V58" i="3" s="1"/>
  <c r="M20" i="3"/>
  <c r="F24" i="3"/>
  <c r="P23" i="2"/>
  <c r="U24" i="3" s="1"/>
  <c r="M19" i="3" l="1"/>
  <c r="D17" i="2"/>
  <c r="H17" i="2" s="1"/>
  <c r="H21" i="2"/>
  <c r="D17" i="1"/>
  <c r="N22" i="2"/>
  <c r="M45" i="3"/>
  <c r="N44" i="2"/>
  <c r="M17" i="1"/>
  <c r="O21" i="11"/>
  <c r="P45" i="2"/>
  <c r="U46" i="3" s="1"/>
  <c r="S45" i="1"/>
  <c r="T46" i="11"/>
  <c r="P22" i="2"/>
  <c r="U23" i="3" s="1"/>
  <c r="R22" i="2"/>
  <c r="V23" i="3" s="1"/>
  <c r="O24" i="11"/>
  <c r="N24" i="11"/>
  <c r="L21" i="2"/>
  <c r="I23" i="11"/>
  <c r="R19" i="2"/>
  <c r="V20" i="3" s="1"/>
  <c r="V19" i="3"/>
  <c r="J44" i="2"/>
  <c r="Z22" i="1"/>
  <c r="AA18" i="1"/>
  <c r="M19" i="11"/>
  <c r="T45" i="1"/>
  <c r="H23" i="11"/>
  <c r="V23" i="11" s="1"/>
  <c r="H19" i="11"/>
  <c r="R19" i="11"/>
  <c r="P19" i="11"/>
  <c r="T23" i="11"/>
  <c r="U23" i="11"/>
  <c r="N46" i="11"/>
  <c r="R45" i="2"/>
  <c r="V46" i="3" s="1"/>
  <c r="P19" i="2"/>
  <c r="U20" i="3" s="1"/>
  <c r="P18" i="2"/>
  <c r="U19" i="3" s="1"/>
  <c r="H22" i="1"/>
  <c r="D23" i="11" s="1"/>
  <c r="Y22" i="1"/>
  <c r="P44" i="2" l="1"/>
  <c r="U45" i="3" s="1"/>
  <c r="J21" i="2"/>
  <c r="J17" i="2" s="1"/>
  <c r="M21" i="1"/>
  <c r="R21" i="1" s="1"/>
  <c r="M22" i="3"/>
  <c r="N21" i="2"/>
  <c r="H18" i="1"/>
  <c r="D19" i="11" s="1"/>
  <c r="F22" i="3"/>
  <c r="H21" i="1"/>
  <c r="S22" i="1"/>
  <c r="G22" i="11"/>
  <c r="H18" i="11"/>
  <c r="D691" i="9" s="1"/>
  <c r="H22" i="11"/>
  <c r="L17" i="2"/>
  <c r="N17" i="2" s="1"/>
  <c r="I19" i="11"/>
  <c r="V19" i="11"/>
  <c r="O23" i="11"/>
  <c r="N23" i="11"/>
  <c r="G19" i="11"/>
  <c r="Y18" i="1"/>
  <c r="Z18" i="1"/>
  <c r="F45" i="3"/>
  <c r="T22" i="1"/>
  <c r="D22" i="11" l="1"/>
  <c r="J20" i="2"/>
  <c r="J16" i="2" s="1"/>
  <c r="D688" i="9"/>
  <c r="D689" i="9"/>
  <c r="S18" i="1"/>
  <c r="T18" i="1"/>
  <c r="F18" i="3"/>
  <c r="H17" i="1"/>
  <c r="R21" i="2"/>
  <c r="V22" i="3" s="1"/>
  <c r="P21" i="2"/>
  <c r="U22" i="3" s="1"/>
  <c r="U19" i="11"/>
  <c r="T19" i="11"/>
  <c r="O19" i="11"/>
  <c r="N19" i="11"/>
  <c r="M18" i="3"/>
  <c r="G18" i="11"/>
  <c r="D673" i="9" s="1"/>
  <c r="D671" i="9" s="1"/>
  <c r="D670" i="9" s="1"/>
  <c r="D669" i="9" s="1"/>
  <c r="D668" i="9" s="1"/>
  <c r="D390" i="9" s="1"/>
  <c r="S17" i="1" l="1"/>
  <c r="T17" i="1"/>
  <c r="R17" i="2"/>
  <c r="V18" i="3" s="1"/>
  <c r="P17" i="2"/>
  <c r="U18" i="3" s="1"/>
  <c r="F21" i="3"/>
  <c r="D18" i="11"/>
  <c r="F17" i="3"/>
  <c r="U17" i="1"/>
  <c r="S21" i="1"/>
  <c r="T21" i="1"/>
  <c r="J22" i="11"/>
  <c r="U21" i="1"/>
  <c r="Z21" i="1"/>
  <c r="Y21" i="1"/>
  <c r="L22" i="11"/>
  <c r="T22" i="11" s="1"/>
  <c r="AB21" i="1"/>
  <c r="AA21" i="1"/>
  <c r="M22" i="11"/>
  <c r="V22" i="11" s="1"/>
  <c r="I22" i="11"/>
  <c r="O22" i="11" s="1"/>
  <c r="W21" i="1"/>
  <c r="K22" i="11"/>
  <c r="L20" i="2"/>
  <c r="R20" i="2" l="1"/>
  <c r="V21" i="3" s="1"/>
  <c r="U22" i="11"/>
  <c r="N22" i="11"/>
  <c r="M21" i="3"/>
  <c r="P22" i="11"/>
  <c r="L18" i="11"/>
  <c r="P20" i="2"/>
  <c r="U21" i="3" s="1"/>
  <c r="M18" i="11"/>
  <c r="L16" i="2"/>
  <c r="R16" i="2" s="1"/>
  <c r="W22" i="11"/>
  <c r="K18" i="11"/>
  <c r="J18" i="11"/>
  <c r="R22" i="11"/>
  <c r="AB17" i="1"/>
  <c r="W17" i="1"/>
  <c r="I18" i="11"/>
  <c r="W18" i="11" l="1"/>
  <c r="E691" i="9"/>
  <c r="T18" i="11"/>
  <c r="E673" i="9"/>
  <c r="N18" i="11"/>
  <c r="O18" i="11"/>
  <c r="P16" i="2"/>
  <c r="U17" i="3" s="1"/>
  <c r="V18" i="11"/>
  <c r="R18" i="11"/>
  <c r="P18" i="11"/>
  <c r="V17" i="3"/>
  <c r="M17" i="3"/>
  <c r="U18" i="11"/>
  <c r="D16" i="2"/>
  <c r="H16" i="2" s="1"/>
  <c r="N16" i="2" s="1"/>
  <c r="N20" i="2"/>
  <c r="E671" i="9" l="1"/>
  <c r="G673" i="9"/>
  <c r="F673" i="9"/>
  <c r="E689" i="9"/>
  <c r="E688" i="9"/>
  <c r="F691" i="9"/>
  <c r="G691" i="9"/>
  <c r="F689" i="9" l="1"/>
  <c r="G689" i="9"/>
  <c r="G688" i="9"/>
  <c r="F688" i="9"/>
  <c r="E670" i="9"/>
  <c r="F671" i="9"/>
  <c r="G671" i="9"/>
  <c r="F670" i="9" l="1"/>
  <c r="E669" i="9"/>
  <c r="G670" i="9"/>
  <c r="E668" i="9" l="1"/>
  <c r="G669" i="9"/>
  <c r="F669" i="9"/>
  <c r="G668" i="9" l="1"/>
  <c r="F668" i="9"/>
  <c r="E390" i="9"/>
  <c r="G390" i="9" l="1"/>
  <c r="F39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Экономист</author>
  </authors>
  <commentList>
    <comment ref="F1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Экономист:</t>
        </r>
        <r>
          <rPr>
            <sz val="9"/>
            <color indexed="81"/>
            <rFont val="Tahoma"/>
            <family val="2"/>
            <charset val="204"/>
          </rPr>
          <t xml:space="preserve">
данные за 2020г.+2021+2022
</t>
        </r>
      </text>
    </comment>
  </commentList>
</comments>
</file>

<file path=xl/sharedStrings.xml><?xml version="1.0" encoding="utf-8"?>
<sst xmlns="http://schemas.openxmlformats.org/spreadsheetml/2006/main" count="9683" uniqueCount="2331">
  <si>
    <r>
      <rPr>
        <sz val="6"/>
        <rFont val="Times New Roman"/>
        <family val="1"/>
        <charset val="204"/>
      </rPr>
      <t>Приложение № 1</t>
    </r>
  </si>
  <si>
    <r>
      <rPr>
        <sz val="6"/>
        <rFont val="Times New Roman"/>
        <family val="1"/>
        <charset val="204"/>
      </rPr>
      <t>к приказу Минэнерго России</t>
    </r>
  </si>
  <si>
    <r>
      <rPr>
        <sz val="6"/>
        <rFont val="Times New Roman"/>
        <family val="1"/>
        <charset val="204"/>
      </rPr>
      <t>от « 25 » апреля 2018 г. № 320</t>
    </r>
  </si>
  <si>
    <r>
      <rPr>
        <sz val="6"/>
        <rFont val="Times New Roman"/>
        <family val="1"/>
        <charset val="204"/>
      </rPr>
  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  </r>
  </si>
  <si>
    <r>
      <rPr>
        <sz val="6"/>
        <rFont val="Times New Roman"/>
        <family val="1"/>
        <charset val="204"/>
      </rPr>
      <t>полное наименование субъекта электроэнергетики</t>
    </r>
  </si>
  <si>
    <r>
      <rPr>
        <sz val="6"/>
        <rFont val="Times New Roman"/>
        <family val="1"/>
        <charset val="204"/>
      </rPr>
      <t>Год раскрытия информации:_год</t>
    </r>
  </si>
  <si>
    <r>
      <rPr>
        <sz val="6"/>
        <rFont val="Times New Roman"/>
        <family val="1"/>
        <charset val="204"/>
      </rPr>
      <t>реквизиты решения органа исполнительной власти, утвердившего инвестиционную программу</t>
    </r>
  </si>
  <si>
    <r>
      <rPr>
        <sz val="6"/>
        <rFont val="Times New Roman"/>
        <family val="1"/>
        <charset val="204"/>
      </rPr>
      <t>Номер группы инвестицио иных проектов</t>
    </r>
  </si>
  <si>
    <r>
      <rPr>
        <sz val="6"/>
        <rFont val="Times New Roman"/>
        <family val="1"/>
        <charset val="204"/>
      </rPr>
      <t>Наименование инвестиционного проекта (группы инвестиционных проектов)</t>
    </r>
  </si>
  <si>
    <r>
      <rPr>
        <sz val="6"/>
        <rFont val="Times New Roman"/>
        <family val="1"/>
        <charset val="204"/>
      </rPr>
      <t>Идентификатор инвестиционного проекта</t>
    </r>
  </si>
  <si>
    <r>
      <rPr>
        <sz val="6"/>
        <rFont val="Times New Roman"/>
        <family val="1"/>
        <charset val="204"/>
      </rPr>
      <t>Оценка полной стоимости инвестиционного проекта в прогнозных ценах соответствующих лет, млн. рублей (с НДС)</t>
    </r>
  </si>
  <si>
    <r>
      <rPr>
        <sz val="6"/>
        <rFont val="Times New Roman"/>
        <family val="1"/>
        <charset val="204"/>
      </rPr>
      <t>Оценка полной стоимости инвестиционного проекта в укрупненными нормативами цены типовых технологических решений капитального строительства объектов электроэнергетики, млн. рублей (с НДС)</t>
    </r>
  </si>
  <si>
    <r>
      <rPr>
        <sz val="6"/>
        <rFont val="Times New Roman"/>
        <family val="1"/>
        <charset val="204"/>
      </rPr>
      <t>Остаток финансирования капитальных вложений на01.01. годаЫ в прогнозных ценах соответствующих лет, млн. рублей (с НДС)</t>
    </r>
  </si>
  <si>
    <r>
      <rPr>
        <sz val="6"/>
        <rFont val="Times New Roman"/>
        <family val="1"/>
        <charset val="204"/>
      </rPr>
      <t>Причины отклонений</t>
    </r>
  </si>
  <si>
    <r>
      <rPr>
        <sz val="6"/>
        <rFont val="Times New Roman"/>
        <family val="1"/>
        <charset val="204"/>
      </rPr>
      <t>План</t>
    </r>
  </si>
  <si>
    <r>
      <rPr>
        <sz val="6"/>
        <rFont val="Times New Roman"/>
        <family val="1"/>
        <charset val="204"/>
      </rPr>
      <t>Факт</t>
    </r>
  </si>
  <si>
    <r>
      <rPr>
        <sz val="6"/>
        <rFont val="Times New Roman"/>
        <family val="1"/>
        <charset val="204"/>
      </rPr>
      <t>Общий объем финансирования, в том числе за счет:</t>
    </r>
  </si>
  <si>
    <r>
      <rPr>
        <sz val="6"/>
        <rFont val="Times New Roman"/>
        <family val="1"/>
        <charset val="204"/>
      </rPr>
      <t>федерального бюджета</t>
    </r>
  </si>
  <si>
    <r>
      <rPr>
        <sz val="6"/>
        <rFont val="Times New Roman"/>
        <family val="1"/>
        <charset val="204"/>
      </rPr>
      <t>средств, полученных от оказания услуг, реализации товаров по регулируемым государством ценам (тарифам)</t>
    </r>
  </si>
  <si>
    <r>
      <rPr>
        <sz val="6"/>
        <rFont val="Times New Roman"/>
        <family val="1"/>
        <charset val="204"/>
      </rPr>
      <t>иных источников финансирования</t>
    </r>
  </si>
  <si>
    <r>
      <rPr>
        <sz val="6"/>
        <rFont val="Times New Roman"/>
        <family val="1"/>
        <charset val="204"/>
      </rPr>
      <t>бюджетов субъектов Российской Федерации и муниципальных образований</t>
    </r>
  </si>
  <si>
    <r>
      <rPr>
        <sz val="6"/>
        <rFont val="Times New Roman"/>
        <family val="1"/>
        <charset val="204"/>
      </rPr>
      <t>млн. рублей(с НДС)</t>
    </r>
  </si>
  <si>
    <r>
      <rPr>
        <i/>
        <sz val="6"/>
        <rFont val="Times New Roman"/>
        <family val="1"/>
        <charset val="204"/>
      </rPr>
      <t>%</t>
    </r>
  </si>
  <si>
    <r>
      <rPr>
        <sz val="6"/>
        <rFont val="Times New Roman"/>
        <family val="1"/>
        <charset val="204"/>
      </rPr>
      <t>млн. рублей (с НДС)</t>
    </r>
  </si>
  <si>
    <r>
      <rPr>
        <sz val="6"/>
        <rFont val="Times New Roman"/>
        <family val="1"/>
        <charset val="204"/>
      </rPr>
      <t>%</t>
    </r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</si>
  <si>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</si>
  <si>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</si>
  <si>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</si>
  <si>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</si>
  <si>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</si>
  <si>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8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</si>
  <si>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</si>
  <si>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</si>
  <si>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</si>
  <si>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</si>
  <si>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</si>
  <si>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</si>
  <si>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13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</si>
  <si>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</si>
  <si>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</si>
  <si>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</si>
  <si>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</si>
  <si>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18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</si>
  <si>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</si>
  <si>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</si>
  <si>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</si>
  <si>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</si>
  <si>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</si>
  <si>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</si>
  <si>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</si>
  <si>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</si>
  <si>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</si>
  <si>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</si>
  <si>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</si>
  <si>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r>
      <rPr>
        <sz val="6"/>
        <rFont val="Times New Roman"/>
        <family val="1"/>
        <charset val="204"/>
      </rPr>
      <t>ВСЕГО по инвестиционной программе, в том числе:</t>
    </r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</si>
  <si>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</si>
  <si>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</si>
  <si>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общий фактический объём финансирования, в том числе счёт:</t>
  </si>
  <si>
    <r>
      <rPr>
        <b/>
        <sz val="9"/>
        <rFont val="Times New Roman"/>
        <family val="1"/>
        <charset val="204"/>
      </rPr>
      <t>Приложение № 2</t>
    </r>
  </si>
  <si>
    <r>
      <rPr>
        <b/>
        <sz val="9"/>
        <rFont val="Times New Roman"/>
        <family val="1"/>
        <charset val="204"/>
      </rPr>
      <t>к приказу Минэнерго России</t>
    </r>
  </si>
  <si>
    <r>
      <rPr>
        <b/>
        <sz val="9"/>
        <rFont val="Times New Roman"/>
        <family val="1"/>
        <charset val="204"/>
      </rPr>
      <t>от « 25 » апреля 2018 г. № 320</t>
    </r>
  </si>
  <si>
    <r>
      <rPr>
        <b/>
        <sz val="9"/>
        <rFont val="Times New Roman"/>
        <family val="1"/>
        <charset val="204"/>
      </rPr>
      <t>Форма 2. Отчет об исполнении плана освоения капитальных вложений по инвестиционным проектам инвестиционной программы</t>
    </r>
  </si>
  <si>
    <r>
      <rPr>
        <b/>
        <sz val="9"/>
        <rFont val="Times New Roman"/>
        <family val="1"/>
        <charset val="204"/>
      </rPr>
      <t>за год_</t>
    </r>
  </si>
  <si>
    <r>
      <rPr>
        <b/>
        <sz val="9"/>
        <rFont val="Times New Roman"/>
        <family val="1"/>
        <charset val="204"/>
      </rPr>
      <t>Отчет о реализации инвестиционной программы_</t>
    </r>
  </si>
  <si>
    <r>
      <rPr>
        <sz val="8"/>
        <rFont val="Times New Roman"/>
        <family val="1"/>
        <charset val="204"/>
      </rPr>
      <t>полное наименование субъекта электроэнергетики</t>
    </r>
  </si>
  <si>
    <r>
      <rPr>
        <b/>
        <sz val="9"/>
        <rFont val="Times New Roman"/>
        <family val="1"/>
        <charset val="204"/>
      </rPr>
      <t>Год раскрытия информации:_год</t>
    </r>
  </si>
  <si>
    <r>
      <rPr>
        <b/>
        <sz val="9"/>
        <rFont val="Times New Roman"/>
        <family val="1"/>
        <charset val="204"/>
      </rPr>
      <t>Утвержденные плановые значения показателей приведены в соответствии с _</t>
    </r>
  </si>
  <si>
    <r>
      <rPr>
        <sz val="8"/>
        <rFont val="Times New Roman"/>
        <family val="1"/>
        <charset val="204"/>
      </rPr>
      <t>реквизиты решения органа исполнительной власти, утвердившего инвестиционную программу</t>
    </r>
  </si>
  <si>
    <r>
      <rPr>
        <sz val="8"/>
        <rFont val="Times New Roman"/>
        <family val="1"/>
        <charset val="204"/>
      </rPr>
      <t>Номер группы инвестици онных проектов</t>
    </r>
  </si>
  <si>
    <r>
      <rPr>
        <sz val="8"/>
        <rFont val="Times New Roman"/>
        <family val="1"/>
        <charset val="204"/>
      </rPr>
      <t>Наименование инвестиционного проекта (группы инвестиционных проектов)</t>
    </r>
  </si>
  <si>
    <r>
      <rPr>
        <sz val="8"/>
        <rFont val="Times New Roman"/>
        <family val="1"/>
        <charset val="204"/>
      </rPr>
      <t>Идентификат ор инвестицион ного проекта</t>
    </r>
  </si>
  <si>
    <r>
      <rPr>
        <sz val="8"/>
        <rFont val="Times New Roman"/>
        <family val="1"/>
        <charset val="204"/>
      </rPr>
  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  </r>
  </si>
  <si>
    <r>
      <rPr>
        <sz val="8"/>
        <rFont val="Times New Roman"/>
        <family val="1"/>
        <charset val="204"/>
      </rPr>
      <t>Оценка полной стоимости инвестиционного проекта в прогнозных ценах соответствующих лет, млн. рублей (без НДС)</t>
    </r>
  </si>
  <si>
    <r>
      <rPr>
        <sz val="8"/>
        <rFont val="Times New Roman"/>
        <family val="1"/>
        <charset val="204"/>
      </rPr>
      <t xml:space="preserve">Отклонение от плана освоения капитальных вложений года </t>
    </r>
    <r>
      <rPr>
        <sz val="8"/>
        <rFont val="Times New Roman"/>
        <family val="1"/>
        <charset val="204"/>
      </rPr>
      <t>N</t>
    </r>
  </si>
  <si>
    <r>
      <rPr>
        <sz val="8"/>
        <rFont val="Times New Roman"/>
        <family val="1"/>
        <charset val="204"/>
      </rPr>
      <t>Причины отклонений</t>
    </r>
  </si>
  <si>
    <r>
      <rPr>
        <sz val="8"/>
        <rFont val="Times New Roman"/>
        <family val="1"/>
        <charset val="204"/>
      </rPr>
      <t>План</t>
    </r>
  </si>
  <si>
    <r>
      <rPr>
        <sz val="8"/>
        <rFont val="Times New Roman"/>
        <family val="1"/>
        <charset val="204"/>
      </rPr>
      <t>Факт</t>
    </r>
  </si>
  <si>
    <r>
      <rPr>
        <sz val="8"/>
        <rFont val="Times New Roman"/>
        <family val="1"/>
        <charset val="204"/>
      </rPr>
      <t>млн. рублей (без НДС)</t>
    </r>
  </si>
  <si>
    <r>
      <rPr>
        <i/>
        <sz val="7"/>
        <rFont val="Times New Roman"/>
        <family val="1"/>
        <charset val="204"/>
      </rPr>
      <t>%</t>
    </r>
  </si>
  <si>
    <r>
      <rPr>
        <sz val="8"/>
        <rFont val="Times New Roman"/>
        <family val="1"/>
        <charset val="204"/>
      </rPr>
      <t>в базисном уровне цен</t>
    </r>
  </si>
  <si>
    <r>
      <rPr>
        <sz val="8"/>
        <rFont val="Times New Roman"/>
        <family val="1"/>
        <charset val="204"/>
      </rPr>
      <t>в прогнозных ценах соответствующих лет</t>
    </r>
  </si>
  <si>
    <r>
      <rPr>
        <sz val="8"/>
        <rFont val="Times New Roman"/>
        <family val="1"/>
        <charset val="204"/>
      </rPr>
      <t>в прогнозных ценах</t>
    </r>
  </si>
  <si>
    <r>
      <rPr>
        <sz val="8"/>
        <rFont val="Times New Roman"/>
        <family val="1"/>
        <charset val="204"/>
      </rPr>
      <t>в текущих ценах</t>
    </r>
  </si>
  <si>
    <r>
      <rPr>
        <sz val="8"/>
        <rFont val="Times New Roman"/>
        <family val="1"/>
        <charset val="204"/>
      </rPr>
      <t>1</t>
    </r>
  </si>
  <si>
    <r>
      <rPr>
        <sz val="8"/>
        <rFont val="Times New Roman"/>
        <family val="1"/>
        <charset val="204"/>
      </rPr>
      <t>2</t>
    </r>
  </si>
  <si>
    <r>
      <rPr>
        <sz val="8"/>
        <rFont val="Times New Roman"/>
        <family val="1"/>
        <charset val="204"/>
      </rPr>
      <t>3</t>
    </r>
  </si>
  <si>
    <r>
      <rPr>
        <sz val="8"/>
        <rFont val="Times New Roman"/>
        <family val="1"/>
        <charset val="204"/>
      </rPr>
      <t>4</t>
    </r>
  </si>
  <si>
    <r>
      <rPr>
        <sz val="8"/>
        <rFont val="Times New Roman"/>
        <family val="1"/>
        <charset val="204"/>
      </rPr>
      <t>5</t>
    </r>
  </si>
  <si>
    <r>
      <rPr>
        <sz val="8"/>
        <rFont val="Times New Roman"/>
        <family val="1"/>
        <charset val="204"/>
      </rPr>
      <t>7</t>
    </r>
  </si>
  <si>
    <r>
      <rPr>
        <sz val="8"/>
        <rFont val="Times New Roman"/>
        <family val="1"/>
        <charset val="204"/>
      </rPr>
      <t>8</t>
    </r>
  </si>
  <si>
    <r>
      <rPr>
        <sz val="8"/>
        <rFont val="Times New Roman"/>
        <family val="1"/>
        <charset val="204"/>
      </rPr>
      <t>9</t>
    </r>
  </si>
  <si>
    <r>
      <rPr>
        <sz val="8"/>
        <rFont val="Times New Roman"/>
        <family val="1"/>
        <charset val="204"/>
      </rPr>
      <t>10</t>
    </r>
  </si>
  <si>
    <r>
      <rPr>
        <sz val="8"/>
        <rFont val="Times New Roman"/>
        <family val="1"/>
        <charset val="204"/>
      </rPr>
      <t>и</t>
    </r>
  </si>
  <si>
    <r>
      <rPr>
        <sz val="8"/>
        <rFont val="Times New Roman"/>
        <family val="1"/>
        <charset val="204"/>
      </rPr>
      <t>12</t>
    </r>
  </si>
  <si>
    <r>
      <rPr>
        <sz val="8"/>
        <rFont val="Times New Roman"/>
        <family val="1"/>
        <charset val="204"/>
      </rPr>
      <t>13</t>
    </r>
  </si>
  <si>
    <r>
      <rPr>
        <sz val="8"/>
        <rFont val="Times New Roman"/>
        <family val="1"/>
        <charset val="204"/>
      </rPr>
      <t>14</t>
    </r>
  </si>
  <si>
    <r>
      <rPr>
        <sz val="8"/>
        <rFont val="Times New Roman"/>
        <family val="1"/>
        <charset val="204"/>
      </rPr>
      <t>15</t>
    </r>
  </si>
  <si>
    <r>
      <rPr>
        <sz val="8"/>
        <rFont val="Times New Roman"/>
        <family val="1"/>
        <charset val="204"/>
      </rPr>
      <t>16</t>
    </r>
  </si>
  <si>
    <r>
      <rPr>
        <sz val="8"/>
        <rFont val="Times New Roman"/>
        <family val="1"/>
        <charset val="204"/>
      </rPr>
      <t>17</t>
    </r>
  </si>
  <si>
    <r>
      <rPr>
        <sz val="8"/>
        <rFont val="Times New Roman"/>
        <family val="1"/>
        <charset val="204"/>
      </rPr>
      <t>18</t>
    </r>
  </si>
  <si>
    <r>
      <rPr>
        <sz val="8"/>
        <rFont val="Times New Roman"/>
        <family val="1"/>
        <charset val="204"/>
      </rPr>
      <t>19</t>
    </r>
  </si>
  <si>
    <r>
      <rPr>
        <sz val="8"/>
        <rFont val="Times New Roman"/>
        <family val="1"/>
        <charset val="204"/>
      </rPr>
      <t>20</t>
    </r>
  </si>
  <si>
    <r>
      <rPr>
        <sz val="8"/>
        <rFont val="Times New Roman"/>
        <family val="1"/>
        <charset val="204"/>
      </rPr>
      <t>ВСЕГО по инвестиционной программе, в том числе:</t>
    </r>
  </si>
  <si>
    <r>
      <rPr>
        <b/>
        <sz val="9"/>
        <rFont val="Times New Roman"/>
        <family val="1"/>
        <charset val="204"/>
      </rPr>
      <t>Приложение № 3</t>
    </r>
  </si>
  <si>
    <r>
      <rPr>
        <b/>
        <sz val="9"/>
        <rFont val="Times New Roman"/>
        <family val="1"/>
        <charset val="204"/>
      </rPr>
      <t>Форма 3. Отчет об исполнении плана ввода основных средств по инвестиционным проектам инвестиционной программы</t>
    </r>
  </si>
  <si>
    <r>
      <rPr>
        <sz val="8"/>
        <rFont val="Times New Roman"/>
        <family val="1"/>
        <charset val="204"/>
      </rPr>
      <t>Идентификатор инвестиционного проекта</t>
    </r>
  </si>
  <si>
    <r>
      <rPr>
        <sz val="8"/>
        <rFont val="Times New Roman"/>
        <family val="1"/>
        <charset val="204"/>
      </rPr>
      <t xml:space="preserve">Первоначальная </t>
    </r>
    <r>
      <rPr>
        <sz val="6"/>
        <rFont val="Times New Roman"/>
        <family val="1"/>
        <charset val="204"/>
      </rPr>
      <t xml:space="preserve">СТОИМОСТЬ </t>
    </r>
    <r>
      <rPr>
        <sz val="8"/>
        <rFont val="Times New Roman"/>
        <family val="1"/>
        <charset val="204"/>
      </rPr>
      <t>принимаемых к учету основных средств и нематериальных активов, млн. рублей (без НДС)</t>
    </r>
  </si>
  <si>
    <r>
      <rPr>
        <sz val="8"/>
        <rFont val="Times New Roman"/>
        <family val="1"/>
        <charset val="204"/>
      </rPr>
      <t xml:space="preserve">Принятие основных средств и нематериальных активов к бухгалтерскому учету в год </t>
    </r>
    <r>
      <rPr>
        <sz val="8"/>
        <rFont val="Times New Roman"/>
        <family val="1"/>
        <charset val="204"/>
      </rPr>
      <t>N</t>
    </r>
  </si>
  <si>
    <r>
      <rPr>
        <sz val="8"/>
        <rFont val="Times New Roman"/>
        <family val="1"/>
        <charset val="204"/>
      </rPr>
      <t>Отклонение от плана ввода основных средств годаМ</t>
    </r>
  </si>
  <si>
    <r>
      <rPr>
        <sz val="8"/>
        <rFont val="Times New Roman"/>
        <family val="1"/>
        <charset val="204"/>
      </rPr>
      <t>нематериальные активы</t>
    </r>
  </si>
  <si>
    <r>
      <rPr>
        <sz val="8"/>
        <rFont val="Times New Roman"/>
        <family val="1"/>
        <charset val="204"/>
      </rPr>
      <t>основные средства</t>
    </r>
  </si>
  <si>
    <r>
      <rPr>
        <sz val="8"/>
        <rFont val="Times New Roman"/>
        <family val="1"/>
        <charset val="204"/>
      </rPr>
      <t>МВхА</t>
    </r>
  </si>
  <si>
    <r>
      <rPr>
        <sz val="8"/>
        <rFont val="Times New Roman"/>
        <family val="1"/>
        <charset val="204"/>
      </rPr>
      <t>Мвар</t>
    </r>
  </si>
  <si>
    <r>
      <rPr>
        <sz val="8"/>
        <rFont val="Times New Roman"/>
        <family val="1"/>
        <charset val="204"/>
      </rPr>
      <t>км ЛЭП</t>
    </r>
  </si>
  <si>
    <r>
      <rPr>
        <sz val="8"/>
        <rFont val="Times New Roman"/>
        <family val="1"/>
        <charset val="204"/>
      </rPr>
      <t>МВт</t>
    </r>
  </si>
  <si>
    <r>
      <rPr>
        <sz val="8"/>
        <rFont val="Times New Roman"/>
        <family val="1"/>
        <charset val="204"/>
      </rPr>
      <t>Другое</t>
    </r>
  </si>
  <si>
    <r>
      <rPr>
        <sz val="8"/>
        <rFont val="Times New Roman"/>
        <family val="1"/>
        <charset val="204"/>
      </rPr>
      <t>%</t>
    </r>
  </si>
  <si>
    <r>
      <rPr>
        <sz val="8"/>
        <rFont val="Times New Roman"/>
        <family val="1"/>
        <charset val="204"/>
      </rPr>
      <t>млн.рублей (без НДС)</t>
    </r>
  </si>
  <si>
    <r>
      <rPr>
        <sz val="8"/>
        <rFont val="Times New Roman"/>
        <family val="1"/>
        <charset val="204"/>
      </rPr>
      <t>И</t>
    </r>
  </si>
  <si>
    <r>
      <rPr>
        <sz val="8"/>
        <rFont val="Times New Roman"/>
        <family val="1"/>
        <charset val="204"/>
      </rPr>
      <t>21</t>
    </r>
  </si>
  <si>
    <r>
      <rPr>
        <sz val="8"/>
        <rFont val="Times New Roman"/>
        <family val="1"/>
        <charset val="204"/>
      </rPr>
      <t>22</t>
    </r>
  </si>
  <si>
    <r>
      <rPr>
        <sz val="8"/>
        <rFont val="Times New Roman"/>
        <family val="1"/>
        <charset val="204"/>
      </rPr>
      <t>23</t>
    </r>
  </si>
  <si>
    <r>
      <rPr>
        <b/>
        <sz val="9"/>
        <rFont val="Times New Roman"/>
        <family val="1"/>
        <charset val="204"/>
      </rPr>
      <t>Форма 4. Отчет о постановке объектов электросетевого хозяйства под напряжение</t>
    </r>
  </si>
  <si>
    <r>
      <rPr>
        <b/>
        <sz val="9"/>
        <rFont val="Times New Roman"/>
        <family val="1"/>
        <charset val="204"/>
      </rPr>
      <t>и (или) включении объектов капитального строительства для проведения пусконаладочных работ</t>
    </r>
  </si>
  <si>
    <r>
      <rPr>
        <b/>
        <sz val="9"/>
        <rFont val="Times New Roman"/>
        <family val="1"/>
        <charset val="204"/>
      </rPr>
      <t>Приложение №4</t>
    </r>
  </si>
  <si>
    <r>
      <rPr>
        <b/>
        <sz val="9"/>
        <rFont val="Times New Roman"/>
        <family val="1"/>
        <charset val="204"/>
      </rPr>
      <t>Г од раскрытия информации:_год</t>
    </r>
  </si>
  <si>
    <r>
      <rPr>
        <sz val="8"/>
        <rFont val="Times New Roman"/>
        <family val="1"/>
        <charset val="204"/>
      </rPr>
  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  </r>
  </si>
  <si>
    <r>
      <rPr>
        <sz val="8"/>
        <rFont val="Times New Roman"/>
        <family val="1"/>
        <charset val="204"/>
      </rPr>
      <t xml:space="preserve"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</t>
    </r>
    <r>
      <rPr>
        <sz val="8"/>
        <rFont val="Times New Roman"/>
        <family val="1"/>
        <charset val="204"/>
      </rPr>
      <t>N</t>
    </r>
  </si>
  <si>
    <r>
      <rPr>
        <sz val="8"/>
        <rFont val="Times New Roman"/>
        <family val="1"/>
        <charset val="204"/>
      </rPr>
      <t xml:space="preserve">Отклонения от плановых показателей года </t>
    </r>
    <r>
      <rPr>
        <sz val="8"/>
        <rFont val="Times New Roman"/>
        <family val="1"/>
        <charset val="204"/>
      </rPr>
      <t>N</t>
    </r>
  </si>
  <si>
    <r>
      <rPr>
        <sz val="8"/>
        <rFont val="Times New Roman"/>
        <family val="1"/>
        <charset val="204"/>
      </rPr>
      <t>Квартал</t>
    </r>
  </si>
  <si>
    <r>
      <rPr>
        <sz val="8"/>
        <rFont val="Times New Roman"/>
        <family val="1"/>
        <charset val="204"/>
      </rPr>
      <t>11</t>
    </r>
  </si>
  <si>
    <r>
      <rPr>
        <sz val="8"/>
        <rFont val="Times New Roman"/>
        <family val="1"/>
        <charset val="204"/>
      </rPr>
  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</t>
    </r>
  </si>
  <si>
    <r>
      <rPr>
        <sz val="8"/>
        <rFont val="Times New Roman"/>
        <family val="1"/>
        <charset val="204"/>
      </rPr>
      <t>о предоставлении мощности</t>
    </r>
  </si>
  <si>
    <r>
      <rPr>
        <b/>
        <sz val="9"/>
        <rFont val="Times New Roman"/>
        <family val="1"/>
        <charset val="204"/>
      </rPr>
      <t>Приложение № 5</t>
    </r>
  </si>
  <si>
    <r>
      <rPr>
        <b/>
        <sz val="9"/>
        <rFont val="Times New Roman"/>
        <family val="1"/>
        <charset val="204"/>
      </rPr>
      <t>Форма 5. Отчет об исполнении плана ввода объектов инвестиционной деятельности (мощностей) в эксплуатацию</t>
    </r>
  </si>
  <si>
    <r>
      <rPr>
        <sz val="8"/>
        <rFont val="Times New Roman"/>
        <family val="1"/>
        <charset val="204"/>
      </rPr>
      <t>Отчет о реализации инвестиционной программы_</t>
    </r>
  </si>
  <si>
    <r>
      <rPr>
        <sz val="7"/>
        <rFont val="Times New Roman"/>
        <family val="1"/>
        <charset val="204"/>
      </rPr>
      <t>полное наименование субъекта электроэнергетики</t>
    </r>
  </si>
  <si>
    <r>
      <rPr>
        <sz val="8"/>
        <rFont val="Times New Roman"/>
        <family val="1"/>
        <charset val="204"/>
      </rPr>
      <t>Год раскрытия информации:_год</t>
    </r>
  </si>
  <si>
    <r>
      <rPr>
        <sz val="8"/>
        <rFont val="Times New Roman"/>
        <family val="1"/>
        <charset val="204"/>
      </rPr>
      <t>Утвержденные плановые значения показателей приведены в соответствии с _</t>
    </r>
  </si>
  <si>
    <r>
      <rPr>
        <sz val="7"/>
        <rFont val="Times New Roman"/>
        <family val="1"/>
        <charset val="204"/>
      </rPr>
      <t>реквизиты решения органа исполнительной власти, утвердившего инвестиционную программу</t>
    </r>
  </si>
  <si>
    <r>
      <rPr>
        <sz val="7"/>
        <rFont val="Times New Roman"/>
        <family val="1"/>
        <charset val="204"/>
      </rPr>
      <t>Номер группы инвеста ци онных проектов</t>
    </r>
  </si>
  <si>
    <r>
      <rPr>
        <sz val="7"/>
        <rFont val="Times New Roman"/>
        <family val="1"/>
        <charset val="204"/>
      </rPr>
      <t>Наименование инвестиционного проекта (группы инвестиционных проектов)</t>
    </r>
  </si>
  <si>
    <r>
      <rPr>
        <sz val="7"/>
        <rFont val="Times New Roman"/>
        <family val="1"/>
        <charset val="204"/>
      </rPr>
      <t>Идентификатор инвестиционного проекта</t>
    </r>
  </si>
  <si>
    <r>
      <rPr>
        <sz val="7"/>
        <rFont val="Times New Roman"/>
        <family val="1"/>
        <charset val="204"/>
      </rPr>
  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  </r>
  </si>
  <si>
    <r>
      <rPr>
        <sz val="7"/>
        <rFont val="Times New Roman"/>
        <family val="1"/>
        <charset val="204"/>
      </rPr>
      <t>Причины отклонений</t>
    </r>
  </si>
  <si>
    <r>
      <rPr>
        <sz val="7"/>
        <rFont val="Times New Roman"/>
        <family val="1"/>
        <charset val="204"/>
      </rPr>
      <t>План</t>
    </r>
  </si>
  <si>
    <r>
      <rPr>
        <sz val="7"/>
        <rFont val="Times New Roman"/>
        <family val="1"/>
        <charset val="204"/>
      </rPr>
      <t>Факт</t>
    </r>
  </si>
  <si>
    <r>
      <rPr>
        <sz val="7"/>
        <rFont val="Times New Roman"/>
        <family val="1"/>
        <charset val="204"/>
      </rPr>
      <t>МВхА</t>
    </r>
  </si>
  <si>
    <r>
      <rPr>
        <sz val="7"/>
        <rFont val="Times New Roman"/>
        <family val="1"/>
        <charset val="204"/>
      </rPr>
      <t>Мвар</t>
    </r>
  </si>
  <si>
    <r>
      <rPr>
        <sz val="7"/>
        <rFont val="Times New Roman"/>
        <family val="1"/>
        <charset val="204"/>
      </rPr>
      <t>км ВЛ 1-цеп</t>
    </r>
  </si>
  <si>
    <r>
      <rPr>
        <sz val="7"/>
        <rFont val="Times New Roman"/>
        <family val="1"/>
        <charset val="204"/>
      </rPr>
      <t>км ВЛ 2-цеп</t>
    </r>
  </si>
  <si>
    <r>
      <rPr>
        <sz val="7"/>
        <rFont val="Times New Roman"/>
        <family val="1"/>
        <charset val="204"/>
      </rPr>
      <t>км КЛ</t>
    </r>
  </si>
  <si>
    <r>
      <rPr>
        <sz val="7"/>
        <rFont val="Times New Roman"/>
        <family val="1"/>
        <charset val="204"/>
      </rPr>
      <t>МВт</t>
    </r>
  </si>
  <si>
    <r>
      <rPr>
        <sz val="7"/>
        <rFont val="Times New Roman"/>
        <family val="1"/>
        <charset val="204"/>
      </rPr>
      <t>Другое</t>
    </r>
  </si>
  <si>
    <r>
      <rPr>
        <sz val="7"/>
        <rFont val="Times New Roman"/>
        <family val="1"/>
        <charset val="204"/>
      </rPr>
      <t>Дата ввода объекта, дд.мм.гпт</t>
    </r>
  </si>
  <si>
    <r>
      <rPr>
        <sz val="7"/>
        <rFont val="Times New Roman"/>
        <family val="1"/>
        <charset val="204"/>
      </rPr>
      <t>1</t>
    </r>
  </si>
  <si>
    <r>
      <rPr>
        <sz val="7"/>
        <rFont val="Times New Roman"/>
        <family val="1"/>
        <charset val="204"/>
      </rPr>
      <t>2</t>
    </r>
  </si>
  <si>
    <r>
      <rPr>
        <sz val="7"/>
        <rFont val="Times New Roman"/>
        <family val="1"/>
        <charset val="204"/>
      </rPr>
      <t>3</t>
    </r>
  </si>
  <si>
    <r>
      <rPr>
        <sz val="7"/>
        <rFont val="Times New Roman"/>
        <family val="1"/>
        <charset val="204"/>
      </rPr>
      <t>4</t>
    </r>
  </si>
  <si>
    <r>
      <rPr>
        <sz val="7"/>
        <rFont val="Times New Roman"/>
        <family val="1"/>
        <charset val="204"/>
      </rPr>
      <t>5</t>
    </r>
  </si>
  <si>
    <r>
      <rPr>
        <sz val="7"/>
        <rFont val="Times New Roman"/>
        <family val="1"/>
        <charset val="204"/>
      </rPr>
      <t>6</t>
    </r>
  </si>
  <si>
    <r>
      <rPr>
        <sz val="7"/>
        <rFont val="Times New Roman"/>
        <family val="1"/>
        <charset val="204"/>
      </rPr>
      <t>7</t>
    </r>
  </si>
  <si>
    <r>
      <rPr>
        <sz val="7"/>
        <rFont val="Times New Roman"/>
        <family val="1"/>
        <charset val="204"/>
      </rPr>
      <t>8</t>
    </r>
  </si>
  <si>
    <r>
      <rPr>
        <sz val="7"/>
        <rFont val="Times New Roman"/>
        <family val="1"/>
        <charset val="204"/>
      </rPr>
      <t>9</t>
    </r>
  </si>
  <si>
    <r>
      <rPr>
        <sz val="7"/>
        <rFont val="Times New Roman"/>
        <family val="1"/>
        <charset val="204"/>
      </rPr>
      <t>10</t>
    </r>
  </si>
  <si>
    <r>
      <rPr>
        <sz val="7"/>
        <rFont val="Times New Roman"/>
        <family val="1"/>
        <charset val="204"/>
      </rPr>
      <t>11</t>
    </r>
  </si>
  <si>
    <r>
      <rPr>
        <sz val="7"/>
        <rFont val="Times New Roman"/>
        <family val="1"/>
        <charset val="204"/>
      </rPr>
      <t>12</t>
    </r>
  </si>
  <si>
    <r>
      <rPr>
        <sz val="7"/>
        <rFont val="Times New Roman"/>
        <family val="1"/>
        <charset val="204"/>
      </rPr>
      <t>13</t>
    </r>
  </si>
  <si>
    <r>
      <rPr>
        <sz val="7"/>
        <rFont val="Times New Roman"/>
        <family val="1"/>
        <charset val="204"/>
      </rPr>
      <t>14</t>
    </r>
  </si>
  <si>
    <r>
      <rPr>
        <sz val="7"/>
        <rFont val="Times New Roman"/>
        <family val="1"/>
        <charset val="204"/>
      </rPr>
      <t>15</t>
    </r>
  </si>
  <si>
    <r>
      <rPr>
        <sz val="7"/>
        <rFont val="Times New Roman"/>
        <family val="1"/>
        <charset val="204"/>
      </rPr>
      <t>16</t>
    </r>
  </si>
  <si>
    <r>
      <rPr>
        <sz val="7"/>
        <rFont val="Times New Roman"/>
        <family val="1"/>
        <charset val="204"/>
      </rPr>
      <t>17</t>
    </r>
  </si>
  <si>
    <r>
      <rPr>
        <sz val="7"/>
        <rFont val="Times New Roman"/>
        <family val="1"/>
        <charset val="204"/>
      </rPr>
      <t>18</t>
    </r>
  </si>
  <si>
    <r>
      <rPr>
        <sz val="7"/>
        <rFont val="Times New Roman"/>
        <family val="1"/>
        <charset val="204"/>
      </rPr>
      <t>19</t>
    </r>
  </si>
  <si>
    <r>
      <rPr>
        <sz val="7"/>
        <rFont val="Times New Roman"/>
        <family val="1"/>
        <charset val="204"/>
      </rPr>
      <t>20</t>
    </r>
  </si>
  <si>
    <r>
      <rPr>
        <sz val="7"/>
        <rFont val="Times New Roman"/>
        <family val="1"/>
        <charset val="204"/>
      </rPr>
      <t>21</t>
    </r>
  </si>
  <si>
    <r>
      <rPr>
        <sz val="7"/>
        <rFont val="Times New Roman"/>
        <family val="1"/>
        <charset val="204"/>
      </rPr>
      <t>22</t>
    </r>
  </si>
  <si>
    <r>
      <rPr>
        <sz val="7"/>
        <rFont val="Times New Roman"/>
        <family val="1"/>
        <charset val="204"/>
      </rPr>
      <t>23</t>
    </r>
  </si>
  <si>
    <r>
      <rPr>
        <sz val="7"/>
        <rFont val="Times New Roman"/>
        <family val="1"/>
        <charset val="204"/>
      </rPr>
      <t>24</t>
    </r>
  </si>
  <si>
    <r>
      <rPr>
        <sz val="7"/>
        <rFont val="Times New Roman"/>
        <family val="1"/>
        <charset val="204"/>
      </rPr>
      <t>25</t>
    </r>
  </si>
  <si>
    <r>
      <rPr>
        <sz val="7"/>
        <rFont val="Times New Roman"/>
        <family val="1"/>
        <charset val="204"/>
      </rPr>
      <t>26</t>
    </r>
  </si>
  <si>
    <r>
      <rPr>
        <sz val="7"/>
        <rFont val="Times New Roman"/>
        <family val="1"/>
        <charset val="204"/>
      </rPr>
      <t>27</t>
    </r>
  </si>
  <si>
    <r>
      <rPr>
        <sz val="7"/>
        <rFont val="Times New Roman"/>
        <family val="1"/>
        <charset val="204"/>
      </rPr>
      <t>ВСЕГО по инвестиционной программе, в том числе:</t>
    </r>
  </si>
  <si>
    <r>
      <rPr>
        <b/>
        <sz val="9"/>
        <rFont val="Times New Roman"/>
        <family val="1"/>
        <charset val="204"/>
      </rPr>
      <t>Приложение № 6</t>
    </r>
  </si>
  <si>
    <r>
      <rPr>
        <b/>
        <sz val="9"/>
        <rFont val="Times New Roman"/>
        <family val="1"/>
        <charset val="204"/>
      </rPr>
      <t>Форма 6. Отчет об исполнении плана вывода объектов инвестиционной деятельности (мощностей) из эксплуатации</t>
    </r>
  </si>
  <si>
    <t>Приложение № 7</t>
  </si>
  <si>
    <r>
      <rPr>
        <sz val="6"/>
        <rFont val="Times New Roman"/>
        <family val="1"/>
        <charset val="204"/>
      </rPr>
      <t>Утвержденные плановые значения показателей приведены в соответствии с _</t>
    </r>
  </si>
  <si>
    <r>
      <rPr>
        <sz val="6"/>
        <rFont val="Times New Roman"/>
        <family val="1"/>
        <charset val="204"/>
      </rPr>
      <t>4.1</t>
    </r>
  </si>
  <si>
    <r>
      <rPr>
        <sz val="6"/>
        <rFont val="Times New Roman"/>
        <family val="1"/>
        <charset val="204"/>
      </rPr>
      <t>4.2</t>
    </r>
  </si>
  <si>
    <r>
      <rPr>
        <sz val="6"/>
        <rFont val="Times New Roman"/>
        <family val="1"/>
        <charset val="204"/>
      </rPr>
      <t>4.3</t>
    </r>
  </si>
  <si>
    <r>
      <rPr>
        <sz val="6"/>
        <rFont val="Times New Roman"/>
        <family val="1"/>
        <charset val="204"/>
      </rPr>
      <t>4.4</t>
    </r>
  </si>
  <si>
    <r>
      <rPr>
        <sz val="6"/>
        <rFont val="Times New Roman"/>
        <family val="1"/>
        <charset val="204"/>
      </rPr>
      <t>4....</t>
    </r>
  </si>
  <si>
    <r>
      <rPr>
        <sz val="6"/>
        <rFont val="Times New Roman"/>
        <family val="1"/>
        <charset val="204"/>
      </rPr>
      <t>4. ...</t>
    </r>
  </si>
  <si>
    <r>
      <rPr>
        <sz val="6"/>
        <rFont val="Times New Roman"/>
        <family val="1"/>
        <charset val="204"/>
      </rPr>
      <t>5.1</t>
    </r>
  </si>
  <si>
    <r>
      <rPr>
        <sz val="6"/>
        <rFont val="Times New Roman"/>
        <family val="1"/>
        <charset val="204"/>
      </rPr>
      <t>5.2</t>
    </r>
  </si>
  <si>
    <r>
      <rPr>
        <sz val="6"/>
        <rFont val="Times New Roman"/>
        <family val="1"/>
        <charset val="204"/>
      </rPr>
      <t>5.3</t>
    </r>
  </si>
  <si>
    <r>
      <rPr>
        <sz val="6"/>
        <rFont val="Times New Roman"/>
        <family val="1"/>
        <charset val="204"/>
      </rPr>
      <t>5.4</t>
    </r>
  </si>
  <si>
    <r>
      <rPr>
        <sz val="6"/>
        <rFont val="Times New Roman"/>
        <family val="1"/>
        <charset val="204"/>
      </rPr>
      <t>5....</t>
    </r>
  </si>
  <si>
    <r>
      <rPr>
        <sz val="6"/>
        <rFont val="Times New Roman"/>
        <family val="1"/>
        <charset val="204"/>
      </rPr>
      <t>6.1</t>
    </r>
  </si>
  <si>
    <r>
      <rPr>
        <sz val="6"/>
        <rFont val="Times New Roman"/>
        <family val="1"/>
        <charset val="204"/>
      </rPr>
      <t>6.2</t>
    </r>
  </si>
  <si>
    <r>
      <rPr>
        <sz val="6"/>
        <rFont val="Times New Roman"/>
        <family val="1"/>
        <charset val="204"/>
      </rPr>
      <t>6.3</t>
    </r>
  </si>
  <si>
    <r>
      <rPr>
        <sz val="6"/>
        <rFont val="Times New Roman"/>
        <family val="1"/>
        <charset val="204"/>
      </rPr>
      <t>6.4</t>
    </r>
  </si>
  <si>
    <r>
      <rPr>
        <sz val="6"/>
        <rFont val="Times New Roman"/>
        <family val="1"/>
        <charset val="204"/>
      </rPr>
      <t>6....</t>
    </r>
  </si>
  <si>
    <r>
      <rPr>
        <sz val="6"/>
        <rFont val="Times New Roman"/>
        <family val="1"/>
        <charset val="204"/>
      </rPr>
      <t>7.1</t>
    </r>
  </si>
  <si>
    <r>
      <rPr>
        <sz val="6"/>
        <rFont val="Times New Roman"/>
        <family val="1"/>
        <charset val="204"/>
      </rPr>
      <t>7.2</t>
    </r>
  </si>
  <si>
    <r>
      <rPr>
        <sz val="6"/>
        <rFont val="Times New Roman"/>
        <family val="1"/>
        <charset val="204"/>
      </rPr>
      <t>7.3</t>
    </r>
  </si>
  <si>
    <r>
      <rPr>
        <sz val="6"/>
        <rFont val="Times New Roman"/>
        <family val="1"/>
        <charset val="204"/>
      </rPr>
      <t>7.4</t>
    </r>
  </si>
  <si>
    <r>
      <rPr>
        <sz val="6"/>
        <rFont val="Times New Roman"/>
        <family val="1"/>
        <charset val="204"/>
      </rPr>
      <t>7....</t>
    </r>
  </si>
  <si>
    <r>
      <rPr>
        <sz val="6"/>
        <rFont val="Times New Roman"/>
        <family val="1"/>
        <charset val="204"/>
      </rPr>
      <t>8.1</t>
    </r>
  </si>
  <si>
    <r>
      <rPr>
        <sz val="6"/>
        <rFont val="Times New Roman"/>
        <family val="1"/>
        <charset val="204"/>
      </rPr>
      <t>8.2</t>
    </r>
  </si>
  <si>
    <r>
      <rPr>
        <sz val="6"/>
        <rFont val="Times New Roman"/>
        <family val="1"/>
        <charset val="204"/>
      </rPr>
      <t>8.3</t>
    </r>
  </si>
  <si>
    <r>
      <rPr>
        <sz val="6"/>
        <rFont val="Times New Roman"/>
        <family val="1"/>
        <charset val="204"/>
      </rPr>
      <t>8.4</t>
    </r>
  </si>
  <si>
    <r>
      <rPr>
        <sz val="6"/>
        <rFont val="Times New Roman"/>
        <family val="1"/>
        <charset val="204"/>
      </rPr>
      <t>8....</t>
    </r>
  </si>
  <si>
    <r>
      <rPr>
        <sz val="6"/>
        <rFont val="Times New Roman"/>
        <family val="1"/>
        <charset val="204"/>
      </rPr>
      <t>9.1</t>
    </r>
  </si>
  <si>
    <r>
      <rPr>
        <sz val="6"/>
        <rFont val="Times New Roman"/>
        <family val="1"/>
        <charset val="204"/>
      </rPr>
      <t>9.2</t>
    </r>
  </si>
  <si>
    <r>
      <rPr>
        <sz val="6"/>
        <rFont val="Times New Roman"/>
        <family val="1"/>
        <charset val="204"/>
      </rPr>
      <t>9.3</t>
    </r>
  </si>
  <si>
    <r>
      <rPr>
        <sz val="6"/>
        <rFont val="Times New Roman"/>
        <family val="1"/>
        <charset val="204"/>
      </rPr>
      <t>9.4</t>
    </r>
  </si>
  <si>
    <r>
      <rPr>
        <sz val="6"/>
        <rFont val="Times New Roman"/>
        <family val="1"/>
        <charset val="204"/>
      </rPr>
      <t>9....</t>
    </r>
  </si>
  <si>
    <r>
      <rPr>
        <sz val="6"/>
        <rFont val="Times New Roman"/>
        <family val="1"/>
        <charset val="204"/>
      </rPr>
      <t>10.1</t>
    </r>
  </si>
  <si>
    <r>
      <rPr>
        <sz val="6"/>
        <rFont val="Times New Roman"/>
        <family val="1"/>
        <charset val="204"/>
      </rPr>
      <t>10.2</t>
    </r>
  </si>
  <si>
    <r>
      <rPr>
        <sz val="6"/>
        <rFont val="Times New Roman"/>
        <family val="1"/>
        <charset val="204"/>
      </rPr>
      <t>10.3</t>
    </r>
  </si>
  <si>
    <r>
      <rPr>
        <sz val="6"/>
        <rFont val="Times New Roman"/>
        <family val="1"/>
        <charset val="204"/>
      </rPr>
      <t>10.4</t>
    </r>
  </si>
  <si>
    <r>
      <rPr>
        <sz val="6"/>
        <rFont val="Times New Roman"/>
        <family val="1"/>
        <charset val="204"/>
      </rPr>
      <t>10....</t>
    </r>
  </si>
  <si>
    <r>
      <rPr>
        <b/>
        <sz val="9"/>
        <rFont val="Times New Roman"/>
        <family val="1"/>
        <charset val="204"/>
      </rPr>
      <t>Приложение № 8</t>
    </r>
  </si>
  <si>
    <r>
      <rPr>
        <b/>
        <sz val="9"/>
        <rFont val="Times New Roman"/>
        <family val="1"/>
        <charset val="204"/>
      </rPr>
  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</t>
    </r>
  </si>
  <si>
    <r>
      <rPr>
        <b/>
        <sz val="9"/>
        <rFont val="Times New Roman"/>
        <family val="1"/>
        <charset val="204"/>
      </rPr>
      <t>отдельно по каждому центру питания напряжением 35 кВ и выше</t>
    </r>
  </si>
  <si>
    <r>
      <rPr>
        <b/>
        <sz val="9"/>
        <rFont val="Times New Roman"/>
        <family val="1"/>
        <charset val="204"/>
      </rPr>
      <t>Утвержденные плановые значения показателей приведены в соответствии с __</t>
    </r>
  </si>
  <si>
    <r>
      <rPr>
        <sz val="8"/>
        <rFont val="Times New Roman"/>
        <family val="1"/>
        <charset val="204"/>
      </rPr>
      <t>Наименование центра питания</t>
    </r>
  </si>
  <si>
    <r>
      <rPr>
        <sz val="8"/>
        <rFont val="Times New Roman"/>
        <family val="1"/>
        <charset val="204"/>
      </rPr>
      <t>Место расположения центра питания: субъект Российской Федерации, район, ближайший населенный пункт</t>
    </r>
  </si>
  <si>
    <r>
      <rPr>
        <sz val="8"/>
        <rFont val="Times New Roman"/>
        <family val="1"/>
        <charset val="204"/>
      </rPr>
      <t xml:space="preserve">Установленная мощность центра питания, </t>
    </r>
    <r>
      <rPr>
        <sz val="8"/>
        <rFont val="Times New Roman"/>
        <family val="1"/>
        <charset val="204"/>
      </rPr>
      <t>MBA</t>
    </r>
  </si>
  <si>
    <r>
      <rPr>
        <sz val="8"/>
        <rFont val="Times New Roman"/>
        <family val="1"/>
        <charset val="204"/>
      </rPr>
      <t>Фактический резерв мощности для присоединения потребителей, кВт</t>
    </r>
  </si>
  <si>
    <r>
      <rPr>
        <sz val="8"/>
        <rFont val="Times New Roman"/>
        <family val="1"/>
        <charset val="204"/>
      </rPr>
      <t>Фактическое расширение пропускной способности, кВт</t>
    </r>
  </si>
  <si>
    <r>
      <rPr>
        <sz val="8"/>
        <rFont val="Times New Roman"/>
        <family val="1"/>
        <charset val="204"/>
      </rPr>
      <t>Фактическое снижение потерь, кВтхч/год</t>
    </r>
  </si>
  <si>
    <r>
      <rPr>
        <sz val="8"/>
        <rFont val="Times New Roman"/>
        <family val="1"/>
        <charset val="204"/>
      </rPr>
      <t xml:space="preserve">факт на 01.01. </t>
    </r>
    <r>
      <rPr>
        <sz val="8"/>
        <rFont val="Times New Roman"/>
        <family val="1"/>
        <charset val="204"/>
      </rPr>
      <t>roflaN</t>
    </r>
  </si>
  <si>
    <r>
      <rPr>
        <sz val="8"/>
        <rFont val="Times New Roman"/>
        <family val="1"/>
        <charset val="204"/>
      </rPr>
      <t xml:space="preserve">факт на 01.01. года </t>
    </r>
    <r>
      <rPr>
        <sz val="8"/>
        <rFont val="Times New Roman"/>
        <family val="1"/>
        <charset val="204"/>
      </rPr>
      <t>N+1</t>
    </r>
  </si>
  <si>
    <r>
      <rPr>
        <sz val="8"/>
        <rFont val="Times New Roman"/>
        <family val="1"/>
        <charset val="204"/>
      </rPr>
      <t xml:space="preserve">факт </t>
    </r>
    <r>
      <rPr>
        <sz val="8"/>
        <rFont val="Times New Roman"/>
        <family val="1"/>
        <charset val="204"/>
      </rPr>
      <t xml:space="preserve">roflaN-l </t>
    </r>
    <r>
      <rPr>
        <sz val="8"/>
        <rFont val="Times New Roman"/>
        <family val="1"/>
        <charset val="204"/>
      </rPr>
      <t xml:space="preserve">(на 01.01.го да </t>
    </r>
    <r>
      <rPr>
        <sz val="8"/>
        <rFont val="Times New Roman"/>
        <family val="1"/>
        <charset val="204"/>
      </rPr>
      <t>N)</t>
    </r>
  </si>
  <si>
    <r>
      <rPr>
        <sz val="8"/>
        <rFont val="Times New Roman"/>
        <family val="1"/>
        <charset val="204"/>
      </rPr>
      <t xml:space="preserve">факт года </t>
    </r>
    <r>
      <rPr>
        <sz val="8"/>
        <rFont val="Times New Roman"/>
        <family val="1"/>
        <charset val="204"/>
      </rPr>
      <t xml:space="preserve">N </t>
    </r>
    <r>
      <rPr>
        <sz val="8"/>
        <rFont val="Times New Roman"/>
        <family val="1"/>
        <charset val="204"/>
      </rPr>
      <t xml:space="preserve">(на 01.01. </t>
    </r>
    <r>
      <rPr>
        <sz val="8"/>
        <rFont val="Times New Roman"/>
        <family val="1"/>
        <charset val="204"/>
      </rPr>
      <t>rxmaN+l)</t>
    </r>
  </si>
  <si>
    <r>
      <rPr>
        <sz val="8"/>
        <rFont val="Times New Roman"/>
        <family val="1"/>
        <charset val="204"/>
      </rPr>
      <t xml:space="preserve">факт года </t>
    </r>
    <r>
      <rPr>
        <sz val="8"/>
        <rFont val="Times New Roman"/>
        <family val="1"/>
        <charset val="204"/>
      </rPr>
      <t xml:space="preserve">N-1 </t>
    </r>
    <r>
      <rPr>
        <sz val="8"/>
        <rFont val="Times New Roman"/>
        <family val="1"/>
        <charset val="204"/>
      </rPr>
      <t xml:space="preserve">(на 01.01.года </t>
    </r>
    <r>
      <rPr>
        <sz val="8"/>
        <rFont val="Times New Roman"/>
        <family val="1"/>
        <charset val="204"/>
      </rPr>
      <t>N)</t>
    </r>
  </si>
  <si>
    <r>
      <rPr>
        <sz val="8"/>
        <rFont val="Times New Roman"/>
        <family val="1"/>
        <charset val="204"/>
      </rPr>
      <t xml:space="preserve">факт года </t>
    </r>
    <r>
      <rPr>
        <sz val="8"/>
        <rFont val="Times New Roman"/>
        <family val="1"/>
        <charset val="204"/>
      </rPr>
      <t xml:space="preserve">N </t>
    </r>
    <r>
      <rPr>
        <sz val="8"/>
        <rFont val="Times New Roman"/>
        <family val="1"/>
        <charset val="204"/>
      </rPr>
      <t xml:space="preserve">(на 01.01. года </t>
    </r>
    <r>
      <rPr>
        <sz val="8"/>
        <rFont val="Times New Roman"/>
        <family val="1"/>
        <charset val="204"/>
      </rPr>
      <t>N+1)</t>
    </r>
  </si>
  <si>
    <r>
      <rPr>
        <sz val="8"/>
        <rFont val="Times New Roman"/>
        <family val="1"/>
        <charset val="204"/>
      </rPr>
      <t xml:space="preserve">факт года </t>
    </r>
    <r>
      <rPr>
        <sz val="8"/>
        <rFont val="Times New Roman"/>
        <family val="1"/>
        <charset val="204"/>
      </rPr>
      <t xml:space="preserve">N-1 </t>
    </r>
    <r>
      <rPr>
        <sz val="8"/>
        <rFont val="Times New Roman"/>
        <family val="1"/>
        <charset val="204"/>
      </rPr>
      <t xml:space="preserve">(на 01.01. года </t>
    </r>
    <r>
      <rPr>
        <sz val="8"/>
        <rFont val="Times New Roman"/>
        <family val="1"/>
        <charset val="204"/>
      </rPr>
      <t>N)</t>
    </r>
  </si>
  <si>
    <r>
      <rPr>
        <sz val="8"/>
        <rFont val="Times New Roman"/>
        <family val="1"/>
        <charset val="204"/>
      </rPr>
      <t xml:space="preserve">факт года </t>
    </r>
    <r>
      <rPr>
        <sz val="8"/>
        <rFont val="Times New Roman"/>
        <family val="1"/>
        <charset val="204"/>
      </rPr>
      <t xml:space="preserve">N </t>
    </r>
    <r>
      <rPr>
        <sz val="8"/>
        <rFont val="Times New Roman"/>
        <family val="1"/>
        <charset val="204"/>
      </rPr>
      <t xml:space="preserve">(на 01.01. года </t>
    </r>
    <r>
      <rPr>
        <sz val="8"/>
        <rFont val="Times New Roman"/>
        <family val="1"/>
        <charset val="204"/>
      </rPr>
      <t>N+</t>
    </r>
    <r>
      <rPr>
        <sz val="8"/>
        <rFont val="Times New Roman"/>
        <family val="1"/>
        <charset val="204"/>
      </rPr>
      <t>1)</t>
    </r>
  </si>
  <si>
    <r>
      <rPr>
        <sz val="8"/>
        <rFont val="Times New Roman"/>
        <family val="1"/>
        <charset val="204"/>
      </rPr>
      <t xml:space="preserve">Примечание: Словосочетания вида «год </t>
    </r>
    <r>
      <rPr>
        <sz val="8"/>
        <rFont val="Times New Roman"/>
        <family val="1"/>
        <charset val="204"/>
      </rPr>
      <t xml:space="preserve">N», </t>
    </r>
    <r>
      <rPr>
        <sz val="8"/>
        <rFont val="Times New Roman"/>
        <family val="1"/>
        <charset val="204"/>
      </rPr>
      <t xml:space="preserve">«год </t>
    </r>
    <r>
      <rPr>
        <sz val="8"/>
        <rFont val="Times New Roman"/>
        <family val="1"/>
        <charset val="204"/>
      </rPr>
      <t xml:space="preserve">(N-1)», </t>
    </r>
    <r>
      <rPr>
        <sz val="8"/>
        <rFont val="Times New Roman"/>
        <family val="1"/>
        <charset val="204"/>
      </rPr>
      <t xml:space="preserve">«год </t>
    </r>
    <r>
      <rPr>
        <sz val="8"/>
        <rFont val="Times New Roman"/>
        <family val="1"/>
        <charset val="204"/>
      </rPr>
      <t xml:space="preserve">(N+1)» </t>
    </r>
    <r>
      <rPr>
        <sz val="8"/>
        <rFont val="Times New Roman"/>
        <family val="1"/>
        <charset val="204"/>
      </rPr>
      <t>в различных падежах заменяются указанием года (четыре цифры и слово «год» в соответствующем</t>
    </r>
  </si>
  <si>
    <r>
      <rPr>
        <sz val="8"/>
        <rFont val="Times New Roman"/>
        <family val="1"/>
        <charset val="204"/>
      </rPr>
      <t>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  </r>
  </si>
  <si>
    <r>
      <rPr>
        <b/>
        <sz val="9"/>
        <rFont val="Times New Roman"/>
        <family val="1"/>
        <charset val="204"/>
      </rPr>
      <t xml:space="preserve">Приложение </t>
    </r>
    <r>
      <rPr>
        <b/>
        <i/>
        <sz val="9"/>
        <rFont val="Times New Roman"/>
        <family val="1"/>
        <charset val="204"/>
      </rPr>
      <t xml:space="preserve">№ </t>
    </r>
    <r>
      <rPr>
        <b/>
        <i/>
        <sz val="10"/>
        <rFont val="Times New Roman"/>
        <family val="1"/>
        <charset val="204"/>
      </rPr>
      <t>9</t>
    </r>
  </si>
  <si>
    <r>
      <rPr>
        <b/>
        <sz val="12"/>
        <rFont val="Times New Roman"/>
        <family val="1"/>
        <charset val="204"/>
      </rPr>
      <t>Форма 9. Отчет об исполнении финансового плана субъекта электроэнергетики</t>
    </r>
  </si>
  <si>
    <r>
      <rPr>
        <b/>
        <sz val="9"/>
        <rFont val="Times New Roman"/>
        <family val="1"/>
        <charset val="204"/>
      </rPr>
      <t>Инвестиционная программа_</t>
    </r>
  </si>
  <si>
    <r>
      <rPr>
        <b/>
        <sz val="9"/>
        <rFont val="Times New Roman"/>
        <family val="1"/>
        <charset val="204"/>
      </rPr>
      <t>Субъект Российской Федерации:_</t>
    </r>
  </si>
  <si>
    <r>
      <rPr>
        <b/>
        <sz val="9"/>
        <rFont val="Times New Roman"/>
        <family val="1"/>
        <charset val="204"/>
      </rPr>
      <t>Год раскрытия (предоставления) информации:_год</t>
    </r>
  </si>
  <si>
    <r>
      <rPr>
        <b/>
        <sz val="9"/>
        <rFont val="Times New Roman"/>
        <family val="1"/>
        <charset val="204"/>
      </rPr>
      <t>Утвержденные плановые значения показателей приведены в соответствии с</t>
    </r>
  </si>
  <si>
    <r>
      <rPr>
        <b/>
        <u/>
        <sz val="10"/>
        <rFont val="Times New Roman"/>
        <family val="1"/>
        <charset val="204"/>
      </rPr>
      <t>1. Финансово-экономическая модель деятельности субъекта электроэнергетики</t>
    </r>
  </si>
  <si>
    <r>
      <rPr>
        <sz val="8"/>
        <rFont val="Times New Roman"/>
        <family val="1"/>
        <charset val="204"/>
      </rPr>
      <t>Показатель</t>
    </r>
  </si>
  <si>
    <r>
      <rPr>
        <sz val="8"/>
        <rFont val="Times New Roman"/>
        <family val="1"/>
        <charset val="204"/>
      </rPr>
      <t>Ед. изм.</t>
    </r>
  </si>
  <si>
    <r>
      <rPr>
        <sz val="8"/>
        <rFont val="Times New Roman"/>
        <family val="1"/>
        <charset val="204"/>
      </rPr>
      <t xml:space="preserve">Отчетный год </t>
    </r>
    <r>
      <rPr>
        <sz val="8"/>
        <rFont val="Times New Roman"/>
        <family val="1"/>
        <charset val="204"/>
      </rPr>
      <t>N</t>
    </r>
  </si>
  <si>
    <r>
      <rPr>
        <sz val="8"/>
        <rFont val="Times New Roman"/>
        <family val="1"/>
        <charset val="204"/>
      </rPr>
      <t>Выручка от реализации товаров (работ, услуг) всего, в том числе*:</t>
    </r>
  </si>
  <si>
    <r>
      <rPr>
        <sz val="7"/>
        <rFont val="Times New Roman"/>
        <family val="1"/>
        <charset val="204"/>
      </rPr>
      <t>млн. рублей</t>
    </r>
  </si>
  <si>
    <t>1.1</t>
  </si>
  <si>
    <r>
      <rPr>
        <sz val="8"/>
        <rFont val="Times New Roman"/>
        <family val="1"/>
        <charset val="204"/>
      </rPr>
      <t>Производство и поставка электрической энергии и мощности всего, в том числе:</t>
    </r>
  </si>
  <si>
    <t>1.1.1</t>
  </si>
  <si>
    <r>
      <rPr>
        <sz val="8"/>
        <rFont val="Times New Roman"/>
        <family val="1"/>
        <charset val="204"/>
      </rPr>
      <t>производство и поставка электрической энергии на оптовом рынке электрической энергии и мощности</t>
    </r>
  </si>
  <si>
    <r>
      <rPr>
        <sz val="7"/>
        <rFont val="Times New Roman"/>
        <family val="1"/>
        <charset val="204"/>
      </rPr>
      <t>1.1.2</t>
    </r>
  </si>
  <si>
    <r>
      <rPr>
        <sz val="8"/>
        <rFont val="Times New Roman"/>
        <family val="1"/>
        <charset val="204"/>
      </rPr>
      <t>производство и поставка электрической мощности на оптовом рынке электрической энергии и мощности</t>
    </r>
  </si>
  <si>
    <r>
      <rPr>
        <sz val="7"/>
        <rFont val="Times New Roman"/>
        <family val="1"/>
        <charset val="204"/>
      </rPr>
      <t>1.1.3</t>
    </r>
  </si>
  <si>
    <r>
      <rPr>
        <sz val="8"/>
        <rFont val="Times New Roman"/>
        <family val="1"/>
        <charset val="204"/>
      </rPr>
      <t>производство и поставка электрической энергии (мощности) на розничных рынках электрической энергии</t>
    </r>
  </si>
  <si>
    <r>
      <rPr>
        <sz val="7"/>
        <rFont val="Times New Roman"/>
        <family val="1"/>
        <charset val="204"/>
      </rPr>
      <t>1.2</t>
    </r>
  </si>
  <si>
    <r>
      <rPr>
        <sz val="8"/>
        <rFont val="Times New Roman"/>
        <family val="1"/>
        <charset val="204"/>
      </rPr>
      <t>Производство и поставка тепловой энергии (мощности)</t>
    </r>
  </si>
  <si>
    <r>
      <rPr>
        <sz val="7"/>
        <rFont val="Times New Roman"/>
        <family val="1"/>
        <charset val="204"/>
      </rPr>
      <t>1.3</t>
    </r>
  </si>
  <si>
    <r>
      <rPr>
        <sz val="8"/>
        <rFont val="Times New Roman"/>
        <family val="1"/>
        <charset val="204"/>
      </rPr>
      <t>Оказание услуг по передаче электрической энергии</t>
    </r>
  </si>
  <si>
    <r>
      <rPr>
        <sz val="7"/>
        <rFont val="Times New Roman"/>
        <family val="1"/>
        <charset val="204"/>
      </rPr>
      <t>1.4</t>
    </r>
  </si>
  <si>
    <r>
      <rPr>
        <sz val="8"/>
        <rFont val="Times New Roman"/>
        <family val="1"/>
        <charset val="204"/>
      </rPr>
      <t>Оказание услуг по передаче тепловой энергии, теплоносителя</t>
    </r>
  </si>
  <si>
    <r>
      <rPr>
        <sz val="8"/>
        <rFont val="Times New Roman"/>
        <family val="1"/>
        <charset val="204"/>
      </rPr>
      <t>Оказание услуг по технологическому присоединению</t>
    </r>
  </si>
  <si>
    <r>
      <rPr>
        <sz val="8"/>
        <rFont val="Times New Roman"/>
        <family val="1"/>
        <charset val="204"/>
      </rPr>
      <t>Реализация электрической энергии и мощности</t>
    </r>
  </si>
  <si>
    <r>
      <rPr>
        <sz val="8"/>
        <rFont val="Times New Roman"/>
        <family val="1"/>
        <charset val="204"/>
      </rPr>
      <t>Реализации тепловой энергии (мощности)</t>
    </r>
  </si>
  <si>
    <r>
      <rPr>
        <sz val="8"/>
        <rFont val="Times New Roman"/>
        <family val="1"/>
        <charset val="204"/>
      </rPr>
      <t>Оказание услуг по оперативно-диспетчерскому управлению в электроэнергетике всего, в том числе:</t>
    </r>
  </si>
  <si>
    <r>
      <rPr>
        <sz val="8"/>
        <rFont val="Times New Roman"/>
        <family val="1"/>
        <charset val="204"/>
      </rPr>
      <t>в части управления технологическими режимами</t>
    </r>
  </si>
  <si>
    <r>
      <rPr>
        <sz val="8"/>
        <rFont val="Times New Roman"/>
        <family val="1"/>
        <charset val="204"/>
      </rPr>
      <t>в части обеспечения надежности</t>
    </r>
  </si>
  <si>
    <r>
      <rPr>
        <sz val="8"/>
        <rFont val="Times New Roman"/>
        <family val="1"/>
        <charset val="204"/>
      </rPr>
      <t>Прочая деятельность</t>
    </r>
  </si>
  <si>
    <r>
      <rPr>
        <sz val="7"/>
        <rFont val="Times New Roman"/>
        <family val="1"/>
        <charset val="204"/>
      </rPr>
      <t>П</t>
    </r>
  </si>
  <si>
    <r>
      <rPr>
        <sz val="8"/>
        <rFont val="Times New Roman"/>
        <family val="1"/>
        <charset val="204"/>
      </rPr>
      <t>Себестоимость товаров (работ, услуг), коммерческие и управленческие расходы всего, в том числе:</t>
    </r>
  </si>
  <si>
    <r>
      <rPr>
        <sz val="7"/>
        <rFont val="Times New Roman"/>
        <family val="1"/>
        <charset val="204"/>
      </rPr>
      <t>2.1</t>
    </r>
  </si>
  <si>
    <r>
      <rPr>
        <sz val="7"/>
        <rFont val="Times New Roman"/>
        <family val="1"/>
        <charset val="204"/>
      </rPr>
      <t>2.2</t>
    </r>
  </si>
  <si>
    <r>
      <rPr>
        <sz val="7"/>
        <rFont val="Times New Roman"/>
        <family val="1"/>
        <charset val="204"/>
      </rPr>
      <t>2.3</t>
    </r>
  </si>
  <si>
    <r>
      <rPr>
        <sz val="7"/>
        <rFont val="Times New Roman"/>
        <family val="1"/>
        <charset val="204"/>
      </rPr>
      <t>2.4</t>
    </r>
  </si>
  <si>
    <r>
      <rPr>
        <sz val="7"/>
        <rFont val="Times New Roman"/>
        <family val="1"/>
        <charset val="204"/>
      </rPr>
      <t>2.5</t>
    </r>
  </si>
  <si>
    <r>
      <rPr>
        <sz val="7"/>
        <rFont val="Times New Roman"/>
        <family val="1"/>
        <charset val="204"/>
      </rPr>
      <t>2.6</t>
    </r>
  </si>
  <si>
    <r>
      <rPr>
        <sz val="7"/>
        <rFont val="Times New Roman"/>
        <family val="1"/>
        <charset val="204"/>
      </rPr>
      <t>2.7</t>
    </r>
  </si>
  <si>
    <r>
      <rPr>
        <sz val="8"/>
        <rFont val="Times New Roman"/>
        <family val="1"/>
        <charset val="204"/>
      </rPr>
      <t>Материальные расходы всего, в том числе:</t>
    </r>
  </si>
  <si>
    <r>
      <rPr>
        <sz val="8"/>
        <rFont val="Times New Roman"/>
        <family val="1"/>
        <charset val="204"/>
      </rPr>
      <t>расходы на топливо на технологические цели</t>
    </r>
  </si>
  <si>
    <r>
      <rPr>
        <sz val="8"/>
        <rFont val="Times New Roman"/>
        <family val="1"/>
        <charset val="204"/>
      </rPr>
      <t>покупная энергия, в том числе:</t>
    </r>
  </si>
  <si>
    <r>
      <rPr>
        <sz val="8"/>
        <rFont val="Times New Roman"/>
        <family val="1"/>
        <charset val="204"/>
      </rPr>
      <t>покупная электрическая энергия (мощность) всего, в том числе:</t>
    </r>
  </si>
  <si>
    <r>
      <rPr>
        <sz val="8"/>
        <rFont val="Times New Roman"/>
        <family val="1"/>
        <charset val="204"/>
      </rPr>
      <t>на технологические цели, включая энергию на компенсацию потерь при ее передаче</t>
    </r>
  </si>
  <si>
    <r>
      <rPr>
        <sz val="8"/>
        <rFont val="Times New Roman"/>
        <family val="1"/>
        <charset val="204"/>
      </rPr>
      <t>для последующей перепродажи</t>
    </r>
  </si>
  <si>
    <r>
      <rPr>
        <sz val="8"/>
        <rFont val="Times New Roman"/>
        <family val="1"/>
        <charset val="204"/>
      </rPr>
      <t>покупная тепловая энергия (мощность)</t>
    </r>
  </si>
  <si>
    <r>
      <rPr>
        <sz val="8"/>
        <rFont val="Times New Roman"/>
        <family val="1"/>
        <charset val="204"/>
      </rPr>
      <t>сырье, материалы, запасные части, инструменты</t>
    </r>
  </si>
  <si>
    <r>
      <rPr>
        <sz val="8"/>
        <rFont val="Times New Roman"/>
        <family val="1"/>
        <charset val="204"/>
      </rPr>
      <t>прочие материальные расходы</t>
    </r>
  </si>
  <si>
    <r>
      <rPr>
        <sz val="8"/>
        <rFont val="Times New Roman"/>
        <family val="1"/>
        <charset val="204"/>
      </rPr>
      <t>Работы и услуги производственного характера всего, в том числе:</t>
    </r>
  </si>
  <si>
    <r>
      <rPr>
        <sz val="8"/>
        <rFont val="Times New Roman"/>
        <family val="1"/>
        <charset val="204"/>
      </rPr>
      <t>услуги по передаче электрической энергии по единой (национальной) общероссийской электрической сети</t>
    </r>
  </si>
  <si>
    <r>
      <rPr>
        <sz val="8"/>
        <rFont val="Times New Roman"/>
        <family val="1"/>
        <charset val="204"/>
      </rPr>
      <t>услуги по передаче электрической энергии по сетям территориальной сетевой организации</t>
    </r>
  </si>
  <si>
    <r>
      <rPr>
        <sz val="8"/>
        <rFont val="Times New Roman"/>
        <family val="1"/>
        <charset val="204"/>
      </rPr>
      <t>услуги по передаче тепловой энергии, теплоносителя</t>
    </r>
  </si>
  <si>
    <r>
      <rPr>
        <sz val="8"/>
        <rFont val="Times New Roman"/>
        <family val="1"/>
        <charset val="204"/>
      </rPr>
      <t>услуги инфраструктурных организаций*****</t>
    </r>
  </si>
  <si>
    <r>
      <rPr>
        <sz val="8"/>
        <rFont val="Times New Roman"/>
        <family val="1"/>
        <charset val="204"/>
      </rPr>
      <t>прочие услуги производственного характера</t>
    </r>
  </si>
  <si>
    <r>
      <rPr>
        <sz val="8"/>
        <rFont val="Times New Roman"/>
        <family val="1"/>
        <charset val="204"/>
      </rPr>
      <t>Расходы на оплату труда с учетом страховых взносов</t>
    </r>
  </si>
  <si>
    <r>
      <rPr>
        <sz val="8"/>
        <rFont val="Times New Roman"/>
        <family val="1"/>
        <charset val="204"/>
      </rPr>
      <t>Амортизация основных средств и нематериальных активов</t>
    </r>
  </si>
  <si>
    <r>
      <rPr>
        <sz val="8"/>
        <rFont val="Times New Roman"/>
        <family val="1"/>
        <charset val="204"/>
      </rPr>
      <t>Налоги и сборы всего, в том числе:</t>
    </r>
  </si>
  <si>
    <r>
      <rPr>
        <sz val="7"/>
        <rFont val="Times New Roman"/>
        <family val="1"/>
        <charset val="204"/>
      </rPr>
      <t>2.5.1</t>
    </r>
  </si>
  <si>
    <r>
      <rPr>
        <sz val="8"/>
        <rFont val="Times New Roman"/>
        <family val="1"/>
        <charset val="204"/>
      </rPr>
      <t>налог на имущество организации</t>
    </r>
  </si>
  <si>
    <r>
      <rPr>
        <sz val="7"/>
        <rFont val="Times New Roman"/>
        <family val="1"/>
        <charset val="204"/>
      </rPr>
      <t>2.5.2</t>
    </r>
  </si>
  <si>
    <r>
      <rPr>
        <sz val="8"/>
        <rFont val="Times New Roman"/>
        <family val="1"/>
        <charset val="204"/>
      </rPr>
      <t>прочие налоги и сборы</t>
    </r>
  </si>
  <si>
    <r>
      <rPr>
        <sz val="8"/>
        <rFont val="Times New Roman"/>
        <family val="1"/>
        <charset val="204"/>
      </rPr>
      <t>Прочие расходы всего, в том числе:</t>
    </r>
  </si>
  <si>
    <r>
      <rPr>
        <sz val="8"/>
        <rFont val="Times New Roman"/>
        <family val="1"/>
        <charset val="204"/>
      </rPr>
      <t>работы и услуги непроизводственного характера</t>
    </r>
  </si>
  <si>
    <r>
      <rPr>
        <sz val="8"/>
        <rFont val="Times New Roman"/>
        <family val="1"/>
        <charset val="204"/>
      </rPr>
      <t>арендная плата, лизинговые платежи</t>
    </r>
  </si>
  <si>
    <r>
      <rPr>
        <sz val="8"/>
        <rFont val="Times New Roman"/>
        <family val="1"/>
        <charset val="204"/>
      </rPr>
      <t>иные прочие расходы</t>
    </r>
  </si>
  <si>
    <r>
      <rPr>
        <sz val="8"/>
        <rFont val="Times New Roman"/>
        <family val="1"/>
        <charset val="204"/>
      </rPr>
      <t>n.vn</t>
    </r>
  </si>
  <si>
    <r>
      <rPr>
        <sz val="8"/>
        <rFont val="Times New Roman"/>
        <family val="1"/>
        <charset val="204"/>
      </rPr>
      <t>Иные сведения:</t>
    </r>
  </si>
  <si>
    <r>
      <rPr>
        <sz val="8"/>
        <rFont val="Times New Roman"/>
        <family val="1"/>
        <charset val="204"/>
      </rPr>
      <t>Расходы на ремонт</t>
    </r>
  </si>
  <si>
    <r>
      <rPr>
        <sz val="8"/>
        <rFont val="Times New Roman"/>
        <family val="1"/>
        <charset val="204"/>
      </rPr>
      <t>Коммерческие расходы</t>
    </r>
  </si>
  <si>
    <r>
      <rPr>
        <sz val="7"/>
        <rFont val="Times New Roman"/>
        <family val="1"/>
        <charset val="204"/>
      </rPr>
      <t>Ш</t>
    </r>
  </si>
  <si>
    <r>
      <rPr>
        <sz val="7"/>
        <rFont val="Times New Roman"/>
        <family val="1"/>
        <charset val="204"/>
      </rPr>
      <t>3.1.1</t>
    </r>
  </si>
  <si>
    <r>
      <rPr>
        <sz val="7"/>
        <rFont val="Times New Roman"/>
        <family val="1"/>
        <charset val="204"/>
      </rPr>
      <t>3.1.2</t>
    </r>
  </si>
  <si>
    <r>
      <rPr>
        <sz val="7"/>
        <rFont val="Times New Roman"/>
        <family val="1"/>
        <charset val="204"/>
      </rPr>
      <t>3.1.3</t>
    </r>
  </si>
  <si>
    <r>
      <rPr>
        <sz val="7"/>
        <rFont val="Times New Roman"/>
        <family val="1"/>
        <charset val="204"/>
      </rPr>
      <t>3.2</t>
    </r>
  </si>
  <si>
    <r>
      <rPr>
        <sz val="8"/>
        <rFont val="Times New Roman"/>
        <family val="1"/>
        <charset val="204"/>
      </rPr>
      <t>Прочие доходы всего, в том числе:</t>
    </r>
  </si>
  <si>
    <r>
      <rPr>
        <sz val="8"/>
        <rFont val="Times New Roman"/>
        <family val="1"/>
        <charset val="204"/>
      </rPr>
      <t>доходы от участия в других организациях</t>
    </r>
  </si>
  <si>
    <r>
      <rPr>
        <sz val="8"/>
        <rFont val="Times New Roman"/>
        <family val="1"/>
        <charset val="204"/>
      </rPr>
      <t>проценты к получению</t>
    </r>
  </si>
  <si>
    <r>
      <rPr>
        <sz val="8"/>
        <rFont val="Times New Roman"/>
        <family val="1"/>
        <charset val="204"/>
      </rPr>
      <t>восстановление резервов всего, в том числе:</t>
    </r>
  </si>
  <si>
    <r>
      <rPr>
        <sz val="8"/>
        <rFont val="Times New Roman"/>
        <family val="1"/>
        <charset val="204"/>
      </rPr>
      <t>по сомнительным долгам</t>
    </r>
  </si>
  <si>
    <r>
      <rPr>
        <sz val="8"/>
        <rFont val="Times New Roman"/>
        <family val="1"/>
        <charset val="204"/>
      </rPr>
      <t>прочие внереализационные доходы</t>
    </r>
  </si>
  <si>
    <r>
      <rPr>
        <sz val="8"/>
        <rFont val="Times New Roman"/>
        <family val="1"/>
        <charset val="204"/>
      </rPr>
      <t>расходы, связанные с персоналом</t>
    </r>
  </si>
  <si>
    <r>
      <rPr>
        <sz val="8"/>
        <rFont val="Times New Roman"/>
        <family val="1"/>
        <charset val="204"/>
      </rPr>
      <t>проценты к уплате</t>
    </r>
  </si>
  <si>
    <r>
      <rPr>
        <sz val="8"/>
        <rFont val="Times New Roman"/>
        <family val="1"/>
        <charset val="204"/>
      </rPr>
      <t>создание резервов всего, в том числе:</t>
    </r>
  </si>
  <si>
    <r>
      <rPr>
        <sz val="8"/>
        <rFont val="Times New Roman"/>
        <family val="1"/>
        <charset val="204"/>
      </rPr>
      <t>прочие внереализационные расходы</t>
    </r>
  </si>
  <si>
    <r>
      <rPr>
        <sz val="8"/>
        <rFont val="Times New Roman"/>
        <family val="1"/>
        <charset val="204"/>
      </rPr>
      <t>Производство и поставка электрической энергии на оптовом рынке электрической энергии и мощности</t>
    </r>
  </si>
  <si>
    <r>
      <rPr>
        <sz val="8"/>
        <rFont val="Times New Roman"/>
        <family val="1"/>
        <charset val="204"/>
      </rPr>
      <t>Налог на прибыль всего, в том числе:</t>
    </r>
  </si>
  <si>
    <r>
      <rPr>
        <sz val="8"/>
        <rFont val="Times New Roman"/>
        <family val="1"/>
        <charset val="204"/>
      </rPr>
      <t>Производство и поставка тепловой энергии (мощности);</t>
    </r>
  </si>
  <si>
    <r>
      <rPr>
        <sz val="8"/>
        <rFont val="Times New Roman"/>
        <family val="1"/>
        <charset val="204"/>
      </rPr>
      <t>Оказание услуг по передаче электрической энергии;</t>
    </r>
  </si>
  <si>
    <r>
      <rPr>
        <sz val="8"/>
        <rFont val="Times New Roman"/>
        <family val="1"/>
        <charset val="204"/>
      </rPr>
      <t>Оказание услуг по передаче тепловой энергии, теплоносителя;</t>
    </r>
  </si>
  <si>
    <r>
      <rPr>
        <sz val="8"/>
        <rFont val="Times New Roman"/>
        <family val="1"/>
        <charset val="204"/>
      </rPr>
      <t>Оказание услуг по технологическому присоединению;</t>
    </r>
  </si>
  <si>
    <r>
      <rPr>
        <sz val="8"/>
        <rFont val="Times New Roman"/>
        <family val="1"/>
        <charset val="204"/>
      </rPr>
      <t>Реализация электрической энергии и мощности;</t>
    </r>
  </si>
  <si>
    <r>
      <rPr>
        <sz val="8"/>
        <rFont val="Times New Roman"/>
        <family val="1"/>
        <charset val="204"/>
      </rPr>
      <t>Реализации тепловой энергии (мощности);</t>
    </r>
  </si>
  <si>
    <r>
      <rPr>
        <sz val="8"/>
        <rFont val="Times New Roman"/>
        <family val="1"/>
        <charset val="204"/>
      </rPr>
      <t>Прочая деятельность;</t>
    </r>
  </si>
  <si>
    <r>
      <rPr>
        <sz val="8"/>
        <rFont val="Times New Roman"/>
        <family val="1"/>
        <charset val="204"/>
      </rPr>
      <t>Чистая прибыль (убыток) всего, в том числе:</t>
    </r>
  </si>
  <si>
    <r>
      <rPr>
        <sz val="8"/>
        <rFont val="Times New Roman"/>
        <family val="1"/>
        <charset val="204"/>
      </rPr>
      <t>Направления использования чистой прибыли</t>
    </r>
  </si>
  <si>
    <r>
      <rPr>
        <sz val="7"/>
        <rFont val="Times New Roman"/>
        <family val="1"/>
        <charset val="204"/>
      </rPr>
      <t>15.1.3</t>
    </r>
  </si>
  <si>
    <r>
      <rPr>
        <sz val="8"/>
        <rFont val="Times New Roman"/>
        <family val="1"/>
        <charset val="204"/>
      </rPr>
      <t>на рефинансирование кредитов и займов</t>
    </r>
  </si>
  <si>
    <r>
      <rPr>
        <sz val="7"/>
        <rFont val="Times New Roman"/>
        <family val="1"/>
        <charset val="204"/>
      </rPr>
      <t>15.2</t>
    </r>
  </si>
  <si>
    <r>
      <rPr>
        <sz val="8"/>
        <rFont val="Times New Roman"/>
        <family val="1"/>
        <charset val="204"/>
      </rPr>
      <t>Выплата дивидендов</t>
    </r>
  </si>
  <si>
    <r>
      <rPr>
        <sz val="7"/>
        <rFont val="Times New Roman"/>
        <family val="1"/>
        <charset val="204"/>
      </rPr>
      <t>15.3</t>
    </r>
  </si>
  <si>
    <r>
      <rPr>
        <sz val="8"/>
        <rFont val="Times New Roman"/>
        <family val="1"/>
        <charset val="204"/>
      </rPr>
      <t>Прочие выплаты по финансовым операциям</t>
    </r>
  </si>
  <si>
    <r>
      <rPr>
        <sz val="7"/>
        <rFont val="Times New Roman"/>
        <family val="1"/>
        <charset val="204"/>
      </rPr>
      <t>XVI</t>
    </r>
  </si>
  <si>
    <r>
      <rPr>
        <sz val="8"/>
        <rFont val="Times New Roman"/>
        <family val="1"/>
        <charset val="204"/>
      </rPr>
      <t>Сальдо денежных средств по операционной деятельности (строка Х-строка XI) всего, в том числе:</t>
    </r>
  </si>
  <si>
    <r>
      <rPr>
        <sz val="7"/>
        <rFont val="Times New Roman"/>
        <family val="1"/>
        <charset val="204"/>
      </rPr>
      <t>17.1</t>
    </r>
  </si>
  <si>
    <r>
      <rPr>
        <sz val="8"/>
        <rFont val="Times New Roman"/>
        <family val="1"/>
        <charset val="204"/>
      </rPr>
      <t>Сальдо денежных средств по инвестиционным операциям</t>
    </r>
  </si>
  <si>
    <r>
      <rPr>
        <sz val="7"/>
        <rFont val="Times New Roman"/>
        <family val="1"/>
        <charset val="204"/>
      </rPr>
      <t>17.2</t>
    </r>
  </si>
  <si>
    <r>
      <rPr>
        <sz val="8"/>
        <rFont val="Times New Roman"/>
        <family val="1"/>
        <charset val="204"/>
      </rPr>
      <t>Сальдо денежных средств по прочей деятельности</t>
    </r>
  </si>
  <si>
    <r>
      <rPr>
        <sz val="8"/>
        <rFont val="Times New Roman"/>
        <family val="1"/>
        <charset val="204"/>
      </rPr>
      <t xml:space="preserve">Сальдо денежных средств по финансовым операциям всего (строка </t>
    </r>
    <r>
      <rPr>
        <sz val="8"/>
        <rFont val="Times New Roman"/>
        <family val="1"/>
        <charset val="204"/>
      </rPr>
      <t>XIV</t>
    </r>
    <r>
      <rPr>
        <sz val="8"/>
        <rFont val="Times New Roman"/>
        <family val="1"/>
        <charset val="204"/>
      </rPr>
      <t>-строка XV), в том числе</t>
    </r>
  </si>
  <si>
    <r>
      <rPr>
        <sz val="7"/>
        <rFont val="Times New Roman"/>
        <family val="1"/>
        <charset val="204"/>
      </rPr>
      <t>18.1</t>
    </r>
  </si>
  <si>
    <r>
      <rPr>
        <sz val="8"/>
        <rFont val="Times New Roman"/>
        <family val="1"/>
        <charset val="204"/>
      </rPr>
      <t>Сальдо денежных средств по привлечению и погашению кредитов и займов</t>
    </r>
  </si>
  <si>
    <r>
      <rPr>
        <sz val="7"/>
        <rFont val="Times New Roman"/>
        <family val="1"/>
        <charset val="204"/>
      </rPr>
      <t>18.2</t>
    </r>
  </si>
  <si>
    <r>
      <rPr>
        <sz val="8"/>
        <rFont val="Times New Roman"/>
        <family val="1"/>
        <charset val="204"/>
      </rPr>
      <t>Сальдо денежных средств по прочей финансовой деятельности</t>
    </r>
  </si>
  <si>
    <r>
      <rPr>
        <sz val="7"/>
        <rFont val="Times New Roman"/>
        <family val="1"/>
        <charset val="204"/>
      </rPr>
      <t>XIX</t>
    </r>
  </si>
  <si>
    <r>
      <rPr>
        <sz val="8"/>
        <rFont val="Times New Roman"/>
        <family val="1"/>
        <charset val="204"/>
      </rPr>
      <t>Сальдо денежных средств от транзитных операций</t>
    </r>
  </si>
  <si>
    <r>
      <rPr>
        <sz val="7"/>
        <rFont val="Times New Roman"/>
        <family val="1"/>
        <charset val="204"/>
      </rPr>
      <t>XX</t>
    </r>
  </si>
  <si>
    <r>
      <rPr>
        <sz val="7"/>
        <rFont val="Times New Roman"/>
        <family val="1"/>
        <charset val="204"/>
      </rPr>
      <t>XXI</t>
    </r>
  </si>
  <si>
    <r>
      <rPr>
        <sz val="8"/>
        <rFont val="Times New Roman"/>
        <family val="1"/>
        <charset val="204"/>
      </rPr>
      <t>Остаток денежных средств на начало периода</t>
    </r>
  </si>
  <si>
    <r>
      <rPr>
        <sz val="8"/>
        <rFont val="Times New Roman"/>
        <family val="1"/>
        <charset val="204"/>
      </rPr>
      <t>Остаток денежных средств на конец периода</t>
    </r>
  </si>
  <si>
    <r>
      <rPr>
        <sz val="7"/>
        <rFont val="Times New Roman"/>
        <family val="1"/>
        <charset val="204"/>
      </rPr>
      <t>XXIII</t>
    </r>
  </si>
  <si>
    <r>
      <rPr>
        <sz val="6"/>
        <rFont val="Times New Roman"/>
        <family val="1"/>
        <charset val="204"/>
      </rPr>
      <t>-</t>
    </r>
  </si>
  <si>
    <r>
      <rPr>
        <sz val="7"/>
        <rFont val="Times New Roman"/>
        <family val="1"/>
        <charset val="204"/>
      </rPr>
      <t>23.1</t>
    </r>
  </si>
  <si>
    <r>
      <rPr>
        <sz val="8"/>
        <rFont val="Times New Roman"/>
        <family val="1"/>
        <charset val="204"/>
      </rPr>
      <t>Дебиторская задолженность на конец периода всего, в том числе:</t>
    </r>
  </si>
  <si>
    <r>
      <rPr>
        <sz val="7"/>
        <rFont val="Times New Roman"/>
        <family val="1"/>
        <charset val="204"/>
      </rPr>
      <t>23.1.1</t>
    </r>
  </si>
  <si>
    <r>
      <rPr>
        <sz val="8"/>
        <rFont val="Times New Roman"/>
        <family val="1"/>
        <charset val="204"/>
      </rPr>
      <t>производство и поставка электрической энергии и мощности всего, в том числе:</t>
    </r>
  </si>
  <si>
    <r>
      <rPr>
        <sz val="8"/>
        <rFont val="Times New Roman"/>
        <family val="1"/>
        <charset val="204"/>
      </rPr>
      <t>из нее просроченная</t>
    </r>
  </si>
  <si>
    <r>
      <rPr>
        <sz val="7"/>
        <rFont val="Times New Roman"/>
        <family val="1"/>
        <charset val="204"/>
      </rPr>
      <t>23.1.1.1</t>
    </r>
  </si>
  <si>
    <r>
      <rPr>
        <sz val="8"/>
        <rFont val="Times New Roman"/>
        <family val="1"/>
        <charset val="204"/>
      </rPr>
      <t>производство и поставка электрической энергии на оптовом рынке электрической энергиии и мощности</t>
    </r>
  </si>
  <si>
    <r>
      <rPr>
        <sz val="7"/>
        <rFont val="Times New Roman"/>
        <family val="1"/>
        <charset val="204"/>
      </rPr>
      <t>23.1.1.2</t>
    </r>
  </si>
  <si>
    <r>
      <rPr>
        <sz val="7"/>
        <rFont val="Times New Roman"/>
        <family val="1"/>
        <charset val="204"/>
      </rPr>
      <t>23.1.1.3</t>
    </r>
  </si>
  <si>
    <r>
      <rPr>
        <sz val="7"/>
        <rFont val="Times New Roman"/>
        <family val="1"/>
        <charset val="204"/>
      </rPr>
      <t>23.1.2</t>
    </r>
  </si>
  <si>
    <r>
      <rPr>
        <sz val="8"/>
        <rFont val="Times New Roman"/>
        <family val="1"/>
        <charset val="204"/>
      </rPr>
      <t>производство и поставка тепловой энергии (мощности)</t>
    </r>
  </si>
  <si>
    <r>
      <rPr>
        <sz val="7"/>
        <rFont val="Times New Roman"/>
        <family val="1"/>
        <charset val="204"/>
      </rPr>
      <t>23.1.3</t>
    </r>
  </si>
  <si>
    <r>
      <rPr>
        <sz val="8"/>
        <rFont val="Times New Roman"/>
        <family val="1"/>
        <charset val="204"/>
      </rPr>
      <t>оказание услуг по передаче электрической энергии</t>
    </r>
  </si>
  <si>
    <r>
      <rPr>
        <sz val="7"/>
        <rFont val="Times New Roman"/>
        <family val="1"/>
        <charset val="204"/>
      </rPr>
      <t>23.1.4</t>
    </r>
  </si>
  <si>
    <r>
      <rPr>
        <sz val="8"/>
        <rFont val="Times New Roman"/>
        <family val="1"/>
        <charset val="204"/>
      </rPr>
      <t>оказание услуг по передаче тепловой энергии, теплоносителя</t>
    </r>
  </si>
  <si>
    <r>
      <rPr>
        <sz val="7"/>
        <rFont val="Times New Roman"/>
        <family val="1"/>
        <charset val="204"/>
      </rPr>
      <t>23.1.5</t>
    </r>
  </si>
  <si>
    <r>
      <rPr>
        <sz val="8"/>
        <rFont val="Times New Roman"/>
        <family val="1"/>
        <charset val="204"/>
      </rPr>
      <t>оказание услуг по технологическому присоединению</t>
    </r>
  </si>
  <si>
    <r>
      <rPr>
        <sz val="7"/>
        <rFont val="Times New Roman"/>
        <family val="1"/>
        <charset val="204"/>
      </rPr>
      <t>23.1.7</t>
    </r>
  </si>
  <si>
    <r>
      <rPr>
        <sz val="8"/>
        <rFont val="Times New Roman"/>
        <family val="1"/>
        <charset val="204"/>
      </rPr>
      <t>реализация электрической энергии и мощности</t>
    </r>
  </si>
  <si>
    <r>
      <rPr>
        <sz val="8"/>
        <rFont val="Times New Roman"/>
        <family val="1"/>
        <charset val="204"/>
      </rPr>
      <t>реализации тепловой энергии (мощности)</t>
    </r>
  </si>
  <si>
    <r>
      <rPr>
        <sz val="7"/>
        <rFont val="Times New Roman"/>
        <family val="1"/>
        <charset val="204"/>
      </rPr>
      <t>23.1.8</t>
    </r>
  </si>
  <si>
    <r>
      <rPr>
        <sz val="8"/>
        <rFont val="Times New Roman"/>
        <family val="1"/>
        <charset val="204"/>
      </rPr>
      <t>оказание услуг по оперативно-диспетчерскому управлению в электроэнергетике всего, в том числе:</t>
    </r>
  </si>
  <si>
    <r>
      <rPr>
        <sz val="7"/>
        <rFont val="Times New Roman"/>
        <family val="1"/>
        <charset val="204"/>
      </rPr>
      <t>23.1.8.1</t>
    </r>
  </si>
  <si>
    <r>
      <rPr>
        <sz val="7"/>
        <rFont val="Times New Roman"/>
        <family val="1"/>
        <charset val="204"/>
      </rPr>
      <t>23.1.8.2</t>
    </r>
  </si>
  <si>
    <r>
      <rPr>
        <sz val="7"/>
        <rFont val="Times New Roman"/>
        <family val="1"/>
        <charset val="204"/>
      </rPr>
      <t>23.1.9</t>
    </r>
  </si>
  <si>
    <r>
      <rPr>
        <sz val="8"/>
        <rFont val="Times New Roman"/>
        <family val="1"/>
        <charset val="204"/>
      </rPr>
      <t>прочая деятельность</t>
    </r>
  </si>
  <si>
    <r>
      <rPr>
        <sz val="7"/>
        <rFont val="Times New Roman"/>
        <family val="1"/>
        <charset val="204"/>
      </rPr>
      <t>млн.рублей</t>
    </r>
  </si>
  <si>
    <r>
      <rPr>
        <sz val="7"/>
        <rFont val="Times New Roman"/>
        <family val="1"/>
        <charset val="204"/>
      </rPr>
      <t>23.2</t>
    </r>
  </si>
  <si>
    <r>
      <rPr>
        <sz val="8"/>
        <rFont val="Times New Roman"/>
        <family val="1"/>
        <charset val="204"/>
      </rPr>
      <t>Кредиторская задолженность на конец периода всего, в том числе:</t>
    </r>
  </si>
  <si>
    <r>
      <rPr>
        <sz val="7"/>
        <rFont val="Times New Roman"/>
        <family val="1"/>
        <charset val="204"/>
      </rPr>
      <t>23.2.1</t>
    </r>
  </si>
  <si>
    <r>
      <rPr>
        <sz val="8"/>
        <rFont val="Times New Roman"/>
        <family val="1"/>
        <charset val="204"/>
      </rPr>
      <t>поставщикам топлива на технологические цели</t>
    </r>
  </si>
  <si>
    <r>
      <rPr>
        <sz val="7"/>
        <rFont val="Times New Roman"/>
        <family val="1"/>
        <charset val="204"/>
      </rPr>
      <t>23.2.2</t>
    </r>
  </si>
  <si>
    <r>
      <rPr>
        <sz val="8"/>
        <rFont val="Times New Roman"/>
        <family val="1"/>
        <charset val="204"/>
      </rPr>
      <t>поставщикам покупной энергии всего, в том числе:</t>
    </r>
  </si>
  <si>
    <r>
      <rPr>
        <sz val="7"/>
        <rFont val="Times New Roman"/>
        <family val="1"/>
        <charset val="204"/>
      </rPr>
      <t>23.2.2.1</t>
    </r>
  </si>
  <si>
    <r>
      <rPr>
        <sz val="8"/>
        <rFont val="Times New Roman"/>
        <family val="1"/>
        <charset val="204"/>
      </rPr>
      <t>на оптовом рынке электрической энергии и мощности</t>
    </r>
  </si>
  <si>
    <r>
      <rPr>
        <sz val="7"/>
        <rFont val="Times New Roman"/>
        <family val="1"/>
        <charset val="204"/>
      </rPr>
      <t>23.2.2.2</t>
    </r>
  </si>
  <si>
    <r>
      <rPr>
        <sz val="8"/>
        <rFont val="Times New Roman"/>
        <family val="1"/>
        <charset val="204"/>
      </rPr>
      <t>на розничных рынках</t>
    </r>
  </si>
  <si>
    <r>
      <rPr>
        <sz val="7"/>
        <rFont val="Times New Roman"/>
        <family val="1"/>
        <charset val="204"/>
      </rPr>
      <t>23.2.3</t>
    </r>
  </si>
  <si>
    <r>
      <rPr>
        <sz val="8"/>
        <rFont val="Times New Roman"/>
        <family val="1"/>
        <charset val="204"/>
      </rPr>
      <t>по оплате услуг на передачу электрической энергии по единой (национальной) общероссийской электрической сети</t>
    </r>
  </si>
  <si>
    <r>
      <rPr>
        <sz val="7"/>
        <rFont val="Times New Roman"/>
        <family val="1"/>
        <charset val="204"/>
      </rPr>
      <t>23.2.4</t>
    </r>
  </si>
  <si>
    <r>
      <rPr>
        <sz val="8"/>
        <rFont val="Times New Roman"/>
        <family val="1"/>
        <charset val="204"/>
      </rPr>
      <t>по оплате услуг территориальных сетевых организаций</t>
    </r>
  </si>
  <si>
    <r>
      <rPr>
        <sz val="7"/>
        <rFont val="Times New Roman"/>
        <family val="1"/>
        <charset val="204"/>
      </rPr>
      <t>23.2.5</t>
    </r>
  </si>
  <si>
    <r>
      <rPr>
        <sz val="8"/>
        <rFont val="Times New Roman"/>
        <family val="1"/>
        <charset val="204"/>
      </rPr>
      <t>перед персоналом по оплате труда</t>
    </r>
  </si>
  <si>
    <r>
      <rPr>
        <sz val="7"/>
        <rFont val="Times New Roman"/>
        <family val="1"/>
        <charset val="204"/>
      </rPr>
      <t>23.2.6</t>
    </r>
  </si>
  <si>
    <r>
      <rPr>
        <sz val="8"/>
        <rFont val="Times New Roman"/>
        <family val="1"/>
        <charset val="204"/>
      </rPr>
      <t>перед бюджетами и внебюджетными фондами</t>
    </r>
  </si>
  <si>
    <r>
      <rPr>
        <sz val="7"/>
        <rFont val="Times New Roman"/>
        <family val="1"/>
        <charset val="204"/>
      </rPr>
      <t>23.2.7</t>
    </r>
  </si>
  <si>
    <r>
      <rPr>
        <sz val="8"/>
        <rFont val="Times New Roman"/>
        <family val="1"/>
        <charset val="204"/>
      </rPr>
      <t>по договорам технологического присоединения</t>
    </r>
  </si>
  <si>
    <r>
      <rPr>
        <sz val="7"/>
        <rFont val="Times New Roman"/>
        <family val="1"/>
        <charset val="204"/>
      </rPr>
      <t>23.2.8</t>
    </r>
  </si>
  <si>
    <r>
      <rPr>
        <sz val="8"/>
        <rFont val="Times New Roman"/>
        <family val="1"/>
        <charset val="204"/>
      </rPr>
      <t>по обязательствам перед поставщиками и подрядчиками по исполнению инвестиционной программы</t>
    </r>
  </si>
  <si>
    <r>
      <rPr>
        <sz val="7"/>
        <rFont val="Times New Roman"/>
        <family val="1"/>
        <charset val="204"/>
      </rPr>
      <t>23.2.9</t>
    </r>
  </si>
  <si>
    <r>
      <rPr>
        <sz val="8"/>
        <rFont val="Times New Roman"/>
        <family val="1"/>
        <charset val="204"/>
      </rPr>
      <t>прочая кредиторская задолженность</t>
    </r>
  </si>
  <si>
    <r>
      <rPr>
        <sz val="7"/>
        <rFont val="Times New Roman"/>
        <family val="1"/>
        <charset val="204"/>
      </rPr>
      <t>23.3</t>
    </r>
  </si>
  <si>
    <r>
      <rPr>
        <sz val="8"/>
        <rFont val="Times New Roman"/>
        <family val="1"/>
        <charset val="204"/>
      </rPr>
      <t>Отношение поступлений денежных средств к выручке от реализованных товаров и оказанных услуг (с учетом НДС) всего, в том числе:</t>
    </r>
  </si>
  <si>
    <r>
      <rPr>
        <sz val="7"/>
        <rFont val="Times New Roman"/>
        <family val="1"/>
        <charset val="204"/>
      </rPr>
      <t>23.3.1</t>
    </r>
  </si>
  <si>
    <r>
      <rPr>
        <sz val="8"/>
        <rFont val="Times New Roman"/>
        <family val="1"/>
        <charset val="204"/>
      </rPr>
      <t>от производства и поставки электрической энергии и мощности</t>
    </r>
  </si>
  <si>
    <r>
      <rPr>
        <sz val="7"/>
        <rFont val="Times New Roman"/>
        <family val="1"/>
        <charset val="204"/>
      </rPr>
      <t>23.3.1.1</t>
    </r>
  </si>
  <si>
    <r>
      <rPr>
        <sz val="8"/>
        <rFont val="Times New Roman"/>
        <family val="1"/>
        <charset val="204"/>
      </rPr>
      <t>от производства и поставки электрической энергии на оптовом рынке электрической энергии и мощности</t>
    </r>
  </si>
  <si>
    <r>
      <rPr>
        <sz val="7"/>
        <rFont val="Times New Roman"/>
        <family val="1"/>
        <charset val="204"/>
      </rPr>
      <t>23.3.1.2</t>
    </r>
  </si>
  <si>
    <r>
      <rPr>
        <sz val="8"/>
        <rFont val="Times New Roman"/>
        <family val="1"/>
        <charset val="204"/>
      </rPr>
      <t>от производства и поставки электрической мощности на оптовом рынке электрической энергии и мощности</t>
    </r>
  </si>
  <si>
    <r>
      <rPr>
        <sz val="7"/>
        <rFont val="Times New Roman"/>
        <family val="1"/>
        <charset val="204"/>
      </rPr>
      <t>23.3.1.3</t>
    </r>
  </si>
  <si>
    <r>
      <rPr>
        <sz val="8"/>
        <rFont val="Times New Roman"/>
        <family val="1"/>
        <charset val="204"/>
      </rPr>
      <t>от производства и поставки электрической энергии (мощности) на розничных рынках электрической энергии</t>
    </r>
  </si>
  <si>
    <r>
      <rPr>
        <sz val="7"/>
        <rFont val="Times New Roman"/>
        <family val="1"/>
        <charset val="204"/>
      </rPr>
      <t>23.3.2</t>
    </r>
  </si>
  <si>
    <r>
      <rPr>
        <sz val="8"/>
        <rFont val="Times New Roman"/>
        <family val="1"/>
        <charset val="204"/>
      </rPr>
      <t>от производства и поставки тепловой энергии (мощности)</t>
    </r>
  </si>
  <si>
    <r>
      <rPr>
        <sz val="7"/>
        <rFont val="Times New Roman"/>
        <family val="1"/>
        <charset val="204"/>
      </rPr>
      <t>23.3.3</t>
    </r>
  </si>
  <si>
    <r>
      <rPr>
        <sz val="8"/>
        <rFont val="Times New Roman"/>
        <family val="1"/>
        <charset val="204"/>
      </rPr>
      <t>от оказания услуг по передаче электрической энергии</t>
    </r>
  </si>
  <si>
    <r>
      <rPr>
        <sz val="7"/>
        <rFont val="Times New Roman"/>
        <family val="1"/>
        <charset val="204"/>
      </rPr>
      <t>23.3.4</t>
    </r>
  </si>
  <si>
    <r>
      <rPr>
        <sz val="8"/>
        <rFont val="Times New Roman"/>
        <family val="1"/>
        <charset val="204"/>
      </rPr>
      <t>от оказания услуг по передаче тепловой энергии, теплоносителя</t>
    </r>
  </si>
  <si>
    <r>
      <rPr>
        <sz val="7"/>
        <rFont val="Times New Roman"/>
        <family val="1"/>
        <charset val="204"/>
      </rPr>
      <t>23.3.5</t>
    </r>
  </si>
  <si>
    <r>
      <rPr>
        <sz val="8"/>
        <rFont val="Times New Roman"/>
        <family val="1"/>
        <charset val="204"/>
      </rPr>
      <t>от реализации электрической энергии и мощности</t>
    </r>
  </si>
  <si>
    <r>
      <rPr>
        <sz val="7"/>
        <rFont val="Times New Roman"/>
        <family val="1"/>
        <charset val="204"/>
      </rPr>
      <t>23.3.6</t>
    </r>
  </si>
  <si>
    <r>
      <rPr>
        <sz val="8"/>
        <rFont val="Times New Roman"/>
        <family val="1"/>
        <charset val="204"/>
      </rPr>
      <t>от реализации тепловой энергии (мощности)</t>
    </r>
  </si>
  <si>
    <r>
      <rPr>
        <sz val="7"/>
        <rFont val="Times New Roman"/>
        <family val="1"/>
        <charset val="204"/>
      </rPr>
      <t>23.3.7</t>
    </r>
  </si>
  <si>
    <r>
      <rPr>
        <sz val="8"/>
        <rFont val="Times New Roman"/>
        <family val="1"/>
        <charset val="204"/>
      </rPr>
      <t>от оказания услуг по оперативно-диспетчерскому управлению в электроэнергетике всего, в том числе:</t>
    </r>
  </si>
  <si>
    <r>
      <rPr>
        <sz val="7"/>
        <rFont val="Times New Roman"/>
        <family val="1"/>
        <charset val="204"/>
      </rPr>
      <t>23.3.7.1</t>
    </r>
  </si>
  <si>
    <r>
      <rPr>
        <sz val="7"/>
        <rFont val="Times New Roman"/>
        <family val="1"/>
        <charset val="204"/>
      </rPr>
      <t>23.3.7.2</t>
    </r>
  </si>
  <si>
    <r>
      <rPr>
        <sz val="7"/>
        <rFont val="Times New Roman"/>
        <family val="1"/>
        <charset val="204"/>
      </rPr>
      <t>XXIV</t>
    </r>
  </si>
  <si>
    <r>
      <rPr>
        <sz val="8"/>
        <rFont val="Times New Roman"/>
        <family val="1"/>
        <charset val="204"/>
      </rPr>
      <t>В отношении деятельности по производству электрической, тепловой энергии (мощности)</t>
    </r>
  </si>
  <si>
    <r>
      <rPr>
        <i/>
        <sz val="7"/>
        <rFont val="Times New Roman"/>
        <family val="1"/>
        <charset val="204"/>
      </rPr>
      <t>-</t>
    </r>
  </si>
  <si>
    <r>
      <rPr>
        <sz val="8"/>
        <rFont val="Times New Roman"/>
        <family val="1"/>
        <charset val="204"/>
      </rPr>
      <t>X</t>
    </r>
  </si>
  <si>
    <r>
      <rPr>
        <sz val="7"/>
        <rFont val="Times New Roman"/>
        <family val="1"/>
        <charset val="204"/>
      </rPr>
      <t>24.1</t>
    </r>
  </si>
  <si>
    <r>
      <rPr>
        <sz val="8"/>
        <rFont val="Times New Roman"/>
        <family val="1"/>
        <charset val="204"/>
      </rPr>
      <t>Установленная электрическая мощность</t>
    </r>
  </si>
  <si>
    <r>
      <rPr>
        <sz val="7"/>
        <rFont val="Times New Roman"/>
        <family val="1"/>
        <charset val="204"/>
      </rPr>
      <t>24.2</t>
    </r>
  </si>
  <si>
    <r>
      <rPr>
        <sz val="8"/>
        <rFont val="Times New Roman"/>
        <family val="1"/>
        <charset val="204"/>
      </rPr>
      <t>Установленная тепловая мощность</t>
    </r>
  </si>
  <si>
    <r>
      <rPr>
        <sz val="7"/>
        <rFont val="Times New Roman"/>
        <family val="1"/>
        <charset val="204"/>
      </rPr>
      <t>24.3</t>
    </r>
  </si>
  <si>
    <r>
      <rPr>
        <sz val="8"/>
        <rFont val="Times New Roman"/>
        <family val="1"/>
        <charset val="204"/>
      </rPr>
      <t>Располагаемая электрическая мощность</t>
    </r>
  </si>
  <si>
    <r>
      <rPr>
        <sz val="7"/>
        <rFont val="Times New Roman"/>
        <family val="1"/>
        <charset val="204"/>
      </rPr>
      <t>24.4</t>
    </r>
  </si>
  <si>
    <r>
      <rPr>
        <sz val="8"/>
        <rFont val="Times New Roman"/>
        <family val="1"/>
        <charset val="204"/>
      </rPr>
      <t>Присоединенная тепловая мощность</t>
    </r>
  </si>
  <si>
    <r>
      <rPr>
        <sz val="7"/>
        <rFont val="Times New Roman"/>
        <family val="1"/>
        <charset val="204"/>
      </rPr>
      <t>Гкал/час</t>
    </r>
  </si>
  <si>
    <r>
      <rPr>
        <sz val="7"/>
        <rFont val="Times New Roman"/>
        <family val="1"/>
        <charset val="204"/>
      </rPr>
      <t>24.5</t>
    </r>
  </si>
  <si>
    <r>
      <rPr>
        <sz val="8"/>
        <rFont val="Times New Roman"/>
        <family val="1"/>
        <charset val="204"/>
      </rPr>
      <t>Объем выработанной электрической энергии</t>
    </r>
  </si>
  <si>
    <r>
      <rPr>
        <sz val="7"/>
        <rFont val="Times New Roman"/>
        <family val="1"/>
        <charset val="204"/>
      </rPr>
      <t>млн.кВт.ч</t>
    </r>
  </si>
  <si>
    <r>
      <rPr>
        <sz val="7"/>
        <rFont val="Times New Roman"/>
        <family val="1"/>
        <charset val="204"/>
      </rPr>
      <t>24.6</t>
    </r>
  </si>
  <si>
    <r>
      <rPr>
        <sz val="8"/>
        <rFont val="Times New Roman"/>
        <family val="1"/>
        <charset val="204"/>
      </rPr>
      <t>Объем продукции отпущенной с шин (коллекторов)</t>
    </r>
  </si>
  <si>
    <r>
      <rPr>
        <sz val="8"/>
        <rFont val="Times New Roman"/>
        <family val="1"/>
        <charset val="204"/>
      </rPr>
      <t>-</t>
    </r>
  </si>
  <si>
    <r>
      <rPr>
        <sz val="7"/>
        <rFont val="Times New Roman"/>
        <family val="1"/>
        <charset val="204"/>
      </rPr>
      <t>X</t>
    </r>
  </si>
  <si>
    <r>
      <rPr>
        <sz val="7"/>
        <rFont val="Times New Roman"/>
        <family val="1"/>
        <charset val="204"/>
      </rPr>
      <t>24.6.1</t>
    </r>
  </si>
  <si>
    <r>
      <rPr>
        <sz val="8"/>
        <rFont val="Times New Roman"/>
        <family val="1"/>
        <charset val="204"/>
      </rPr>
      <t>электрической энергии</t>
    </r>
  </si>
  <si>
    <r>
      <rPr>
        <sz val="7"/>
        <rFont val="Times New Roman"/>
        <family val="1"/>
        <charset val="204"/>
      </rPr>
      <t>24.6.2</t>
    </r>
  </si>
  <si>
    <r>
      <rPr>
        <sz val="8"/>
        <rFont val="Times New Roman"/>
        <family val="1"/>
        <charset val="204"/>
      </rPr>
      <t>тепловой энергии</t>
    </r>
  </si>
  <si>
    <r>
      <rPr>
        <sz val="7"/>
        <rFont val="Times New Roman"/>
        <family val="1"/>
        <charset val="204"/>
      </rPr>
      <t>тыс.Г кал</t>
    </r>
  </si>
  <si>
    <r>
      <rPr>
        <sz val="8"/>
        <rFont val="Times New Roman"/>
        <family val="1"/>
        <charset val="204"/>
      </rPr>
      <t>Объем покупной продукции для последующей продажи</t>
    </r>
  </si>
  <si>
    <r>
      <rPr>
        <sz val="7"/>
        <rFont val="Times New Roman"/>
        <family val="1"/>
        <charset val="204"/>
      </rPr>
      <t>-</t>
    </r>
  </si>
  <si>
    <r>
      <rPr>
        <sz val="7"/>
        <rFont val="Times New Roman"/>
        <family val="1"/>
        <charset val="204"/>
      </rPr>
      <t>24.7.2</t>
    </r>
  </si>
  <si>
    <r>
      <rPr>
        <sz val="8"/>
        <rFont val="Times New Roman"/>
        <family val="1"/>
        <charset val="204"/>
      </rPr>
      <t>электрической мощности</t>
    </r>
  </si>
  <si>
    <r>
      <rPr>
        <sz val="7"/>
        <rFont val="Times New Roman"/>
        <family val="1"/>
        <charset val="204"/>
      </rPr>
      <t>24.7.3</t>
    </r>
  </si>
  <si>
    <r>
      <rPr>
        <sz val="7"/>
        <rFont val="Times New Roman"/>
        <family val="1"/>
        <charset val="204"/>
      </rPr>
      <t>24.8</t>
    </r>
  </si>
  <si>
    <r>
      <rPr>
        <sz val="8"/>
        <rFont val="Times New Roman"/>
        <family val="1"/>
        <charset val="204"/>
      </rPr>
      <t>Объем покупной продукции на технологические цели</t>
    </r>
  </si>
  <si>
    <r>
      <rPr>
        <sz val="7"/>
        <rFont val="Times New Roman"/>
        <family val="1"/>
        <charset val="204"/>
      </rPr>
      <t>24.8.1</t>
    </r>
  </si>
  <si>
    <r>
      <rPr>
        <sz val="7"/>
        <rFont val="Times New Roman"/>
        <family val="1"/>
        <charset val="204"/>
      </rPr>
      <t>24.8.2</t>
    </r>
  </si>
  <si>
    <r>
      <rPr>
        <sz val="7"/>
        <rFont val="Times New Roman"/>
        <family val="1"/>
        <charset val="204"/>
      </rPr>
      <t>24.9</t>
    </r>
  </si>
  <si>
    <r>
      <rPr>
        <sz val="8"/>
        <rFont val="Times New Roman"/>
        <family val="1"/>
        <charset val="204"/>
      </rPr>
      <t>Объем продукции отпущенной (проданной) потребителям</t>
    </r>
  </si>
  <si>
    <r>
      <rPr>
        <sz val="7"/>
        <rFont val="Times New Roman"/>
        <family val="1"/>
        <charset val="204"/>
      </rPr>
      <t>24.9.1</t>
    </r>
  </si>
  <si>
    <r>
      <rPr>
        <sz val="7"/>
        <rFont val="Times New Roman"/>
        <family val="1"/>
        <charset val="204"/>
      </rPr>
      <t>24.9.2</t>
    </r>
  </si>
  <si>
    <r>
      <rPr>
        <sz val="7"/>
        <rFont val="Times New Roman"/>
        <family val="1"/>
        <charset val="204"/>
      </rPr>
      <t>24.9.3</t>
    </r>
  </si>
  <si>
    <r>
      <rPr>
        <sz val="7"/>
        <rFont val="Times New Roman"/>
        <family val="1"/>
        <charset val="204"/>
      </rPr>
      <t>XXV</t>
    </r>
  </si>
  <si>
    <r>
      <rPr>
        <sz val="8"/>
        <rFont val="Times New Roman"/>
        <family val="1"/>
        <charset val="204"/>
      </rPr>
      <t>В отношении деятельности по передаче электрической энергии</t>
    </r>
  </si>
  <si>
    <r>
      <rPr>
        <sz val="7"/>
        <rFont val="Times New Roman"/>
        <family val="1"/>
        <charset val="204"/>
      </rPr>
      <t>25.1</t>
    </r>
  </si>
  <si>
    <r>
      <rPr>
        <sz val="8"/>
        <rFont val="Times New Roman"/>
        <family val="1"/>
        <charset val="204"/>
      </rPr>
      <t>Объем отпуска электрической энергии из сети (полезный отпуск) всего, в том числе:</t>
    </r>
  </si>
  <si>
    <r>
      <rPr>
        <sz val="7"/>
        <rFont val="Times New Roman"/>
        <family val="1"/>
        <charset val="204"/>
      </rPr>
      <t>25.1.1</t>
    </r>
  </si>
  <si>
    <r>
      <rPr>
        <sz val="8"/>
        <rFont val="Times New Roman"/>
        <family val="1"/>
        <charset val="204"/>
      </rPr>
      <t>потребителям, присоединенным к единой (национальной) общероссийской электрической сети всего, в том числе:</t>
    </r>
  </si>
  <si>
    <r>
      <rPr>
        <sz val="7"/>
        <rFont val="Times New Roman"/>
        <family val="1"/>
        <charset val="204"/>
      </rPr>
      <t>25.1.1.1</t>
    </r>
  </si>
  <si>
    <r>
      <rPr>
        <sz val="8"/>
        <rFont val="Times New Roman"/>
        <family val="1"/>
        <charset val="204"/>
      </rPr>
      <t>территориальные сетевые организации</t>
    </r>
  </si>
  <si>
    <r>
      <rPr>
        <sz val="7"/>
        <rFont val="Times New Roman"/>
        <family val="1"/>
        <charset val="204"/>
      </rPr>
      <t>25.1.1.2</t>
    </r>
  </si>
  <si>
    <r>
      <rPr>
        <sz val="8"/>
        <rFont val="Times New Roman"/>
        <family val="1"/>
        <charset val="204"/>
      </rPr>
      <t>потребители, не являющиеся территориальными сетевыми организациями</t>
    </r>
  </si>
  <si>
    <r>
      <rPr>
        <sz val="7"/>
        <rFont val="Times New Roman"/>
        <family val="1"/>
        <charset val="204"/>
      </rPr>
      <t>25.2</t>
    </r>
  </si>
  <si>
    <r>
      <rPr>
        <sz val="8"/>
        <rFont val="Times New Roman"/>
        <family val="1"/>
        <charset val="204"/>
      </rPr>
      <t>Объем технологического расхода (потерь) при передаче электрической энергии</t>
    </r>
  </si>
  <si>
    <r>
      <rPr>
        <sz val="7"/>
        <rFont val="Times New Roman"/>
        <family val="1"/>
        <charset val="204"/>
      </rPr>
      <t>25.3</t>
    </r>
  </si>
  <si>
    <r>
      <rPr>
        <sz val="8"/>
        <rFont val="Times New Roman"/>
        <family val="1"/>
        <charset val="204"/>
      </rPr>
      <t>Заявленная мощность***/фактическая мощность всего, в том числе:</t>
    </r>
  </si>
  <si>
    <r>
      <rPr>
        <sz val="7"/>
        <rFont val="Times New Roman"/>
        <family val="1"/>
        <charset val="204"/>
      </rPr>
      <t>25.3.1</t>
    </r>
  </si>
  <si>
    <r>
      <rPr>
        <sz val="8"/>
        <rFont val="Times New Roman"/>
        <family val="1"/>
        <charset val="204"/>
      </rPr>
      <t>потребителей, присоединенных к единой (национальной) общероссийской электрической сети всего, в том числе:</t>
    </r>
  </si>
  <si>
    <r>
      <rPr>
        <sz val="7"/>
        <rFont val="Times New Roman"/>
        <family val="1"/>
        <charset val="204"/>
      </rPr>
      <t>25.3.1.1</t>
    </r>
  </si>
  <si>
    <r>
      <rPr>
        <sz val="7"/>
        <rFont val="Times New Roman"/>
        <family val="1"/>
        <charset val="204"/>
      </rPr>
      <t>25.3.1.2</t>
    </r>
  </si>
  <si>
    <r>
      <rPr>
        <sz val="7"/>
        <rFont val="Times New Roman"/>
        <family val="1"/>
        <charset val="204"/>
      </rPr>
      <t>25.4</t>
    </r>
  </si>
  <si>
    <r>
      <rPr>
        <sz val="8"/>
        <rFont val="Times New Roman"/>
        <family val="1"/>
        <charset val="204"/>
      </rPr>
      <t>Количество условных единиц обслуживаемого электросетевого оборудования</t>
    </r>
  </si>
  <si>
    <r>
      <rPr>
        <sz val="7"/>
        <rFont val="Times New Roman"/>
        <family val="1"/>
        <charset val="204"/>
      </rPr>
      <t>у.е.</t>
    </r>
  </si>
  <si>
    <r>
      <rPr>
        <sz val="7"/>
        <rFont val="Times New Roman"/>
        <family val="1"/>
        <charset val="204"/>
      </rPr>
      <t>25.5</t>
    </r>
  </si>
  <si>
    <r>
      <rPr>
        <sz val="8"/>
        <rFont val="Times New Roman"/>
        <family val="1"/>
        <charset val="204"/>
      </rPr>
      <t>Неободимая валовая выручка сетевой организации в части содержания (строка 1.3-строка 2.2.1 -строка 2.2.2-строка 2.1.2.1.1)</t>
    </r>
  </si>
  <si>
    <r>
      <rPr>
        <sz val="7"/>
        <rFont val="Times New Roman"/>
        <family val="1"/>
        <charset val="204"/>
      </rPr>
      <t>XXVI</t>
    </r>
  </si>
  <si>
    <r>
      <rPr>
        <sz val="8"/>
        <rFont val="Times New Roman"/>
        <family val="1"/>
        <charset val="204"/>
      </rPr>
      <t>В отношении сбытовой деятельности</t>
    </r>
  </si>
  <si>
    <r>
      <rPr>
        <sz val="7"/>
        <rFont val="Times New Roman"/>
        <family val="1"/>
        <charset val="204"/>
      </rPr>
      <t>26.1</t>
    </r>
  </si>
  <si>
    <r>
      <rPr>
        <sz val="8"/>
        <rFont val="Times New Roman"/>
        <family val="1"/>
        <charset val="204"/>
      </rPr>
      <t>Полезный отпуск электрической энергии потребителям</t>
    </r>
  </si>
  <si>
    <r>
      <rPr>
        <sz val="7"/>
        <rFont val="Times New Roman"/>
        <family val="1"/>
        <charset val="204"/>
      </rPr>
      <t>26.2</t>
    </r>
  </si>
  <si>
    <r>
      <rPr>
        <sz val="8"/>
        <rFont val="Times New Roman"/>
        <family val="1"/>
        <charset val="204"/>
      </rPr>
      <t>Отпуск тепловой энергии потребителям</t>
    </r>
  </si>
  <si>
    <r>
      <rPr>
        <sz val="7"/>
        <rFont val="Times New Roman"/>
        <family val="1"/>
        <charset val="204"/>
      </rPr>
      <t>26.3</t>
    </r>
  </si>
  <si>
    <r>
      <rPr>
        <sz val="8"/>
        <rFont val="Times New Roman"/>
        <family val="1"/>
        <charset val="204"/>
      </rPr>
  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  </r>
  </si>
  <si>
    <r>
      <rPr>
        <sz val="7"/>
        <rFont val="Times New Roman"/>
        <family val="1"/>
        <charset val="204"/>
      </rPr>
      <t>26.4</t>
    </r>
  </si>
  <si>
    <r>
      <rPr>
        <sz val="8"/>
        <rFont val="Times New Roman"/>
        <family val="1"/>
        <charset val="204"/>
      </rPr>
      <t>Необходимая валовая выручка сбытовой организации без учета затрат на покупку тепловой энергии и оплаты услуг по ее передаче</t>
    </r>
  </si>
  <si>
    <r>
      <rPr>
        <sz val="8"/>
        <rFont val="Times New Roman"/>
        <family val="1"/>
        <charset val="204"/>
      </rPr>
      <t>В отношении деятельности по оперативно-диспетчерскому управлению</t>
    </r>
  </si>
  <si>
    <r>
      <rPr>
        <sz val="7"/>
        <rFont val="Times New Roman"/>
        <family val="1"/>
        <charset val="204"/>
      </rPr>
      <t>27.1</t>
    </r>
  </si>
  <si>
    <r>
      <rPr>
        <sz val="8"/>
        <rFont val="Times New Roman"/>
        <family val="1"/>
        <charset val="204"/>
      </rPr>
      <t>Установленная мощность в Единой энергетической системе России, в том числе</t>
    </r>
  </si>
  <si>
    <r>
      <rPr>
        <sz val="7"/>
        <rFont val="Times New Roman"/>
        <family val="1"/>
        <charset val="204"/>
      </rPr>
      <t>27.1.1</t>
    </r>
  </si>
  <si>
    <r>
      <rPr>
        <sz val="8"/>
        <rFont val="Times New Roman"/>
        <family val="1"/>
        <charset val="204"/>
      </rPr>
  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  </r>
  </si>
  <si>
    <r>
      <rPr>
        <sz val="7"/>
        <rFont val="Times New Roman"/>
        <family val="1"/>
        <charset val="204"/>
      </rPr>
      <t>27.1.2</t>
    </r>
  </si>
  <si>
    <r>
      <rPr>
        <sz val="8"/>
        <rFont val="Times New Roman"/>
        <family val="1"/>
        <charset val="204"/>
      </rPr>
  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  </r>
  </si>
  <si>
    <r>
      <rPr>
        <sz val="7"/>
        <rFont val="Times New Roman"/>
        <family val="1"/>
        <charset val="204"/>
      </rPr>
      <t>27.1.3</t>
    </r>
  </si>
  <si>
    <r>
      <rPr>
        <sz val="8"/>
        <rFont val="Times New Roman"/>
        <family val="1"/>
        <charset val="204"/>
      </rPr>
      <t>средняя мощность поставки электрической энергии по группам точек поставки импорта на оптовом рынке</t>
    </r>
  </si>
  <si>
    <r>
      <rPr>
        <sz val="7"/>
        <rFont val="Times New Roman"/>
        <family val="1"/>
        <charset val="204"/>
      </rPr>
      <t>27.2</t>
    </r>
  </si>
  <si>
    <r>
      <rPr>
        <sz val="8"/>
        <rFont val="Times New Roman"/>
        <family val="1"/>
        <charset val="204"/>
      </rPr>
      <t>Объем потребления в Единой энергетической системе России, в том числе</t>
    </r>
  </si>
  <si>
    <r>
      <rPr>
        <sz val="7"/>
        <rFont val="Times New Roman"/>
        <family val="1"/>
        <charset val="204"/>
      </rPr>
      <t>27.2.1</t>
    </r>
  </si>
  <si>
    <r>
      <rPr>
        <sz val="8"/>
        <rFont val="Times New Roman"/>
        <family val="1"/>
        <charset val="204"/>
      </rPr>
      <t>суммарный объем потребления (покупки) электрической энергии по всем группам точек поставки, зарегистрированным на оптовом рынке</t>
    </r>
  </si>
  <si>
    <r>
      <rPr>
        <sz val="7"/>
        <rFont val="Times New Roman"/>
        <family val="1"/>
        <charset val="204"/>
      </rPr>
      <t>27.2.2</t>
    </r>
  </si>
  <si>
    <r>
      <rPr>
        <sz val="8"/>
        <rFont val="Times New Roman"/>
        <family val="1"/>
        <charset val="204"/>
      </rPr>
      <t>суммарный объем поставки электрической энергии на экспорт из России</t>
    </r>
  </si>
  <si>
    <r>
      <rPr>
        <sz val="7"/>
        <rFont val="Times New Roman"/>
        <family val="1"/>
        <charset val="204"/>
      </rPr>
      <t>27.3</t>
    </r>
  </si>
  <si>
    <r>
      <rPr>
        <sz val="8"/>
        <rFont val="Times New Roman"/>
        <family val="1"/>
        <charset val="204"/>
      </rPr>
      <t>Собственная необходимая валовая выручка субъекта оперативно-диспетчерского управления, всего в том числе</t>
    </r>
  </si>
  <si>
    <r>
      <rPr>
        <sz val="7"/>
        <rFont val="Times New Roman"/>
        <family val="1"/>
        <charset val="204"/>
      </rPr>
      <t>27.3.1</t>
    </r>
  </si>
  <si>
    <r>
      <rPr>
        <sz val="7"/>
        <rFont val="Times New Roman"/>
        <family val="1"/>
        <charset val="204"/>
      </rPr>
      <t>27.3.2</t>
    </r>
  </si>
  <si>
    <r>
      <rPr>
        <sz val="7"/>
        <rFont val="Times New Roman"/>
        <family val="1"/>
        <charset val="204"/>
      </rPr>
      <t>XXVIII</t>
    </r>
  </si>
  <si>
    <r>
      <rPr>
        <sz val="8"/>
        <rFont val="Times New Roman"/>
        <family val="1"/>
        <charset val="204"/>
      </rPr>
      <t>Среднесписочная численность работников</t>
    </r>
  </si>
  <si>
    <r>
      <rPr>
        <sz val="7"/>
        <rFont val="Times New Roman"/>
        <family val="1"/>
        <charset val="204"/>
      </rPr>
      <t>чел.</t>
    </r>
  </si>
  <si>
    <r>
      <rPr>
        <b/>
        <sz val="10"/>
        <rFont val="Times New Roman"/>
        <family val="1"/>
        <charset val="204"/>
      </rPr>
      <t>2 Источники финансирования инвестиционной программы субъекта электроэнергетики</t>
    </r>
  </si>
  <si>
    <r>
      <rPr>
        <sz val="8"/>
        <rFont val="Times New Roman"/>
        <family val="1"/>
        <charset val="204"/>
      </rPr>
      <t>№ п/п</t>
    </r>
  </si>
  <si>
    <r>
      <rPr>
        <i/>
        <sz val="7"/>
        <rFont val="Times New Roman"/>
        <family val="1"/>
        <charset val="204"/>
      </rPr>
      <t>3</t>
    </r>
  </si>
  <si>
    <r>
      <rPr>
        <i/>
        <sz val="7"/>
        <rFont val="Times New Roman"/>
        <family val="1"/>
        <charset val="204"/>
      </rPr>
      <t>4</t>
    </r>
  </si>
  <si>
    <r>
      <rPr>
        <i/>
        <sz val="7"/>
        <rFont val="Times New Roman"/>
        <family val="1"/>
        <charset val="204"/>
      </rPr>
      <t>8</t>
    </r>
  </si>
  <si>
    <r>
      <rPr>
        <sz val="8"/>
        <rFont val="Times New Roman"/>
        <family val="1"/>
        <charset val="204"/>
      </rPr>
      <t>I</t>
    </r>
  </si>
  <si>
    <r>
      <rPr>
        <sz val="8"/>
        <rFont val="Times New Roman"/>
        <family val="1"/>
        <charset val="204"/>
      </rPr>
      <t>Собственные средства всего, в том числе:</t>
    </r>
  </si>
  <si>
    <r>
      <rPr>
        <sz val="7"/>
        <rFont val="Times New Roman"/>
        <family val="1"/>
        <charset val="204"/>
      </rPr>
      <t>1.1</t>
    </r>
  </si>
  <si>
    <r>
      <rPr>
        <sz val="8"/>
        <rFont val="Times New Roman"/>
        <family val="1"/>
        <charset val="204"/>
      </rPr>
      <t>Прибыль, направляемая на инвестиции, в том числе:</t>
    </r>
  </si>
  <si>
    <r>
      <rPr>
        <sz val="7"/>
        <rFont val="Times New Roman"/>
        <family val="1"/>
        <charset val="204"/>
      </rPr>
      <t>1.1.1</t>
    </r>
  </si>
  <si>
    <r>
      <rPr>
        <sz val="8"/>
        <rFont val="Times New Roman"/>
        <family val="1"/>
        <charset val="204"/>
      </rPr>
      <t>полученная от реализации продукции и оказанных услуг по регулируемым ценам (тарифам):</t>
    </r>
  </si>
  <si>
    <r>
      <rPr>
        <sz val="7"/>
        <rFont val="Times New Roman"/>
        <family val="1"/>
        <charset val="204"/>
      </rPr>
      <t>1.1.1.1</t>
    </r>
  </si>
  <si>
    <r>
      <rPr>
        <sz val="8"/>
        <rFont val="Times New Roman"/>
        <family val="1"/>
        <charset val="204"/>
      </rPr>
      <t>производства и поставки электрической энергии и мощности</t>
    </r>
  </si>
  <si>
    <r>
      <rPr>
        <sz val="7"/>
        <rFont val="Times New Roman"/>
        <family val="1"/>
        <charset val="204"/>
      </rPr>
      <t>1.1.1.1.1</t>
    </r>
  </si>
  <si>
    <r>
      <rPr>
        <sz val="7"/>
        <rFont val="Times New Roman"/>
        <family val="1"/>
        <charset val="204"/>
      </rPr>
      <t>1.1.1.1.2</t>
    </r>
  </si>
  <si>
    <r>
      <rPr>
        <sz val="7"/>
        <rFont val="Times New Roman"/>
        <family val="1"/>
        <charset val="204"/>
      </rPr>
      <t>1.1.1.1.3</t>
    </r>
  </si>
  <si>
    <r>
      <rPr>
        <sz val="7"/>
        <rFont val="Times New Roman"/>
        <family val="1"/>
        <charset val="204"/>
      </rPr>
      <t>1.1.1.2</t>
    </r>
  </si>
  <si>
    <r>
      <rPr>
        <sz val="8"/>
        <rFont val="Times New Roman"/>
        <family val="1"/>
        <charset val="204"/>
      </rPr>
      <t>производства и поставки тепловой энергии (мощности)</t>
    </r>
  </si>
  <si>
    <r>
      <rPr>
        <sz val="7"/>
        <rFont val="Times New Roman"/>
        <family val="1"/>
        <charset val="204"/>
      </rPr>
      <t>1.1.1.3</t>
    </r>
  </si>
  <si>
    <r>
      <rPr>
        <sz val="8"/>
        <rFont val="Times New Roman"/>
        <family val="1"/>
        <charset val="204"/>
      </rPr>
      <t>оказания услуг по передаче электрической энергии</t>
    </r>
  </si>
  <si>
    <r>
      <rPr>
        <sz val="7"/>
        <rFont val="Times New Roman"/>
        <family val="1"/>
        <charset val="204"/>
      </rPr>
      <t>1.1.1.4</t>
    </r>
  </si>
  <si>
    <r>
      <rPr>
        <sz val="8"/>
        <rFont val="Times New Roman"/>
        <family val="1"/>
        <charset val="204"/>
      </rPr>
      <t>оказания услуг по передаче тепловой энергии, теплоносителя</t>
    </r>
  </si>
  <si>
    <r>
      <rPr>
        <sz val="7"/>
        <rFont val="Times New Roman"/>
        <family val="1"/>
        <charset val="204"/>
      </rPr>
      <t>1.1.1.5</t>
    </r>
  </si>
  <si>
    <r>
      <rPr>
        <sz val="8"/>
        <rFont val="Times New Roman"/>
        <family val="1"/>
        <charset val="204"/>
      </rPr>
      <t>от технологического присоединения, в том числе</t>
    </r>
  </si>
  <si>
    <r>
      <rPr>
        <sz val="7"/>
        <rFont val="Times New Roman"/>
        <family val="1"/>
        <charset val="204"/>
      </rPr>
      <t>1.1.1.5.1</t>
    </r>
  </si>
  <si>
    <r>
      <rPr>
        <sz val="8"/>
        <rFont val="Times New Roman"/>
        <family val="1"/>
        <charset val="204"/>
      </rPr>
      <t>от технологического присоединения объектов по производству электрической и тепловой энергии</t>
    </r>
  </si>
  <si>
    <r>
      <rPr>
        <sz val="7"/>
        <rFont val="Times New Roman"/>
        <family val="1"/>
        <charset val="204"/>
      </rPr>
      <t>1.1.1.5.1.а</t>
    </r>
  </si>
  <si>
    <r>
      <rPr>
        <sz val="8"/>
        <rFont val="Times New Roman"/>
        <family val="1"/>
        <charset val="204"/>
      </rPr>
      <t>авансовое использование прибыли</t>
    </r>
  </si>
  <si>
    <r>
      <rPr>
        <sz val="7"/>
        <rFont val="Times New Roman"/>
        <family val="1"/>
        <charset val="204"/>
      </rPr>
      <t>1.1.1.5.2</t>
    </r>
  </si>
  <si>
    <r>
      <rPr>
        <sz val="8"/>
        <rFont val="Times New Roman"/>
        <family val="1"/>
        <charset val="204"/>
      </rPr>
      <t>от технологического присоединения потребителей</t>
    </r>
  </si>
  <si>
    <r>
      <rPr>
        <sz val="7"/>
        <rFont val="Times New Roman"/>
        <family val="1"/>
        <charset val="204"/>
      </rPr>
      <t>1.1.1.5.2.а</t>
    </r>
  </si>
  <si>
    <r>
      <rPr>
        <sz val="7"/>
        <rFont val="Times New Roman"/>
        <family val="1"/>
        <charset val="204"/>
      </rPr>
      <t>1.1.1.6</t>
    </r>
  </si>
  <si>
    <r>
      <rPr>
        <sz val="8"/>
        <rFont val="Times New Roman"/>
        <family val="1"/>
        <charset val="204"/>
      </rPr>
      <t>реализации электрической энергии и мощности</t>
    </r>
  </si>
  <si>
    <r>
      <rPr>
        <sz val="7"/>
        <rFont val="Times New Roman"/>
        <family val="1"/>
        <charset val="204"/>
      </rPr>
      <t>1.1.1.7</t>
    </r>
  </si>
  <si>
    <r>
      <rPr>
        <sz val="7"/>
        <rFont val="Times New Roman"/>
        <family val="1"/>
        <charset val="204"/>
      </rPr>
      <t>1.1.1.8</t>
    </r>
  </si>
  <si>
    <r>
      <rPr>
        <sz val="8"/>
        <rFont val="Times New Roman"/>
        <family val="1"/>
        <charset val="204"/>
      </rPr>
      <t>оказания услуг по оперативно-диспетчерскому управлению в электроэнергетике всего, в том числе:</t>
    </r>
  </si>
  <si>
    <r>
      <rPr>
        <sz val="7"/>
        <rFont val="Times New Roman"/>
        <family val="1"/>
        <charset val="204"/>
      </rPr>
      <t>1.1.1.8.1</t>
    </r>
  </si>
  <si>
    <r>
      <rPr>
        <sz val="7"/>
        <rFont val="Times New Roman"/>
        <family val="1"/>
        <charset val="204"/>
      </rPr>
      <t>1.1.1.8.2</t>
    </r>
  </si>
  <si>
    <r>
      <rPr>
        <sz val="8"/>
        <rFont val="Times New Roman"/>
        <family val="1"/>
        <charset val="204"/>
      </rPr>
      <t>прибыль от продажи электрической энергии (мощности) по нерегулируемым ценам, всего в том числе:</t>
    </r>
  </si>
  <si>
    <r>
      <rPr>
        <sz val="7"/>
        <rFont val="Times New Roman"/>
        <family val="1"/>
        <charset val="204"/>
      </rPr>
      <t>1.1.2.1</t>
    </r>
  </si>
  <si>
    <r>
      <rPr>
        <sz val="7"/>
        <rFont val="Times New Roman"/>
        <family val="1"/>
        <charset val="204"/>
      </rPr>
      <t>1.1.2.2</t>
    </r>
  </si>
  <si>
    <r>
      <rPr>
        <sz val="7"/>
        <rFont val="Times New Roman"/>
        <family val="1"/>
        <charset val="204"/>
      </rPr>
      <t>1.1.2.3</t>
    </r>
  </si>
  <si>
    <r>
      <rPr>
        <sz val="8"/>
        <rFont val="Times New Roman"/>
        <family val="1"/>
        <charset val="204"/>
      </rPr>
      <t>прочая прибыль</t>
    </r>
  </si>
  <si>
    <r>
      <rPr>
        <sz val="8"/>
        <rFont val="Times New Roman"/>
        <family val="1"/>
        <charset val="204"/>
      </rPr>
      <t>Амортизация основных средств всего, в том числе:</t>
    </r>
  </si>
  <si>
    <r>
      <rPr>
        <sz val="7"/>
        <rFont val="Times New Roman"/>
        <family val="1"/>
        <charset val="204"/>
      </rPr>
      <t>1.2.1</t>
    </r>
  </si>
  <si>
    <r>
      <rPr>
        <sz val="8"/>
        <rFont val="Times New Roman"/>
        <family val="1"/>
        <charset val="204"/>
      </rPr>
      <t>текущая амортизация, учтенная в ценах (тарифах) всего, в том числе:</t>
    </r>
  </si>
  <si>
    <r>
      <rPr>
        <sz val="7"/>
        <rFont val="Times New Roman"/>
        <family val="1"/>
        <charset val="204"/>
      </rPr>
      <t>1.2.1.1</t>
    </r>
  </si>
  <si>
    <r>
      <rPr>
        <sz val="8"/>
        <rFont val="Times New Roman"/>
        <family val="1"/>
        <charset val="204"/>
      </rPr>
      <t>производство и поставка электрической энергии и мощности</t>
    </r>
  </si>
  <si>
    <r>
      <rPr>
        <sz val="7"/>
        <rFont val="Times New Roman"/>
        <family val="1"/>
        <charset val="204"/>
      </rPr>
      <t>1.2.1.1.1</t>
    </r>
  </si>
  <si>
    <r>
      <rPr>
        <sz val="7"/>
        <rFont val="Times New Roman"/>
        <family val="1"/>
        <charset val="204"/>
      </rPr>
      <t>1.2.1.1.2</t>
    </r>
  </si>
  <si>
    <r>
      <rPr>
        <sz val="7"/>
        <rFont val="Times New Roman"/>
        <family val="1"/>
        <charset val="204"/>
      </rPr>
      <t>1.2.1.1.3</t>
    </r>
  </si>
  <si>
    <r>
      <rPr>
        <sz val="7"/>
        <rFont val="Times New Roman"/>
        <family val="1"/>
        <charset val="204"/>
      </rPr>
      <t>1.2.1.2</t>
    </r>
  </si>
  <si>
    <r>
      <rPr>
        <sz val="7"/>
        <rFont val="Times New Roman"/>
        <family val="1"/>
        <charset val="204"/>
      </rPr>
      <t>1.2.1.3</t>
    </r>
  </si>
  <si>
    <r>
      <rPr>
        <sz val="7"/>
        <rFont val="Times New Roman"/>
        <family val="1"/>
        <charset val="204"/>
      </rPr>
      <t>1.2.1.4</t>
    </r>
  </si>
  <si>
    <r>
      <rPr>
        <sz val="7"/>
        <rFont val="Times New Roman"/>
        <family val="1"/>
        <charset val="204"/>
      </rPr>
      <t>1.2.1.5</t>
    </r>
  </si>
  <si>
    <r>
      <rPr>
        <sz val="7"/>
        <rFont val="Times New Roman"/>
        <family val="1"/>
        <charset val="204"/>
      </rPr>
      <t>1.2.1.6</t>
    </r>
  </si>
  <si>
    <r>
      <rPr>
        <sz val="7"/>
        <rFont val="Times New Roman"/>
        <family val="1"/>
        <charset val="204"/>
      </rPr>
      <t>1.2.1.7</t>
    </r>
  </si>
  <si>
    <r>
      <rPr>
        <sz val="7"/>
        <rFont val="Times New Roman"/>
        <family val="1"/>
        <charset val="204"/>
      </rPr>
      <t>1.2.1.7.1</t>
    </r>
  </si>
  <si>
    <r>
      <rPr>
        <sz val="7"/>
        <rFont val="Times New Roman"/>
        <family val="1"/>
        <charset val="204"/>
      </rPr>
      <t>1.2.1.7.2</t>
    </r>
  </si>
  <si>
    <r>
      <rPr>
        <sz val="7"/>
        <rFont val="Times New Roman"/>
        <family val="1"/>
        <charset val="204"/>
      </rPr>
      <t>1.2.2</t>
    </r>
  </si>
  <si>
    <r>
      <rPr>
        <sz val="8"/>
        <rFont val="Times New Roman"/>
        <family val="1"/>
        <charset val="204"/>
      </rPr>
      <t>прочая текущая амортизация</t>
    </r>
  </si>
  <si>
    <r>
      <rPr>
        <sz val="7"/>
        <rFont val="Times New Roman"/>
        <family val="1"/>
        <charset val="204"/>
      </rPr>
      <t>1.2.3</t>
    </r>
  </si>
  <si>
    <r>
      <rPr>
        <sz val="8"/>
        <rFont val="Times New Roman"/>
        <family val="1"/>
        <charset val="204"/>
      </rPr>
      <t>недоиспользованная амортизация прошлых лет всего, в том числе:</t>
    </r>
  </si>
  <si>
    <r>
      <rPr>
        <sz val="7"/>
        <rFont val="Times New Roman"/>
        <family val="1"/>
        <charset val="204"/>
      </rPr>
      <t>1.2.3.1</t>
    </r>
  </si>
  <si>
    <r>
      <rPr>
        <sz val="7"/>
        <rFont val="Times New Roman"/>
        <family val="1"/>
        <charset val="204"/>
      </rPr>
      <t>1.2.3.1.2</t>
    </r>
  </si>
  <si>
    <r>
      <rPr>
        <sz val="7"/>
        <rFont val="Times New Roman"/>
        <family val="1"/>
        <charset val="204"/>
      </rPr>
      <t>1.2.3.2</t>
    </r>
  </si>
  <si>
    <r>
      <rPr>
        <sz val="7"/>
        <rFont val="Times New Roman"/>
        <family val="1"/>
        <charset val="204"/>
      </rPr>
      <t>1.2.3.3</t>
    </r>
  </si>
  <si>
    <r>
      <rPr>
        <sz val="7"/>
        <rFont val="Times New Roman"/>
        <family val="1"/>
        <charset val="204"/>
      </rPr>
      <t>1.2.3.4</t>
    </r>
  </si>
  <si>
    <r>
      <rPr>
        <sz val="7"/>
        <rFont val="Times New Roman"/>
        <family val="1"/>
        <charset val="204"/>
      </rPr>
      <t>1.2.3.5</t>
    </r>
  </si>
  <si>
    <r>
      <rPr>
        <sz val="7"/>
        <rFont val="Times New Roman"/>
        <family val="1"/>
        <charset val="204"/>
      </rPr>
      <t>1.2.3.6</t>
    </r>
  </si>
  <si>
    <r>
      <rPr>
        <sz val="7"/>
        <rFont val="Times New Roman"/>
        <family val="1"/>
        <charset val="204"/>
      </rPr>
      <t>1.2.3.7</t>
    </r>
  </si>
  <si>
    <r>
      <rPr>
        <sz val="7"/>
        <rFont val="Times New Roman"/>
        <family val="1"/>
        <charset val="204"/>
      </rPr>
      <t>1.2.3.7.1</t>
    </r>
  </si>
  <si>
    <r>
      <rPr>
        <sz val="7"/>
        <rFont val="Times New Roman"/>
        <family val="1"/>
        <charset val="204"/>
      </rPr>
      <t>1.2.3.7.2</t>
    </r>
  </si>
  <si>
    <r>
      <rPr>
        <sz val="8"/>
        <rFont val="Times New Roman"/>
        <family val="1"/>
        <charset val="204"/>
      </rPr>
      <t>Возврат налога на добавленную стоимость****</t>
    </r>
  </si>
  <si>
    <r>
      <rPr>
        <sz val="8"/>
        <rFont val="Times New Roman"/>
        <family val="1"/>
        <charset val="204"/>
      </rPr>
      <t>Прочие собственные средства всего, в том числе:</t>
    </r>
  </si>
  <si>
    <r>
      <rPr>
        <sz val="7"/>
        <rFont val="Times New Roman"/>
        <family val="1"/>
        <charset val="204"/>
      </rPr>
      <t>1.4.1</t>
    </r>
  </si>
  <si>
    <r>
      <rPr>
        <sz val="8"/>
        <rFont val="Times New Roman"/>
        <family val="1"/>
        <charset val="204"/>
      </rPr>
      <t>средства от эмиссии акций</t>
    </r>
  </si>
  <si>
    <r>
      <rPr>
        <sz val="7"/>
        <rFont val="Times New Roman"/>
        <family val="1"/>
        <charset val="204"/>
      </rPr>
      <t>1.4.2</t>
    </r>
  </si>
  <si>
    <r>
      <rPr>
        <sz val="8"/>
        <rFont val="Times New Roman"/>
        <family val="1"/>
        <charset val="204"/>
      </rPr>
      <t>остаток собственных средств на начало года</t>
    </r>
  </si>
  <si>
    <r>
      <rPr>
        <sz val="8"/>
        <rFont val="Times New Roman"/>
        <family val="1"/>
        <charset val="204"/>
      </rPr>
      <t>Привлеченные средства всего, в том числе:</t>
    </r>
  </si>
  <si>
    <r>
      <rPr>
        <sz val="8"/>
        <rFont val="Times New Roman"/>
        <family val="1"/>
        <charset val="204"/>
      </rPr>
      <t>Кредиты</t>
    </r>
  </si>
  <si>
    <r>
      <rPr>
        <sz val="8"/>
        <rFont val="Times New Roman"/>
        <family val="1"/>
        <charset val="204"/>
      </rPr>
      <t>Облигационные займы</t>
    </r>
  </si>
  <si>
    <r>
      <rPr>
        <sz val="8"/>
        <rFont val="Times New Roman"/>
        <family val="1"/>
        <charset val="204"/>
      </rPr>
      <t>Вексели</t>
    </r>
  </si>
  <si>
    <r>
      <rPr>
        <sz val="8"/>
        <rFont val="Times New Roman"/>
        <family val="1"/>
        <charset val="204"/>
      </rPr>
      <t>Займы организаций</t>
    </r>
  </si>
  <si>
    <r>
      <rPr>
        <sz val="8"/>
        <rFont val="Times New Roman"/>
        <family val="1"/>
        <charset val="204"/>
      </rPr>
      <t>Бюджетное финансирование</t>
    </r>
  </si>
  <si>
    <r>
      <rPr>
        <sz val="8"/>
        <rFont val="Times New Roman"/>
        <family val="1"/>
        <charset val="204"/>
      </rPr>
      <t>средства федерального бюджета</t>
    </r>
  </si>
  <si>
    <r>
      <rPr>
        <sz val="7"/>
        <rFont val="Times New Roman"/>
        <family val="1"/>
        <charset val="204"/>
      </rPr>
      <t>2.5.1.1</t>
    </r>
  </si>
  <si>
    <r>
      <rPr>
        <sz val="8"/>
        <rFont val="Times New Roman"/>
        <family val="1"/>
        <charset val="204"/>
      </rPr>
      <t>в том числе средства федерального бюджета, недоиспользованные в прошлых периодах</t>
    </r>
  </si>
  <si>
    <r>
      <rPr>
        <sz val="8"/>
        <rFont val="Times New Roman"/>
        <family val="1"/>
        <charset val="204"/>
      </rPr>
      <t>средства консолидированного бюджета субъекта Российской Федерации</t>
    </r>
  </si>
  <si>
    <r>
      <rPr>
        <sz val="7"/>
        <rFont val="Times New Roman"/>
        <family val="1"/>
        <charset val="204"/>
      </rPr>
      <t>2.5.2.1</t>
    </r>
  </si>
  <si>
    <r>
      <rPr>
        <sz val="8"/>
        <rFont val="Times New Roman"/>
        <family val="1"/>
        <charset val="204"/>
      </rPr>
      <t>в том числе средства консолидированного бюджета субъекта Российской Федерации, недоиспользованные в прошлых периодах</t>
    </r>
  </si>
  <si>
    <r>
      <rPr>
        <sz val="8"/>
        <rFont val="Times New Roman"/>
        <family val="1"/>
        <charset val="204"/>
      </rPr>
      <t>Использование лизинга</t>
    </r>
  </si>
  <si>
    <r>
      <rPr>
        <sz val="8"/>
        <rFont val="Times New Roman"/>
        <family val="1"/>
        <charset val="204"/>
      </rPr>
      <t>Прочие привлеченные средства</t>
    </r>
  </si>
  <si>
    <r>
      <rPr>
        <sz val="7"/>
        <rFont val="Times New Roman"/>
        <family val="1"/>
        <charset val="204"/>
      </rPr>
      <t>3.1.</t>
    </r>
  </si>
  <si>
    <r>
      <rPr>
        <sz val="8"/>
        <rFont val="Times New Roman"/>
        <family val="1"/>
        <charset val="204"/>
      </rPr>
  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  </r>
  </si>
  <si>
    <r>
      <rPr>
        <sz val="8"/>
        <rFont val="Times New Roman"/>
        <family val="1"/>
        <charset val="204"/>
      </rPr>
      <t>цен (тарифов) на услуги по передаче электрической энергии;</t>
    </r>
  </si>
  <si>
    <r>
      <rPr>
        <sz val="8"/>
        <rFont val="Times New Roman"/>
        <family val="1"/>
        <charset val="204"/>
      </rPr>
      <t>амортизации, учтенной в ценах (тарифах) на услуги по передаче электрической энергии;</t>
    </r>
  </si>
  <si>
    <r>
      <rPr>
        <sz val="8"/>
        <rFont val="Times New Roman"/>
        <family val="1"/>
        <charset val="204"/>
      </rPr>
      <t>кредитов</t>
    </r>
  </si>
  <si>
    <r>
      <rPr>
        <sz val="7"/>
        <rFont val="Times New Roman"/>
        <family val="1"/>
        <charset val="204"/>
      </rPr>
      <t>3.2.1</t>
    </r>
  </si>
  <si>
    <r>
      <rPr>
        <sz val="8"/>
        <rFont val="Times New Roman"/>
        <family val="1"/>
        <charset val="204"/>
      </rPr>
      <t>возврат инвестированного капитала, направляемый на инвестиции</t>
    </r>
  </si>
  <si>
    <r>
      <rPr>
        <sz val="7"/>
        <rFont val="Times New Roman"/>
        <family val="1"/>
        <charset val="204"/>
      </rPr>
      <t>3.2.2</t>
    </r>
  </si>
  <si>
    <r>
      <rPr>
        <sz val="8"/>
        <rFont val="Times New Roman"/>
        <family val="1"/>
        <charset val="204"/>
      </rPr>
      <t>доход на инвестированный капитал, направляемый на инвестиции</t>
    </r>
  </si>
  <si>
    <r>
      <rPr>
        <sz val="7"/>
        <rFont val="Times New Roman"/>
        <family val="1"/>
        <charset val="204"/>
      </rPr>
      <t>3.2.3</t>
    </r>
  </si>
  <si>
    <r>
      <rPr>
        <sz val="8"/>
        <rFont val="Times New Roman"/>
        <family val="1"/>
        <charset val="204"/>
      </rPr>
      <t>заемные средства, направляемые на инвестиции</t>
    </r>
  </si>
  <si>
    <r>
      <rPr>
        <sz val="7"/>
        <rFont val="Times New Roman"/>
        <family val="1"/>
        <charset val="204"/>
      </rPr>
      <t>Примечание:</t>
    </r>
  </si>
  <si>
    <r>
      <rPr>
        <sz val="7"/>
        <rFont val="Times New Roman"/>
        <family val="1"/>
        <charset val="204"/>
      </rPr>
      <t>*в строках, содержащих слова "всего, в том числе” указывается сумма нижерасположенных строк соответствующего раздела (подраздела)</t>
    </r>
  </si>
  <si>
    <r>
      <rPr>
        <sz val="7"/>
        <rFont val="Times New Roman"/>
        <family val="1"/>
        <charset val="204"/>
      </rPr>
  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  </r>
  </si>
  <si>
    <r>
      <rPr>
        <sz val="7"/>
        <rFont val="Times New Roman"/>
        <family val="1"/>
        <charset val="204"/>
      </rPr>
      <t>*** указывается на основании заключенных договоров на оказание услуг по передаче электрической энергии</t>
    </r>
  </si>
  <si>
    <r>
      <rPr>
        <b/>
        <sz val="9"/>
        <rFont val="Times New Roman"/>
        <family val="1"/>
        <charset val="204"/>
      </rPr>
      <t>Форма 10. Отчет об исполнении плана финансирования капитальных вложений по инвестиционным проектам инвестиционной программы (квартальный)</t>
    </r>
  </si>
  <si>
    <r>
      <rPr>
        <b/>
        <sz val="9"/>
        <rFont val="Times New Roman"/>
        <family val="1"/>
        <charset val="204"/>
      </rPr>
      <t>за_квартал _года</t>
    </r>
  </si>
  <si>
    <r>
      <rPr>
        <b/>
        <sz val="9"/>
        <rFont val="Times New Roman"/>
        <family val="1"/>
        <charset val="204"/>
      </rPr>
      <t>Приложение № 10</t>
    </r>
  </si>
  <si>
    <r>
      <rPr>
        <sz val="8"/>
        <rFont val="Times New Roman"/>
        <family val="1"/>
        <charset val="204"/>
      </rPr>
      <t>Оценка полной стоимости инвестиционного проекта в прогнозных ценах соответствующих лет, млн. рублей (с НДС)</t>
    </r>
  </si>
  <si>
    <r>
      <rPr>
        <sz val="8"/>
        <rFont val="Times New Roman"/>
        <family val="1"/>
        <charset val="204"/>
      </rPr>
      <t xml:space="preserve">Фактический объем финансирования капитальных вложений на 01.01. года </t>
    </r>
    <r>
      <rPr>
        <sz val="8"/>
        <rFont val="Times New Roman"/>
        <family val="1"/>
        <charset val="204"/>
      </rPr>
      <t xml:space="preserve">N, </t>
    </r>
    <r>
      <rPr>
        <sz val="8"/>
        <rFont val="Times New Roman"/>
        <family val="1"/>
        <charset val="204"/>
      </rPr>
      <t>млн. рублей (с НДС)</t>
    </r>
  </si>
  <si>
    <r>
      <rPr>
        <sz val="8"/>
        <rFont val="Times New Roman"/>
        <family val="1"/>
        <charset val="204"/>
      </rPr>
      <t xml:space="preserve">Остаток финансирования капитальных вложений на 01.01. года </t>
    </r>
    <r>
      <rPr>
        <sz val="8"/>
        <rFont val="Times New Roman"/>
        <family val="1"/>
        <charset val="204"/>
      </rPr>
      <t xml:space="preserve">N </t>
    </r>
    <r>
      <rPr>
        <sz val="8"/>
        <rFont val="Times New Roman"/>
        <family val="1"/>
        <charset val="204"/>
      </rPr>
      <t>в прогнозных ценах соответствующих лет, млн. рублей (с НДС)</t>
    </r>
  </si>
  <si>
    <r>
      <rPr>
        <sz val="8"/>
        <rFont val="Times New Roman"/>
        <family val="1"/>
        <charset val="204"/>
      </rPr>
      <t xml:space="preserve">Финансирование капитальных вложений года </t>
    </r>
    <r>
      <rPr>
        <sz val="8"/>
        <rFont val="Times New Roman"/>
        <family val="1"/>
        <charset val="204"/>
      </rPr>
      <t xml:space="preserve">N, </t>
    </r>
    <r>
      <rPr>
        <sz val="8"/>
        <rFont val="Times New Roman"/>
        <family val="1"/>
        <charset val="204"/>
      </rPr>
      <t>млн. рублей (с НДС)</t>
    </r>
  </si>
  <si>
    <r>
      <rPr>
        <sz val="8"/>
        <rFont val="Times New Roman"/>
        <family val="1"/>
        <charset val="204"/>
      </rPr>
      <t>Остаток финансирования капитальных вложений на конец отчетного периода в прогнозных ценах соответствующих лет, млн. рублей (с НДС)</t>
    </r>
  </si>
  <si>
    <r>
      <rPr>
        <sz val="8"/>
        <rFont val="Times New Roman"/>
        <family val="1"/>
        <charset val="204"/>
      </rPr>
      <t>Отклонение от плана финансирования по итогам отчетного периода</t>
    </r>
  </si>
  <si>
    <r>
      <rPr>
        <sz val="8"/>
        <rFont val="Times New Roman"/>
        <family val="1"/>
        <charset val="204"/>
      </rPr>
      <t>Всего</t>
    </r>
  </si>
  <si>
    <r>
      <rPr>
        <sz val="8"/>
        <rFont val="Times New Roman"/>
        <family val="1"/>
        <charset val="204"/>
      </rPr>
      <t>I квартал</t>
    </r>
  </si>
  <si>
    <r>
      <rPr>
        <sz val="8"/>
        <rFont val="Times New Roman"/>
        <family val="1"/>
        <charset val="204"/>
      </rPr>
      <t>II квартал</t>
    </r>
  </si>
  <si>
    <r>
      <rPr>
        <sz val="8"/>
        <rFont val="Times New Roman"/>
        <family val="1"/>
        <charset val="204"/>
      </rPr>
      <t>III квартал</t>
    </r>
  </si>
  <si>
    <r>
      <rPr>
        <sz val="8"/>
        <rFont val="Times New Roman"/>
        <family val="1"/>
        <charset val="204"/>
      </rPr>
      <t>IV квартал</t>
    </r>
  </si>
  <si>
    <r>
      <rPr>
        <sz val="8"/>
        <rFont val="Times New Roman"/>
        <family val="1"/>
        <charset val="204"/>
      </rPr>
      <t>млн.рублей (с НДС)</t>
    </r>
  </si>
  <si>
    <t>Приложение № 11</t>
  </si>
  <si>
    <r>
      <rPr>
        <sz val="8"/>
        <rFont val="Times New Roman"/>
        <family val="1"/>
        <charset val="204"/>
      </rPr>
      <t>к приказу Минэнерго России</t>
    </r>
  </si>
  <si>
    <r>
      <rPr>
        <sz val="8"/>
        <rFont val="Times New Roman"/>
        <family val="1"/>
        <charset val="204"/>
      </rPr>
  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  </r>
  </si>
  <si>
    <r>
      <rPr>
        <sz val="8"/>
        <rFont val="Times New Roman"/>
        <family val="1"/>
        <charset val="204"/>
      </rPr>
      <t>за_квартал _года</t>
    </r>
  </si>
  <si>
    <r>
      <rPr>
        <sz val="7"/>
        <rFont val="Times New Roman"/>
        <family val="1"/>
        <charset val="204"/>
      </rPr>
      <t>Номер группы инвеста цио иных проектов</t>
    </r>
  </si>
  <si>
    <r>
      <rPr>
        <sz val="7"/>
        <rFont val="Times New Roman"/>
        <family val="1"/>
        <charset val="204"/>
      </rPr>
      <t>Финансирование капитальных вложений, млн. рублей (с НДС)</t>
    </r>
  </si>
  <si>
    <r>
      <rPr>
        <sz val="7"/>
        <rFont val="Times New Roman"/>
        <family val="1"/>
        <charset val="204"/>
      </rPr>
      <t>Отклонение от плана финансирования по итогам отчетного периода</t>
    </r>
  </si>
  <si>
    <r>
      <rPr>
        <sz val="7"/>
        <rFont val="Times New Roman"/>
        <family val="1"/>
        <charset val="204"/>
      </rPr>
      <t>Общий объем финансирования, в том числе за счет:</t>
    </r>
  </si>
  <si>
    <r>
      <rPr>
        <sz val="7"/>
        <rFont val="Times New Roman"/>
        <family val="1"/>
        <charset val="204"/>
      </rPr>
      <t>федерального бюджета</t>
    </r>
  </si>
  <si>
    <r>
      <rPr>
        <sz val="7"/>
        <rFont val="Times New Roman"/>
        <family val="1"/>
        <charset val="204"/>
      </rPr>
      <t>бюджетов субъектов Российской Федерации и муниципальных образований</t>
    </r>
  </si>
  <si>
    <r>
      <rPr>
        <sz val="7"/>
        <rFont val="Times New Roman"/>
        <family val="1"/>
        <charset val="204"/>
      </rPr>
      <t>средств, полученных от оказания услуг, реализации товаров по регулируемым государством ценам (тарифам)</t>
    </r>
  </si>
  <si>
    <r>
      <rPr>
        <sz val="7"/>
        <rFont val="Times New Roman"/>
        <family val="1"/>
        <charset val="204"/>
      </rPr>
      <t>иных источников финансирования '</t>
    </r>
  </si>
  <si>
    <r>
      <rPr>
        <sz val="7"/>
        <rFont val="Times New Roman"/>
        <family val="1"/>
        <charset val="204"/>
      </rPr>
      <t>иных источников финансирования</t>
    </r>
  </si>
  <si>
    <r>
      <rPr>
        <sz val="7"/>
        <rFont val="Times New Roman"/>
        <family val="1"/>
        <charset val="204"/>
      </rPr>
      <t>Общий фактический объем финансирования, в том числе за счет:</t>
    </r>
  </si>
  <si>
    <r>
      <rPr>
        <sz val="7"/>
        <rFont val="Times New Roman"/>
        <family val="1"/>
        <charset val="204"/>
      </rPr>
      <t>млн. рублей (с НДС)</t>
    </r>
  </si>
  <si>
    <r>
      <rPr>
        <sz val="7"/>
        <rFont val="Times New Roman"/>
        <family val="1"/>
        <charset val="204"/>
      </rPr>
      <t>%</t>
    </r>
  </si>
  <si>
    <r>
      <rPr>
        <sz val="7"/>
        <rFont val="Times New Roman"/>
        <family val="1"/>
        <charset val="204"/>
      </rPr>
      <t>б</t>
    </r>
  </si>
  <si>
    <r>
      <rPr>
        <sz val="7"/>
        <rFont val="Times New Roman"/>
        <family val="1"/>
        <charset val="204"/>
      </rPr>
      <t>И</t>
    </r>
  </si>
  <si>
    <r>
      <rPr>
        <sz val="8"/>
        <rFont val="Times New Roman"/>
        <family val="1"/>
        <charset val="204"/>
      </rPr>
      <t>Приложение № 12</t>
    </r>
  </si>
  <si>
    <r>
      <rPr>
        <sz val="8"/>
        <rFont val="Times New Roman"/>
        <family val="1"/>
        <charset val="204"/>
      </rPr>
      <t>от « 25 » апреля 2018 г. № 320</t>
    </r>
  </si>
  <si>
    <r>
      <rPr>
        <sz val="8"/>
        <rFont val="Times New Roman"/>
        <family val="1"/>
        <charset val="204"/>
      </rPr>
      <t>Форма 12. Отчет об исполнении плана освоения капитальных вложений по инвестиционным проектам инвестиционной программы (квартальный)</t>
    </r>
  </si>
  <si>
    <r>
      <rPr>
        <sz val="7"/>
        <rFont val="Times New Roman"/>
        <family val="1"/>
        <charset val="204"/>
      </rPr>
      <t>Номер группы инвестиционн ых проектов</t>
    </r>
  </si>
  <si>
    <r>
      <rPr>
        <sz val="7"/>
        <rFont val="Times New Roman"/>
        <family val="1"/>
        <charset val="204"/>
      </rPr>
  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  </r>
  </si>
  <si>
    <r>
      <rPr>
        <sz val="7"/>
        <rFont val="Times New Roman"/>
        <family val="1"/>
        <charset val="204"/>
      </rPr>
      <t xml:space="preserve">Фактический объем освоения капитальных вложений на 01.01. года </t>
    </r>
    <r>
      <rPr>
        <sz val="7"/>
        <rFont val="Times New Roman"/>
        <family val="1"/>
        <charset val="204"/>
      </rPr>
      <t xml:space="preserve">N </t>
    </r>
    <r>
      <rPr>
        <sz val="7"/>
        <rFont val="Times New Roman"/>
        <family val="1"/>
        <charset val="204"/>
      </rPr>
      <t>в прогнозных ценах соответствующих лет, млн. рублей (без НДС)</t>
    </r>
  </si>
  <si>
    <r>
      <rPr>
        <sz val="7"/>
        <rFont val="Times New Roman"/>
        <family val="1"/>
        <charset val="204"/>
      </rPr>
      <t>Остаток освоения капитальных вложений на 01.01. годаЫ, млн.рублей (без НДС)</t>
    </r>
  </si>
  <si>
    <r>
      <rPr>
        <sz val="7"/>
        <rFont val="Times New Roman"/>
        <family val="1"/>
        <charset val="204"/>
      </rPr>
      <t xml:space="preserve">Освоение капитальных вложений года </t>
    </r>
    <r>
      <rPr>
        <sz val="7"/>
        <rFont val="Times New Roman"/>
        <family val="1"/>
        <charset val="204"/>
      </rPr>
      <t xml:space="preserve">N, </t>
    </r>
    <r>
      <rPr>
        <sz val="7"/>
        <rFont val="Times New Roman"/>
        <family val="1"/>
        <charset val="204"/>
      </rPr>
      <t>млн. рублей (без НДС)</t>
    </r>
  </si>
  <si>
    <r>
      <rPr>
        <sz val="7"/>
        <rFont val="Times New Roman"/>
        <family val="1"/>
        <charset val="204"/>
      </rPr>
      <t>Остаток освоения капитальных вложений на конец отчетного периода, млн.рублей (без НДС)</t>
    </r>
  </si>
  <si>
    <r>
      <rPr>
        <sz val="7"/>
        <rFont val="Times New Roman"/>
        <family val="1"/>
        <charset val="204"/>
      </rPr>
      <t>Отклонение от плана освоения по итогам отчетного периода</t>
    </r>
  </si>
  <si>
    <r>
      <rPr>
        <sz val="7"/>
        <rFont val="Times New Roman"/>
        <family val="1"/>
        <charset val="204"/>
      </rPr>
      <t>в базисном уровне цен</t>
    </r>
  </si>
  <si>
    <r>
      <rPr>
        <sz val="7"/>
        <rFont val="Times New Roman"/>
        <family val="1"/>
        <charset val="204"/>
      </rPr>
      <t>в прогнозных ценах соответствующих лет</t>
    </r>
  </si>
  <si>
    <r>
      <rPr>
        <sz val="7"/>
        <rFont val="Times New Roman"/>
        <family val="1"/>
        <charset val="204"/>
      </rPr>
      <t>Всего</t>
    </r>
  </si>
  <si>
    <r>
      <rPr>
        <sz val="7"/>
        <rFont val="Times New Roman"/>
        <family val="1"/>
        <charset val="204"/>
      </rPr>
      <t>I квартал</t>
    </r>
  </si>
  <si>
    <r>
      <rPr>
        <sz val="7"/>
        <rFont val="Times New Roman"/>
        <family val="1"/>
        <charset val="204"/>
      </rPr>
      <t>II квартал</t>
    </r>
  </si>
  <si>
    <r>
      <rPr>
        <sz val="7"/>
        <rFont val="Times New Roman"/>
        <family val="1"/>
        <charset val="204"/>
      </rPr>
      <t>III квартал</t>
    </r>
  </si>
  <si>
    <r>
      <rPr>
        <sz val="7"/>
        <rFont val="Times New Roman"/>
        <family val="1"/>
        <charset val="204"/>
      </rPr>
      <t>IV квартал</t>
    </r>
  </si>
  <si>
    <r>
      <rPr>
        <sz val="7"/>
        <rFont val="Times New Roman"/>
        <family val="1"/>
        <charset val="204"/>
      </rPr>
      <t>млн.рублей (без НДС)</t>
    </r>
  </si>
  <si>
    <r>
      <rPr>
        <sz val="8"/>
        <rFont val="Times New Roman"/>
        <family val="1"/>
        <charset val="204"/>
      </rPr>
      <t>Форма 13. Отчет об исполнении плана ввода основных средств по инвестиционным проектам инвестиционной программы (квартальный)</t>
    </r>
  </si>
  <si>
    <r>
      <rPr>
        <sz val="7"/>
        <rFont val="Times New Roman"/>
        <family val="1"/>
        <charset val="204"/>
      </rPr>
      <t>Отчет о реализации инвестиционной программы_</t>
    </r>
  </si>
  <si>
    <r>
      <rPr>
        <sz val="7"/>
        <rFont val="Times New Roman"/>
        <family val="1"/>
        <charset val="204"/>
      </rPr>
      <t>Год раскрытия информации:_год</t>
    </r>
  </si>
  <si>
    <r>
      <rPr>
        <sz val="6"/>
        <rFont val="Times New Roman"/>
        <family val="1"/>
        <charset val="204"/>
      </rPr>
      <t>Номер группы инвестиционн ых проектов</t>
    </r>
  </si>
  <si>
    <r>
      <rPr>
        <sz val="6"/>
        <rFont val="Times New Roman"/>
        <family val="1"/>
        <charset val="204"/>
      </rPr>
      <t>Первоначальная стоимость принимаемых к учету основных средств и нематериальных активов, млн. рублей (без НДС)</t>
    </r>
  </si>
  <si>
    <r>
      <rPr>
        <sz val="6"/>
        <rFont val="Times New Roman"/>
        <family val="1"/>
        <charset val="204"/>
      </rPr>
      <t>Принятие основных средств и нематер</t>
    </r>
  </si>
  <si>
    <r>
      <rPr>
        <sz val="6"/>
        <rFont val="Times New Roman"/>
        <family val="1"/>
        <charset val="204"/>
      </rPr>
      <t>Всего</t>
    </r>
  </si>
  <si>
    <r>
      <rPr>
        <sz val="6"/>
        <rFont val="Times New Roman"/>
        <family val="1"/>
        <charset val="204"/>
      </rPr>
      <t>I квартал</t>
    </r>
  </si>
  <si>
    <r>
      <rPr>
        <sz val="6"/>
        <rFont val="Times New Roman"/>
        <family val="1"/>
        <charset val="204"/>
      </rPr>
      <t>II квартал</t>
    </r>
  </si>
  <si>
    <r>
      <rPr>
        <sz val="6"/>
        <rFont val="Times New Roman"/>
        <family val="1"/>
        <charset val="204"/>
      </rPr>
      <t>III квартал</t>
    </r>
  </si>
  <si>
    <r>
      <rPr>
        <sz val="6"/>
        <rFont val="Times New Roman"/>
        <family val="1"/>
        <charset val="204"/>
      </rPr>
      <t>IV квартал</t>
    </r>
  </si>
  <si>
    <r>
      <rPr>
        <sz val="6"/>
        <rFont val="Times New Roman"/>
        <family val="1"/>
        <charset val="204"/>
      </rPr>
      <t>млн. рублей (без НДС)</t>
    </r>
  </si>
  <si>
    <r>
      <rPr>
        <sz val="6"/>
        <rFont val="Times New Roman"/>
        <family val="1"/>
        <charset val="204"/>
      </rPr>
      <t>млн.рублей (без НДС)</t>
    </r>
  </si>
  <si>
    <r>
      <rPr>
        <sz val="6"/>
        <rFont val="Times New Roman"/>
        <family val="1"/>
        <charset val="204"/>
      </rPr>
      <t>МВхА</t>
    </r>
  </si>
  <si>
    <r>
      <rPr>
        <sz val="6"/>
        <rFont val="Times New Roman"/>
        <family val="1"/>
        <charset val="204"/>
      </rPr>
      <t>Мвар</t>
    </r>
  </si>
  <si>
    <r>
      <rPr>
        <sz val="6"/>
        <rFont val="Times New Roman"/>
        <family val="1"/>
        <charset val="204"/>
      </rPr>
      <t>км ЛЭП</t>
    </r>
  </si>
  <si>
    <r>
      <rPr>
        <sz val="6"/>
        <rFont val="Times New Roman"/>
        <family val="1"/>
        <charset val="204"/>
      </rPr>
      <t>МВт</t>
    </r>
  </si>
  <si>
    <r>
      <rPr>
        <sz val="6"/>
        <rFont val="Times New Roman"/>
        <family val="1"/>
        <charset val="204"/>
      </rPr>
      <t>Другое</t>
    </r>
  </si>
  <si>
    <r>
      <rPr>
        <sz val="6"/>
        <rFont val="Times New Roman"/>
        <family val="1"/>
        <charset val="204"/>
      </rPr>
      <t>| Другое</t>
    </r>
  </si>
  <si>
    <r>
      <rPr>
        <sz val="6"/>
        <rFont val="Times New Roman"/>
        <family val="1"/>
        <charset val="204"/>
      </rPr>
      <t>5.1.</t>
    </r>
  </si>
  <si>
    <r>
      <rPr>
        <sz val="6"/>
        <rFont val="Times New Roman"/>
        <family val="1"/>
        <charset val="204"/>
      </rPr>
      <t>5.2.</t>
    </r>
  </si>
  <si>
    <r>
      <rPr>
        <sz val="6"/>
        <rFont val="Times New Roman"/>
        <family val="1"/>
        <charset val="204"/>
      </rPr>
      <t>5.3.</t>
    </r>
  </si>
  <si>
    <r>
      <rPr>
        <sz val="6"/>
        <rFont val="Times New Roman"/>
        <family val="1"/>
        <charset val="204"/>
      </rPr>
      <t>5.4.</t>
    </r>
  </si>
  <si>
    <r>
      <rPr>
        <sz val="6"/>
        <rFont val="Times New Roman"/>
        <family val="1"/>
        <charset val="204"/>
      </rPr>
      <t>5.5.</t>
    </r>
  </si>
  <si>
    <r>
      <rPr>
        <sz val="6"/>
        <rFont val="Times New Roman"/>
        <family val="1"/>
        <charset val="204"/>
      </rPr>
      <t>5.6.</t>
    </r>
  </si>
  <si>
    <r>
      <rPr>
        <sz val="6"/>
        <rFont val="Times New Roman"/>
        <family val="1"/>
        <charset val="204"/>
      </rPr>
      <t>5.7.</t>
    </r>
  </si>
  <si>
    <r>
      <rPr>
        <sz val="6"/>
        <rFont val="Times New Roman"/>
        <family val="1"/>
        <charset val="204"/>
      </rPr>
      <t>5.1.1.</t>
    </r>
  </si>
  <si>
    <r>
      <rPr>
        <sz val="6"/>
        <rFont val="Times New Roman"/>
        <family val="1"/>
        <charset val="204"/>
      </rPr>
      <t>5.1.2.</t>
    </r>
  </si>
  <si>
    <r>
      <rPr>
        <sz val="6"/>
        <rFont val="Times New Roman"/>
        <family val="1"/>
        <charset val="204"/>
      </rPr>
      <t>5.1.3.</t>
    </r>
  </si>
  <si>
    <r>
      <rPr>
        <sz val="6"/>
        <rFont val="Times New Roman"/>
        <family val="1"/>
        <charset val="204"/>
      </rPr>
      <t>5.1.4.</t>
    </r>
  </si>
  <si>
    <r>
      <rPr>
        <sz val="6"/>
        <rFont val="Times New Roman"/>
        <family val="1"/>
        <charset val="204"/>
      </rPr>
      <t>5.1.5.</t>
    </r>
  </si>
  <si>
    <r>
      <rPr>
        <sz val="6"/>
        <rFont val="Times New Roman"/>
        <family val="1"/>
        <charset val="204"/>
      </rPr>
      <t>5.1.6.</t>
    </r>
  </si>
  <si>
    <r>
      <rPr>
        <sz val="6"/>
        <rFont val="Times New Roman"/>
        <family val="1"/>
        <charset val="204"/>
      </rPr>
      <t>5.1.7.</t>
    </r>
  </si>
  <si>
    <r>
      <rPr>
        <sz val="6"/>
        <rFont val="Times New Roman"/>
        <family val="1"/>
        <charset val="204"/>
      </rPr>
      <t>5.2.1.</t>
    </r>
  </si>
  <si>
    <r>
      <rPr>
        <sz val="6"/>
        <rFont val="Times New Roman"/>
        <family val="1"/>
        <charset val="204"/>
      </rPr>
      <t>5.2.2.</t>
    </r>
  </si>
  <si>
    <r>
      <rPr>
        <sz val="6"/>
        <rFont val="Times New Roman"/>
        <family val="1"/>
        <charset val="204"/>
      </rPr>
      <t>5.2.3.</t>
    </r>
  </si>
  <si>
    <r>
      <rPr>
        <sz val="6"/>
        <rFont val="Times New Roman"/>
        <family val="1"/>
        <charset val="204"/>
      </rPr>
      <t>5.2.4.</t>
    </r>
  </si>
  <si>
    <r>
      <rPr>
        <sz val="6"/>
        <rFont val="Times New Roman"/>
        <family val="1"/>
        <charset val="204"/>
      </rPr>
      <t>5.2.5.</t>
    </r>
  </si>
  <si>
    <r>
      <rPr>
        <sz val="6"/>
        <rFont val="Times New Roman"/>
        <family val="1"/>
        <charset val="204"/>
      </rPr>
      <t>5.2.6.</t>
    </r>
  </si>
  <si>
    <r>
      <rPr>
        <sz val="6"/>
        <rFont val="Times New Roman"/>
        <family val="1"/>
        <charset val="204"/>
      </rPr>
      <t>5.2.7.</t>
    </r>
  </si>
  <si>
    <r>
      <rPr>
        <sz val="6"/>
        <rFont val="Times New Roman"/>
        <family val="1"/>
        <charset val="204"/>
      </rPr>
      <t>5.3.1.</t>
    </r>
  </si>
  <si>
    <r>
      <rPr>
        <sz val="6"/>
        <rFont val="Times New Roman"/>
        <family val="1"/>
        <charset val="204"/>
      </rPr>
      <t>5.3.2.</t>
    </r>
  </si>
  <si>
    <r>
      <rPr>
        <sz val="6"/>
        <rFont val="Times New Roman"/>
        <family val="1"/>
        <charset val="204"/>
      </rPr>
      <t>5.3.3.</t>
    </r>
  </si>
  <si>
    <r>
      <rPr>
        <sz val="6"/>
        <rFont val="Times New Roman"/>
        <family val="1"/>
        <charset val="204"/>
      </rPr>
      <t>5.3.4.</t>
    </r>
  </si>
  <si>
    <r>
      <rPr>
        <sz val="6"/>
        <rFont val="Times New Roman"/>
        <family val="1"/>
        <charset val="204"/>
      </rPr>
      <t>5.3.5.</t>
    </r>
  </si>
  <si>
    <r>
      <rPr>
        <sz val="6"/>
        <rFont val="Times New Roman"/>
        <family val="1"/>
        <charset val="204"/>
      </rPr>
      <t>5.3.6.</t>
    </r>
  </si>
  <si>
    <r>
      <rPr>
        <sz val="6"/>
        <rFont val="Times New Roman"/>
        <family val="1"/>
        <charset val="204"/>
      </rPr>
      <t>5.3.7.</t>
    </r>
  </si>
  <si>
    <r>
      <rPr>
        <sz val="6"/>
        <rFont val="Times New Roman"/>
        <family val="1"/>
        <charset val="204"/>
      </rPr>
      <t>5.4.1.</t>
    </r>
  </si>
  <si>
    <r>
      <rPr>
        <sz val="6"/>
        <rFont val="Times New Roman"/>
        <family val="1"/>
        <charset val="204"/>
      </rPr>
      <t>5.4.2.</t>
    </r>
  </si>
  <si>
    <r>
      <rPr>
        <sz val="6"/>
        <rFont val="Times New Roman"/>
        <family val="1"/>
        <charset val="204"/>
      </rPr>
      <t>5.4.3.</t>
    </r>
  </si>
  <si>
    <r>
      <rPr>
        <sz val="6"/>
        <rFont val="Times New Roman"/>
        <family val="1"/>
        <charset val="204"/>
      </rPr>
      <t>5.4.4.</t>
    </r>
  </si>
  <si>
    <r>
      <rPr>
        <sz val="6"/>
        <rFont val="Times New Roman"/>
        <family val="1"/>
        <charset val="204"/>
      </rPr>
      <t>5.4.5.</t>
    </r>
  </si>
  <si>
    <r>
      <rPr>
        <sz val="6"/>
        <rFont val="Times New Roman"/>
        <family val="1"/>
        <charset val="204"/>
      </rPr>
      <t>5.4.6.</t>
    </r>
  </si>
  <si>
    <r>
      <rPr>
        <sz val="6"/>
        <rFont val="Times New Roman"/>
        <family val="1"/>
        <charset val="204"/>
      </rPr>
      <t>5.4.7.</t>
    </r>
  </si>
  <si>
    <r>
      <rPr>
        <sz val="8"/>
        <rFont val="Times New Roman"/>
        <family val="1"/>
        <charset val="204"/>
      </rPr>
      <t>Приложение № 13</t>
    </r>
  </si>
  <si>
    <r>
      <rPr>
        <sz val="7"/>
        <rFont val="Times New Roman"/>
        <family val="1"/>
        <charset val="204"/>
      </rPr>
      <t xml:space="preserve">шальных активов к бухгалтерскому учету в год </t>
    </r>
    <r>
      <rPr>
        <sz val="7"/>
        <rFont val="Times New Roman"/>
        <family val="1"/>
        <charset val="204"/>
      </rPr>
      <t>N</t>
    </r>
  </si>
  <si>
    <r>
      <rPr>
        <sz val="7"/>
        <rFont val="Times New Roman"/>
        <family val="1"/>
        <charset val="204"/>
      </rPr>
      <t>Отклонение от плана ввода основных средств по итогам отчетного периода</t>
    </r>
  </si>
  <si>
    <r>
      <rPr>
        <sz val="7"/>
        <rFont val="Times New Roman"/>
        <family val="1"/>
        <charset val="204"/>
      </rPr>
      <t>нематериальные активы</t>
    </r>
  </si>
  <si>
    <r>
      <rPr>
        <sz val="7"/>
        <rFont val="Times New Roman"/>
        <family val="1"/>
        <charset val="204"/>
      </rPr>
      <t>основные средства</t>
    </r>
  </si>
  <si>
    <r>
      <rPr>
        <sz val="7"/>
        <rFont val="Times New Roman"/>
        <family val="1"/>
        <charset val="204"/>
      </rPr>
      <t>нематериальн ые активы</t>
    </r>
  </si>
  <si>
    <r>
      <rPr>
        <sz val="7"/>
        <rFont val="Times New Roman"/>
        <family val="1"/>
        <charset val="204"/>
      </rPr>
      <t>млн. рублей (без НДС)</t>
    </r>
  </si>
  <si>
    <r>
      <rPr>
        <sz val="7"/>
        <rFont val="Times New Roman"/>
        <family val="1"/>
        <charset val="204"/>
      </rPr>
      <t>км ЛЭП</t>
    </r>
  </si>
  <si>
    <r>
      <rPr>
        <sz val="7"/>
        <rFont val="Times New Roman"/>
        <family val="1"/>
        <charset val="204"/>
      </rPr>
      <t>км ЛЭП !</t>
    </r>
  </si>
  <si>
    <r>
      <rPr>
        <sz val="7"/>
        <rFont val="Times New Roman"/>
        <family val="1"/>
        <charset val="204"/>
      </rPr>
      <t>МВхА |</t>
    </r>
  </si>
  <si>
    <r>
      <rPr>
        <sz val="7"/>
        <rFont val="Times New Roman"/>
        <family val="1"/>
        <charset val="204"/>
      </rPr>
      <t>ел.</t>
    </r>
  </si>
  <si>
    <r>
      <rPr>
        <sz val="7"/>
        <rFont val="Times New Roman"/>
        <family val="1"/>
        <charset val="204"/>
      </rPr>
      <t>6.2.</t>
    </r>
  </si>
  <si>
    <r>
      <rPr>
        <sz val="7"/>
        <rFont val="Times New Roman"/>
        <family val="1"/>
        <charset val="204"/>
      </rPr>
      <t>6.3.</t>
    </r>
  </si>
  <si>
    <r>
      <rPr>
        <sz val="7"/>
        <rFont val="Times New Roman"/>
        <family val="1"/>
        <charset val="204"/>
      </rPr>
      <t>6.4.</t>
    </r>
  </si>
  <si>
    <r>
      <rPr>
        <sz val="7"/>
        <rFont val="Times New Roman"/>
        <family val="1"/>
        <charset val="204"/>
      </rPr>
      <t>6.5.</t>
    </r>
  </si>
  <si>
    <r>
      <rPr>
        <sz val="7"/>
        <rFont val="Times New Roman"/>
        <family val="1"/>
        <charset val="204"/>
      </rPr>
      <t>6.6.</t>
    </r>
  </si>
  <si>
    <r>
      <rPr>
        <sz val="7"/>
        <rFont val="Times New Roman"/>
        <family val="1"/>
        <charset val="204"/>
      </rPr>
      <t>6.7.</t>
    </r>
  </si>
  <si>
    <r>
      <rPr>
        <sz val="7"/>
        <rFont val="Times New Roman"/>
        <family val="1"/>
        <charset val="204"/>
      </rPr>
      <t>6.1.1.</t>
    </r>
  </si>
  <si>
    <r>
      <rPr>
        <sz val="7"/>
        <rFont val="Times New Roman"/>
        <family val="1"/>
        <charset val="204"/>
      </rPr>
      <t>6.1.2.</t>
    </r>
  </si>
  <si>
    <r>
      <rPr>
        <sz val="7"/>
        <rFont val="Times New Roman"/>
        <family val="1"/>
        <charset val="204"/>
      </rPr>
      <t>6.1.3.</t>
    </r>
  </si>
  <si>
    <r>
      <rPr>
        <sz val="7"/>
        <rFont val="Times New Roman"/>
        <family val="1"/>
        <charset val="204"/>
      </rPr>
      <t>6.1.4.</t>
    </r>
  </si>
  <si>
    <r>
      <rPr>
        <sz val="7"/>
        <rFont val="Times New Roman"/>
        <family val="1"/>
        <charset val="204"/>
      </rPr>
      <t>6.1.5..</t>
    </r>
  </si>
  <si>
    <r>
      <rPr>
        <sz val="7"/>
        <rFont val="Times New Roman"/>
        <family val="1"/>
        <charset val="204"/>
      </rPr>
      <t>6.1.6.</t>
    </r>
  </si>
  <si>
    <r>
      <rPr>
        <sz val="7"/>
        <rFont val="Times New Roman"/>
        <family val="1"/>
        <charset val="204"/>
      </rPr>
      <t>6.1.7.</t>
    </r>
  </si>
  <si>
    <r>
      <rPr>
        <sz val="7"/>
        <rFont val="Times New Roman"/>
        <family val="1"/>
        <charset val="204"/>
      </rPr>
      <t>6.2.1.</t>
    </r>
  </si>
  <si>
    <r>
      <rPr>
        <sz val="7"/>
        <rFont val="Times New Roman"/>
        <family val="1"/>
        <charset val="204"/>
      </rPr>
      <t>6.2.2.</t>
    </r>
  </si>
  <si>
    <r>
      <rPr>
        <sz val="7"/>
        <rFont val="Times New Roman"/>
        <family val="1"/>
        <charset val="204"/>
      </rPr>
      <t>6.2.3.</t>
    </r>
  </si>
  <si>
    <r>
      <rPr>
        <sz val="7"/>
        <rFont val="Times New Roman"/>
        <family val="1"/>
        <charset val="204"/>
      </rPr>
      <t>6.2.4.</t>
    </r>
  </si>
  <si>
    <r>
      <rPr>
        <sz val="7"/>
        <rFont val="Times New Roman"/>
        <family val="1"/>
        <charset val="204"/>
      </rPr>
      <t>6.2.5.</t>
    </r>
  </si>
  <si>
    <r>
      <rPr>
        <sz val="7"/>
        <rFont val="Times New Roman"/>
        <family val="1"/>
        <charset val="204"/>
      </rPr>
      <t>6.2.6.</t>
    </r>
  </si>
  <si>
    <r>
      <rPr>
        <sz val="7"/>
        <rFont val="Times New Roman"/>
        <family val="1"/>
        <charset val="204"/>
      </rPr>
      <t>6.2.7.</t>
    </r>
  </si>
  <si>
    <r>
      <rPr>
        <sz val="7"/>
        <rFont val="Times New Roman"/>
        <family val="1"/>
        <charset val="204"/>
      </rPr>
      <t>6.3.1.</t>
    </r>
  </si>
  <si>
    <r>
      <rPr>
        <sz val="7"/>
        <rFont val="Times New Roman"/>
        <family val="1"/>
        <charset val="204"/>
      </rPr>
      <t>6.3.2.</t>
    </r>
  </si>
  <si>
    <r>
      <rPr>
        <sz val="7"/>
        <rFont val="Times New Roman"/>
        <family val="1"/>
        <charset val="204"/>
      </rPr>
      <t>6.3.3.</t>
    </r>
  </si>
  <si>
    <r>
      <rPr>
        <sz val="7"/>
        <rFont val="Times New Roman"/>
        <family val="1"/>
        <charset val="204"/>
      </rPr>
      <t>6.3.4.</t>
    </r>
  </si>
  <si>
    <r>
      <rPr>
        <sz val="7"/>
        <rFont val="Times New Roman"/>
        <family val="1"/>
        <charset val="204"/>
      </rPr>
      <t>6.3.5.</t>
    </r>
  </si>
  <si>
    <r>
      <rPr>
        <sz val="7"/>
        <rFont val="Times New Roman"/>
        <family val="1"/>
        <charset val="204"/>
      </rPr>
      <t>6.3.6.</t>
    </r>
  </si>
  <si>
    <r>
      <rPr>
        <sz val="7"/>
        <rFont val="Times New Roman"/>
        <family val="1"/>
        <charset val="204"/>
      </rPr>
      <t>6.3.7.</t>
    </r>
  </si>
  <si>
    <r>
      <rPr>
        <sz val="7"/>
        <rFont val="Times New Roman"/>
        <family val="1"/>
        <charset val="204"/>
      </rPr>
      <t>6.4.1.</t>
    </r>
  </si>
  <si>
    <r>
      <rPr>
        <sz val="7"/>
        <rFont val="Times New Roman"/>
        <family val="1"/>
        <charset val="204"/>
      </rPr>
      <t>6.4.2.</t>
    </r>
  </si>
  <si>
    <r>
      <rPr>
        <sz val="7"/>
        <rFont val="Times New Roman"/>
        <family val="1"/>
        <charset val="204"/>
      </rPr>
      <t>6.4.3.</t>
    </r>
  </si>
  <si>
    <r>
      <rPr>
        <sz val="7"/>
        <rFont val="Times New Roman"/>
        <family val="1"/>
        <charset val="204"/>
      </rPr>
      <t>6.4.4.</t>
    </r>
  </si>
  <si>
    <r>
      <rPr>
        <sz val="7"/>
        <rFont val="Times New Roman"/>
        <family val="1"/>
        <charset val="204"/>
      </rPr>
      <t>6.4.5.</t>
    </r>
  </si>
  <si>
    <r>
      <rPr>
        <sz val="7"/>
        <rFont val="Times New Roman"/>
        <family val="1"/>
        <charset val="204"/>
      </rPr>
      <t>6.4.6.</t>
    </r>
  </si>
  <si>
    <r>
      <rPr>
        <sz val="7"/>
        <rFont val="Times New Roman"/>
        <family val="1"/>
        <charset val="204"/>
      </rPr>
      <t>6.4.7.</t>
    </r>
  </si>
  <si>
    <r>
      <rPr>
        <sz val="7"/>
        <rFont val="Times New Roman"/>
        <family val="1"/>
        <charset val="204"/>
      </rPr>
      <t>и</t>
    </r>
  </si>
  <si>
    <r>
      <rPr>
        <b/>
        <sz val="9"/>
        <rFont val="Times New Roman"/>
        <family val="1"/>
        <charset val="204"/>
      </rPr>
      <t>Форма 14. Отчет о постановке объектов электросетевого хозяйства под напряжение</t>
    </r>
  </si>
  <si>
    <r>
      <rPr>
        <b/>
        <sz val="9"/>
        <rFont val="Times New Roman"/>
        <family val="1"/>
        <charset val="204"/>
      </rPr>
      <t>и (или) включении объектов капитального строительства для проведения пусконаладочных работ (квартальный)</t>
    </r>
  </si>
  <si>
    <r>
      <rPr>
        <b/>
        <sz val="9"/>
        <rFont val="Times New Roman"/>
        <family val="1"/>
        <charset val="204"/>
      </rPr>
      <t>Приложение № 14</t>
    </r>
  </si>
  <si>
    <r>
      <rPr>
        <sz val="8"/>
        <rFont val="Times New Roman"/>
        <family val="1"/>
        <charset val="204"/>
      </rPr>
      <t>Номер группы инвестицио иных проектов</t>
    </r>
  </si>
  <si>
    <r>
      <rPr>
        <sz val="8"/>
        <rFont val="Times New Roman"/>
        <family val="1"/>
        <charset val="204"/>
      </rPr>
      <t>С ч</t>
    </r>
  </si>
  <si>
    <r>
      <rPr>
        <i/>
        <sz val="7"/>
        <rFont val="Times New Roman"/>
        <family val="1"/>
        <charset val="204"/>
      </rPr>
      <t>&lt;</t>
    </r>
  </si>
  <si>
    <r>
      <rPr>
        <sz val="8"/>
        <rFont val="Times New Roman"/>
        <family val="1"/>
        <charset val="204"/>
      </rPr>
      <t>5.1.</t>
    </r>
  </si>
  <si>
    <r>
      <rPr>
        <sz val="8"/>
        <rFont val="Times New Roman"/>
        <family val="1"/>
        <charset val="204"/>
      </rPr>
      <t>5.2.</t>
    </r>
  </si>
  <si>
    <r>
      <rPr>
        <sz val="8"/>
        <rFont val="Times New Roman"/>
        <family val="1"/>
        <charset val="204"/>
      </rPr>
      <t>5.3.</t>
    </r>
  </si>
  <si>
    <r>
      <rPr>
        <sz val="8"/>
        <rFont val="Times New Roman"/>
        <family val="1"/>
        <charset val="204"/>
      </rPr>
      <t>5.4.</t>
    </r>
  </si>
  <si>
    <r>
      <rPr>
        <sz val="8"/>
        <rFont val="Times New Roman"/>
        <family val="1"/>
        <charset val="204"/>
      </rPr>
      <t>5.5.</t>
    </r>
  </si>
  <si>
    <r>
      <rPr>
        <sz val="8"/>
        <rFont val="Times New Roman"/>
        <family val="1"/>
        <charset val="204"/>
      </rPr>
      <t>6.1.</t>
    </r>
  </si>
  <si>
    <r>
      <rPr>
        <sz val="8"/>
        <rFont val="Times New Roman"/>
        <family val="1"/>
        <charset val="204"/>
      </rPr>
      <t>6.2.</t>
    </r>
  </si>
  <si>
    <r>
      <rPr>
        <sz val="8"/>
        <rFont val="Times New Roman"/>
        <family val="1"/>
        <charset val="204"/>
      </rPr>
      <t>6.3.</t>
    </r>
  </si>
  <si>
    <r>
      <rPr>
        <sz val="8"/>
        <rFont val="Times New Roman"/>
        <family val="1"/>
        <charset val="204"/>
      </rPr>
      <t>6.4.</t>
    </r>
  </si>
  <si>
    <r>
      <rPr>
        <sz val="8"/>
        <rFont val="Times New Roman"/>
        <family val="1"/>
        <charset val="204"/>
      </rPr>
      <t>6.5.</t>
    </r>
  </si>
  <si>
    <r>
      <rPr>
        <sz val="8"/>
        <rFont val="Times New Roman"/>
        <family val="1"/>
        <charset val="204"/>
      </rPr>
      <t>7.1.</t>
    </r>
  </si>
  <si>
    <r>
      <rPr>
        <sz val="8"/>
        <rFont val="Times New Roman"/>
        <family val="1"/>
        <charset val="204"/>
      </rPr>
      <t>7.2.</t>
    </r>
  </si>
  <si>
    <r>
      <rPr>
        <sz val="8"/>
        <rFont val="Times New Roman"/>
        <family val="1"/>
        <charset val="204"/>
      </rPr>
      <t>7.3.</t>
    </r>
  </si>
  <si>
    <r>
      <rPr>
        <sz val="8"/>
        <rFont val="Times New Roman"/>
        <family val="1"/>
        <charset val="204"/>
      </rPr>
      <t>7.4.</t>
    </r>
  </si>
  <si>
    <r>
      <rPr>
        <sz val="8"/>
        <rFont val="Times New Roman"/>
        <family val="1"/>
        <charset val="204"/>
      </rPr>
      <t>7.5.</t>
    </r>
  </si>
  <si>
    <r>
      <rPr>
        <sz val="8"/>
        <rFont val="Times New Roman"/>
        <family val="1"/>
        <charset val="204"/>
      </rPr>
      <t>8.1.</t>
    </r>
  </si>
  <si>
    <r>
      <rPr>
        <sz val="8"/>
        <rFont val="Times New Roman"/>
        <family val="1"/>
        <charset val="204"/>
      </rPr>
      <t>8.2.</t>
    </r>
  </si>
  <si>
    <r>
      <rPr>
        <sz val="8"/>
        <rFont val="Times New Roman"/>
        <family val="1"/>
        <charset val="204"/>
      </rPr>
      <t>8.3.</t>
    </r>
  </si>
  <si>
    <r>
      <rPr>
        <sz val="8"/>
        <rFont val="Times New Roman"/>
        <family val="1"/>
        <charset val="204"/>
      </rPr>
      <t>8.4.</t>
    </r>
  </si>
  <si>
    <r>
      <rPr>
        <sz val="8"/>
        <rFont val="Times New Roman"/>
        <family val="1"/>
        <charset val="204"/>
      </rPr>
      <t>8.5.</t>
    </r>
  </si>
  <si>
    <r>
      <rPr>
        <sz val="8"/>
        <rFont val="Times New Roman"/>
        <family val="1"/>
        <charset val="204"/>
      </rPr>
      <t>9.1.</t>
    </r>
  </si>
  <si>
    <r>
      <rPr>
        <sz val="8"/>
        <rFont val="Times New Roman"/>
        <family val="1"/>
        <charset val="204"/>
      </rPr>
      <t>9.2.</t>
    </r>
  </si>
  <si>
    <r>
      <rPr>
        <sz val="8"/>
        <rFont val="Times New Roman"/>
        <family val="1"/>
        <charset val="204"/>
      </rPr>
      <t>9.3.</t>
    </r>
  </si>
  <si>
    <r>
      <rPr>
        <sz val="8"/>
        <rFont val="Times New Roman"/>
        <family val="1"/>
        <charset val="204"/>
      </rPr>
      <t>9.4.</t>
    </r>
  </si>
  <si>
    <r>
      <rPr>
        <sz val="8"/>
        <rFont val="Times New Roman"/>
        <family val="1"/>
        <charset val="204"/>
      </rPr>
      <t>9.5.</t>
    </r>
  </si>
  <si>
    <r>
      <rPr>
        <sz val="8"/>
        <rFont val="Times New Roman"/>
        <family val="1"/>
        <charset val="204"/>
      </rPr>
      <t>10.1.</t>
    </r>
  </si>
  <si>
    <r>
      <rPr>
        <sz val="8"/>
        <rFont val="Times New Roman"/>
        <family val="1"/>
        <charset val="204"/>
      </rPr>
      <t>10.2.</t>
    </r>
  </si>
  <si>
    <r>
      <rPr>
        <sz val="8"/>
        <rFont val="Times New Roman"/>
        <family val="1"/>
        <charset val="204"/>
      </rPr>
      <t>10.3.</t>
    </r>
  </si>
  <si>
    <r>
      <rPr>
        <sz val="8"/>
        <rFont val="Times New Roman"/>
        <family val="1"/>
        <charset val="204"/>
      </rPr>
      <t>10.4.</t>
    </r>
  </si>
  <si>
    <r>
      <rPr>
        <sz val="8"/>
        <rFont val="Times New Roman"/>
        <family val="1"/>
        <charset val="204"/>
      </rPr>
      <t>10.5.</t>
    </r>
  </si>
  <si>
    <r>
      <rPr>
        <sz val="8"/>
        <rFont val="Times New Roman"/>
        <family val="1"/>
        <charset val="204"/>
      </rPr>
      <t>* Заполняется в случае, если сетевой объект будет использован для выдачи мощности генерирующего объекта, который</t>
    </r>
  </si>
  <si>
    <r>
      <rPr>
        <sz val="8"/>
        <rFont val="Times New Roman"/>
        <family val="1"/>
        <charset val="204"/>
      </rPr>
      <t>будет осуществлять поставки электроэнергии и мощности в соответствии с договором о предоставлении мощности</t>
    </r>
  </si>
  <si>
    <r>
      <rPr>
        <sz val="8"/>
        <rFont val="Times New Roman"/>
        <family val="1"/>
        <charset val="204"/>
      </rPr>
      <t>Форма 15. Отчет об исполнении плана ввода объектов инвестиционной деятельности (мощностей) в эксплуатацию (квартальный)</t>
    </r>
  </si>
  <si>
    <r>
      <rPr>
        <sz val="8"/>
        <rFont val="Times New Roman"/>
        <family val="1"/>
        <charset val="204"/>
      </rPr>
      <t>Отчет о реализации инвестиционной программы</t>
    </r>
  </si>
  <si>
    <r>
      <rPr>
        <sz val="8"/>
        <rFont val="Times New Roman"/>
        <family val="1"/>
        <charset val="204"/>
      </rPr>
      <t>Утвержденные плановые значения показателей приведены в соответствии с_</t>
    </r>
  </si>
  <si>
    <r>
      <rPr>
        <sz val="7"/>
        <rFont val="Times New Roman"/>
        <family val="1"/>
        <charset val="204"/>
      </rPr>
      <t>Ввод объектов инвестицион</t>
    </r>
  </si>
  <si>
    <r>
      <rPr>
        <sz val="7"/>
        <rFont val="Times New Roman"/>
        <family val="1"/>
        <charset val="204"/>
      </rPr>
      <t>Наименование</t>
    </r>
  </si>
  <si>
    <r>
      <rPr>
        <sz val="7"/>
        <rFont val="Times New Roman"/>
        <family val="1"/>
        <charset val="204"/>
      </rPr>
      <t>Номер группы инвестици</t>
    </r>
  </si>
  <si>
    <r>
      <rPr>
        <sz val="7"/>
        <rFont val="Times New Roman"/>
        <family val="1"/>
        <charset val="204"/>
      </rPr>
      <t>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  </r>
  </si>
  <si>
    <r>
      <rPr>
        <sz val="7"/>
        <rFont val="Times New Roman"/>
        <family val="1"/>
        <charset val="204"/>
      </rPr>
      <t>проекта (группы инвестиционных проектов)</t>
    </r>
  </si>
  <si>
    <r>
      <rPr>
        <sz val="7"/>
        <rFont val="Times New Roman"/>
        <family val="1"/>
        <charset val="204"/>
      </rPr>
      <t>Ш квартал</t>
    </r>
  </si>
  <si>
    <r>
      <rPr>
        <sz val="7"/>
        <rFont val="Times New Roman"/>
        <family val="1"/>
        <charset val="204"/>
      </rPr>
      <t>ииныл проектов</t>
    </r>
  </si>
  <si>
    <r>
      <rPr>
        <b/>
        <sz val="17"/>
        <rFont val="Times New Roman"/>
        <family val="1"/>
        <charset val="204"/>
      </rPr>
      <t xml:space="preserve">j </t>
    </r>
    <r>
      <rPr>
        <sz val="7"/>
        <rFont val="Times New Roman"/>
        <family val="1"/>
        <charset val="204"/>
      </rPr>
      <t>МВхА</t>
    </r>
  </si>
  <si>
    <r>
      <rPr>
        <sz val="7"/>
        <rFont val="Times New Roman"/>
        <family val="1"/>
        <charset val="204"/>
      </rPr>
      <t>8- СО 2</t>
    </r>
  </si>
  <si>
    <r>
      <rPr>
        <sz val="7"/>
        <rFont val="Times New Roman"/>
        <family val="1"/>
        <charset val="204"/>
      </rPr>
      <t xml:space="preserve">км </t>
    </r>
    <r>
      <rPr>
        <sz val="7"/>
        <rFont val="Times New Roman"/>
        <family val="1"/>
        <charset val="204"/>
      </rPr>
      <t>BJ1</t>
    </r>
    <r>
      <rPr>
        <sz val="7"/>
        <rFont val="Times New Roman"/>
        <family val="1"/>
        <charset val="204"/>
      </rPr>
      <t>1-цеп</t>
    </r>
  </si>
  <si>
    <r>
      <rPr>
        <sz val="7"/>
        <rFont val="Times New Roman"/>
        <family val="1"/>
        <charset val="204"/>
      </rPr>
      <t xml:space="preserve">&lt; X со </t>
    </r>
    <r>
      <rPr>
        <sz val="7"/>
        <rFont val="Times New Roman"/>
        <family val="1"/>
        <charset val="204"/>
      </rPr>
      <t>S</t>
    </r>
  </si>
  <si>
    <r>
      <rPr>
        <sz val="7"/>
        <rFont val="Times New Roman"/>
        <family val="1"/>
        <charset val="204"/>
      </rPr>
      <t>км ВЛ 1-цеп _1</t>
    </r>
  </si>
  <si>
    <r>
      <rPr>
        <sz val="7"/>
        <rFont val="Times New Roman"/>
        <family val="1"/>
        <charset val="204"/>
      </rPr>
      <t>5.1.</t>
    </r>
  </si>
  <si>
    <r>
      <rPr>
        <sz val="7"/>
        <rFont val="Times New Roman"/>
        <family val="1"/>
        <charset val="204"/>
      </rPr>
      <t>5.2.</t>
    </r>
  </si>
  <si>
    <r>
      <rPr>
        <sz val="7"/>
        <rFont val="Times New Roman"/>
        <family val="1"/>
        <charset val="204"/>
      </rPr>
      <t>5.3.</t>
    </r>
  </si>
  <si>
    <r>
      <rPr>
        <sz val="7"/>
        <rFont val="Times New Roman"/>
        <family val="1"/>
        <charset val="204"/>
      </rPr>
      <t>5.4.</t>
    </r>
  </si>
  <si>
    <r>
      <rPr>
        <sz val="7"/>
        <rFont val="Times New Roman"/>
        <family val="1"/>
        <charset val="204"/>
      </rPr>
      <t>5.5.</t>
    </r>
  </si>
  <si>
    <r>
      <rPr>
        <sz val="7"/>
        <rFont val="Times New Roman"/>
        <family val="1"/>
        <charset val="204"/>
      </rPr>
      <t>5.6.</t>
    </r>
  </si>
  <si>
    <r>
      <rPr>
        <sz val="7"/>
        <rFont val="Times New Roman"/>
        <family val="1"/>
        <charset val="204"/>
      </rPr>
      <t>5.7.</t>
    </r>
  </si>
  <si>
    <r>
      <rPr>
        <sz val="7"/>
        <rFont val="Times New Roman"/>
        <family val="1"/>
        <charset val="204"/>
      </rPr>
      <t>5.1.1.</t>
    </r>
  </si>
  <si>
    <r>
      <rPr>
        <sz val="7"/>
        <rFont val="Times New Roman"/>
        <family val="1"/>
        <charset val="204"/>
      </rPr>
      <t>5.1.2.</t>
    </r>
  </si>
  <si>
    <r>
      <rPr>
        <sz val="7"/>
        <rFont val="Times New Roman"/>
        <family val="1"/>
        <charset val="204"/>
      </rPr>
      <t>5.1.3.</t>
    </r>
  </si>
  <si>
    <r>
      <rPr>
        <sz val="7"/>
        <rFont val="Times New Roman"/>
        <family val="1"/>
        <charset val="204"/>
      </rPr>
      <t>5.1.4.</t>
    </r>
  </si>
  <si>
    <r>
      <rPr>
        <sz val="7"/>
        <rFont val="Times New Roman"/>
        <family val="1"/>
        <charset val="204"/>
      </rPr>
      <t>5.1.5.</t>
    </r>
  </si>
  <si>
    <r>
      <rPr>
        <sz val="7"/>
        <rFont val="Times New Roman"/>
        <family val="1"/>
        <charset val="204"/>
      </rPr>
      <t>5.1.6.</t>
    </r>
  </si>
  <si>
    <r>
      <rPr>
        <sz val="7"/>
        <rFont val="Times New Roman"/>
        <family val="1"/>
        <charset val="204"/>
      </rPr>
      <t>5.1.7.</t>
    </r>
  </si>
  <si>
    <r>
      <rPr>
        <sz val="7"/>
        <rFont val="Times New Roman"/>
        <family val="1"/>
        <charset val="204"/>
      </rPr>
      <t>5.2.1.</t>
    </r>
  </si>
  <si>
    <r>
      <rPr>
        <sz val="7"/>
        <rFont val="Times New Roman"/>
        <family val="1"/>
        <charset val="204"/>
      </rPr>
      <t>5.2.2.</t>
    </r>
  </si>
  <si>
    <r>
      <rPr>
        <sz val="7"/>
        <rFont val="Times New Roman"/>
        <family val="1"/>
        <charset val="204"/>
      </rPr>
      <t>5.2.3.</t>
    </r>
  </si>
  <si>
    <r>
      <rPr>
        <sz val="7"/>
        <rFont val="Times New Roman"/>
        <family val="1"/>
        <charset val="204"/>
      </rPr>
      <t>5.2.4.</t>
    </r>
  </si>
  <si>
    <r>
      <rPr>
        <sz val="7"/>
        <rFont val="Times New Roman"/>
        <family val="1"/>
        <charset val="204"/>
      </rPr>
      <t>5.2.5.</t>
    </r>
  </si>
  <si>
    <r>
      <rPr>
        <sz val="7"/>
        <rFont val="Times New Roman"/>
        <family val="1"/>
        <charset val="204"/>
      </rPr>
      <t>5.2.6.</t>
    </r>
  </si>
  <si>
    <r>
      <rPr>
        <sz val="7"/>
        <rFont val="Times New Roman"/>
        <family val="1"/>
        <charset val="204"/>
      </rPr>
      <t>5.2.7.</t>
    </r>
  </si>
  <si>
    <r>
      <rPr>
        <sz val="7"/>
        <rFont val="Times New Roman"/>
        <family val="1"/>
        <charset val="204"/>
      </rPr>
      <t>5.3.1.</t>
    </r>
  </si>
  <si>
    <r>
      <rPr>
        <sz val="7"/>
        <rFont val="Times New Roman"/>
        <family val="1"/>
        <charset val="204"/>
      </rPr>
      <t>5.3.2.</t>
    </r>
  </si>
  <si>
    <r>
      <rPr>
        <sz val="7"/>
        <rFont val="Times New Roman"/>
        <family val="1"/>
        <charset val="204"/>
      </rPr>
      <t>5.3.3.</t>
    </r>
  </si>
  <si>
    <r>
      <rPr>
        <sz val="7"/>
        <rFont val="Times New Roman"/>
        <family val="1"/>
        <charset val="204"/>
      </rPr>
      <t>5.3.4.</t>
    </r>
  </si>
  <si>
    <r>
      <rPr>
        <sz val="7"/>
        <rFont val="Times New Roman"/>
        <family val="1"/>
        <charset val="204"/>
      </rPr>
      <t>5.3.5.</t>
    </r>
  </si>
  <si>
    <r>
      <rPr>
        <sz val="7"/>
        <rFont val="Times New Roman"/>
        <family val="1"/>
        <charset val="204"/>
      </rPr>
      <t>5.3.6.</t>
    </r>
  </si>
  <si>
    <r>
      <rPr>
        <sz val="7"/>
        <rFont val="Times New Roman"/>
        <family val="1"/>
        <charset val="204"/>
      </rPr>
      <t>5.3.7.</t>
    </r>
  </si>
  <si>
    <r>
      <rPr>
        <sz val="7"/>
        <rFont val="Times New Roman"/>
        <family val="1"/>
        <charset val="204"/>
      </rPr>
      <t>5.4.1.</t>
    </r>
  </si>
  <si>
    <r>
      <rPr>
        <sz val="7"/>
        <rFont val="Times New Roman"/>
        <family val="1"/>
        <charset val="204"/>
      </rPr>
      <t>5.4.2.</t>
    </r>
  </si>
  <si>
    <r>
      <rPr>
        <sz val="7"/>
        <rFont val="Times New Roman"/>
        <family val="1"/>
        <charset val="204"/>
      </rPr>
      <t>5.4.3.</t>
    </r>
  </si>
  <si>
    <r>
      <rPr>
        <sz val="7"/>
        <rFont val="Times New Roman"/>
        <family val="1"/>
        <charset val="204"/>
      </rPr>
      <t>5.4.4.</t>
    </r>
  </si>
  <si>
    <r>
      <rPr>
        <sz val="7"/>
        <rFont val="Times New Roman"/>
        <family val="1"/>
        <charset val="204"/>
      </rPr>
      <t>5.4.5.</t>
    </r>
  </si>
  <si>
    <r>
      <rPr>
        <sz val="7"/>
        <rFont val="Times New Roman"/>
        <family val="1"/>
        <charset val="204"/>
      </rPr>
      <t>* Заполняется в случае, если сетевой объект будет использован для выдачи мощности генерирующего объекта, который будет осуществлять</t>
    </r>
  </si>
  <si>
    <r>
      <rPr>
        <sz val="7"/>
        <rFont val="Times New Roman"/>
        <family val="1"/>
        <charset val="204"/>
      </rPr>
      <t>поставки электроэнергии и мощности в соответствии с договором о предоставлении мощности</t>
    </r>
  </si>
  <si>
    <r>
      <rPr>
        <sz val="8"/>
        <rFont val="Times New Roman"/>
        <family val="1"/>
        <charset val="204"/>
      </rPr>
      <t>Приложение № 15</t>
    </r>
  </si>
  <si>
    <r>
      <rPr>
        <sz val="7"/>
        <rFont val="Times New Roman"/>
        <family val="1"/>
        <charset val="204"/>
      </rPr>
      <t xml:space="preserve">ной деятельности (мощностей) в эксплуатацию в год </t>
    </r>
    <r>
      <rPr>
        <sz val="7"/>
        <rFont val="Times New Roman"/>
        <family val="1"/>
        <charset val="204"/>
      </rPr>
      <t>N</t>
    </r>
  </si>
  <si>
    <r>
      <rPr>
        <sz val="7"/>
        <rFont val="Times New Roman"/>
        <family val="1"/>
        <charset val="204"/>
      </rPr>
      <t>отчетного периода</t>
    </r>
  </si>
  <si>
    <r>
      <rPr>
        <sz val="7"/>
        <rFont val="Times New Roman"/>
        <family val="1"/>
        <charset val="204"/>
      </rPr>
      <t>11 квартал</t>
    </r>
  </si>
  <si>
    <r>
      <rPr>
        <sz val="7"/>
        <rFont val="Times New Roman"/>
        <family val="1"/>
        <charset val="204"/>
      </rPr>
      <t>км В Л 1-цеп</t>
    </r>
  </si>
  <si>
    <r>
      <rPr>
        <sz val="7"/>
        <rFont val="Times New Roman"/>
        <family val="1"/>
        <charset val="204"/>
      </rPr>
      <t xml:space="preserve">&lt; </t>
    </r>
    <r>
      <rPr>
        <sz val="6"/>
        <rFont val="Times New Roman"/>
        <family val="1"/>
        <charset val="204"/>
      </rPr>
      <t xml:space="preserve">X </t>
    </r>
    <r>
      <rPr>
        <i/>
        <sz val="6"/>
        <rFont val="Trebuchet MS"/>
        <family val="2"/>
        <charset val="204"/>
      </rPr>
      <t>СО</t>
    </r>
  </si>
  <si>
    <r>
      <rPr>
        <sz val="7"/>
        <rFont val="Times New Roman"/>
        <family val="1"/>
        <charset val="204"/>
      </rPr>
      <t xml:space="preserve">&lt; </t>
    </r>
    <r>
      <rPr>
        <sz val="6"/>
        <rFont val="Times New Roman"/>
        <family val="1"/>
        <charset val="204"/>
      </rPr>
      <t>X СО</t>
    </r>
  </si>
  <si>
    <r>
      <rPr>
        <sz val="7"/>
        <rFont val="Times New Roman"/>
        <family val="1"/>
        <charset val="204"/>
      </rPr>
      <t>5.4.6.</t>
    </r>
  </si>
  <si>
    <r>
      <rPr>
        <sz val="7"/>
        <rFont val="Times New Roman"/>
        <family val="1"/>
        <charset val="204"/>
      </rPr>
      <t>5.4.7.</t>
    </r>
  </si>
  <si>
    <r>
      <rPr>
        <sz val="7"/>
        <rFont val="Times New Roman"/>
        <family val="1"/>
        <charset val="204"/>
      </rPr>
      <t>6.1.</t>
    </r>
  </si>
  <si>
    <r>
      <rPr>
        <sz val="7"/>
        <rFont val="Times New Roman"/>
        <family val="1"/>
        <charset val="204"/>
      </rPr>
      <t>6.U.</t>
    </r>
  </si>
  <si>
    <r>
      <rPr>
        <sz val="7"/>
        <rFont val="Times New Roman"/>
        <family val="1"/>
        <charset val="204"/>
      </rPr>
      <t>6.1.5.</t>
    </r>
  </si>
  <si>
    <r>
      <rPr>
        <sz val="7"/>
        <rFont val="Times New Roman"/>
        <family val="1"/>
        <charset val="204"/>
      </rPr>
      <t>7.1.</t>
    </r>
  </si>
  <si>
    <r>
      <rPr>
        <sz val="7"/>
        <rFont val="Times New Roman"/>
        <family val="1"/>
        <charset val="204"/>
      </rPr>
      <t>7.2.</t>
    </r>
  </si>
  <si>
    <r>
      <rPr>
        <sz val="7"/>
        <rFont val="Times New Roman"/>
        <family val="1"/>
        <charset val="204"/>
      </rPr>
      <t>7.3.</t>
    </r>
  </si>
  <si>
    <r>
      <rPr>
        <sz val="7"/>
        <rFont val="Times New Roman"/>
        <family val="1"/>
        <charset val="204"/>
      </rPr>
      <t>7.4.</t>
    </r>
  </si>
  <si>
    <r>
      <rPr>
        <sz val="7"/>
        <rFont val="Times New Roman"/>
        <family val="1"/>
        <charset val="204"/>
      </rPr>
      <t>7.5.</t>
    </r>
  </si>
  <si>
    <r>
      <rPr>
        <sz val="7"/>
        <rFont val="Times New Roman"/>
        <family val="1"/>
        <charset val="204"/>
      </rPr>
      <t>7.6.</t>
    </r>
  </si>
  <si>
    <r>
      <rPr>
        <sz val="7"/>
        <rFont val="Times New Roman"/>
        <family val="1"/>
        <charset val="204"/>
      </rPr>
      <t>7.7.</t>
    </r>
  </si>
  <si>
    <r>
      <rPr>
        <sz val="6"/>
        <rFont val="Times New Roman"/>
        <family val="1"/>
        <charset val="204"/>
      </rPr>
      <t>Приложение № 16</t>
    </r>
  </si>
  <si>
    <r>
      <rPr>
        <sz val="6"/>
        <rFont val="Times New Roman"/>
        <family val="1"/>
        <charset val="204"/>
      </rPr>
      <t>Форма 16. Отчет об исполнении плана вывода объектов инвестиционной деятельности (мощностей) из эксплуатации (квартальный)</t>
    </r>
  </si>
  <si>
    <r>
      <rPr>
        <sz val="6"/>
        <rFont val="Times New Roman"/>
        <family val="1"/>
        <charset val="204"/>
      </rPr>
      <t>за_квартал_года</t>
    </r>
  </si>
  <si>
    <r>
      <rPr>
        <sz val="6"/>
        <rFont val="Times New Roman"/>
        <family val="1"/>
        <charset val="204"/>
      </rPr>
      <t>Отчет об исполнении инвестиционной программы_</t>
    </r>
  </si>
  <si>
    <r>
      <rPr>
        <sz val="6"/>
        <rFont val="Times New Roman"/>
        <family val="1"/>
        <charset val="204"/>
      </rPr>
      <t>Номер группы инвестици онных проектов</t>
    </r>
  </si>
  <si>
    <r>
      <rPr>
        <sz val="6"/>
        <rFont val="Times New Roman"/>
        <family val="1"/>
        <charset val="204"/>
      </rPr>
      <t>Наименование объекта, выводимого из эксплуатации</t>
    </r>
  </si>
  <si>
    <r>
      <rPr>
        <sz val="6"/>
        <rFont val="Times New Roman"/>
        <family val="1"/>
        <charset val="204"/>
      </rPr>
      <t xml:space="preserve">Вывод объектов инвестиционной деятельности (мощностей) из эксплуатации в год </t>
    </r>
    <r>
      <rPr>
        <sz val="6"/>
        <rFont val="Times New Roman"/>
        <family val="1"/>
        <charset val="204"/>
      </rPr>
      <t>N</t>
    </r>
  </si>
  <si>
    <r>
      <rPr>
        <sz val="6"/>
        <rFont val="Times New Roman"/>
        <family val="1"/>
        <charset val="204"/>
      </rPr>
      <t>Отклонения от плановых показателей по итогам отчетного периода</t>
    </r>
  </si>
  <si>
    <r>
      <rPr>
        <sz val="6"/>
        <rFont val="Times New Roman"/>
        <family val="1"/>
        <charset val="204"/>
      </rPr>
      <t>11 квартал</t>
    </r>
  </si>
  <si>
    <r>
      <rPr>
        <sz val="6"/>
        <rFont val="Times New Roman"/>
        <family val="1"/>
        <charset val="204"/>
      </rPr>
      <t>Ш квартал</t>
    </r>
  </si>
  <si>
    <r>
      <rPr>
        <sz val="8"/>
        <rFont val="MS Reference Sans Serif"/>
        <family val="2"/>
        <charset val="204"/>
      </rPr>
      <t xml:space="preserve">1- </t>
    </r>
    <r>
      <rPr>
        <sz val="6"/>
        <rFont val="Times New Roman"/>
        <family val="1"/>
        <charset val="204"/>
      </rPr>
      <t>МВхА</t>
    </r>
  </si>
  <si>
    <r>
      <rPr>
        <sz val="8"/>
        <rFont val="MS Reference Sans Serif"/>
        <family val="2"/>
        <charset val="204"/>
      </rPr>
      <t xml:space="preserve">1 </t>
    </r>
    <r>
      <rPr>
        <sz val="6"/>
        <rFont val="Times New Roman"/>
        <family val="1"/>
        <charset val="204"/>
      </rPr>
      <t>2</t>
    </r>
  </si>
  <si>
    <r>
      <rPr>
        <sz val="8"/>
        <rFont val="MS Reference Sans Serif"/>
        <family val="2"/>
        <charset val="204"/>
      </rPr>
      <t xml:space="preserve">1 </t>
    </r>
    <r>
      <rPr>
        <sz val="6"/>
        <rFont val="Times New Roman"/>
        <family val="1"/>
        <charset val="204"/>
      </rPr>
      <t>S</t>
    </r>
  </si>
  <si>
    <r>
      <rPr>
        <sz val="8"/>
        <rFont val="MS Reference Sans Serif"/>
        <family val="2"/>
        <charset val="204"/>
      </rPr>
      <t xml:space="preserve">Е </t>
    </r>
    <r>
      <rPr>
        <i/>
        <sz val="6"/>
        <rFont val="MS Reference Sans Serif"/>
        <family val="2"/>
        <charset val="204"/>
      </rPr>
      <t xml:space="preserve">О </t>
    </r>
    <r>
      <rPr>
        <sz val="8"/>
        <rFont val="MS Reference Sans Serif"/>
        <family val="2"/>
        <charset val="204"/>
      </rPr>
      <t>ч X м</t>
    </r>
  </si>
  <si>
    <r>
      <rPr>
        <sz val="6"/>
        <rFont val="Times New Roman"/>
        <family val="1"/>
        <charset val="204"/>
      </rPr>
      <t>| МВхА |</t>
    </r>
  </si>
  <si>
    <r>
      <rPr>
        <sz val="8"/>
        <rFont val="MS Reference Sans Serif"/>
        <family val="2"/>
        <charset val="204"/>
      </rPr>
      <t>1 а</t>
    </r>
  </si>
  <si>
    <r>
      <rPr>
        <sz val="6"/>
        <rFont val="Times New Roman"/>
        <family val="1"/>
        <charset val="204"/>
      </rPr>
      <t>| км ЛЭП |</t>
    </r>
  </si>
  <si>
    <r>
      <rPr>
        <sz val="6"/>
        <rFont val="Times New Roman"/>
        <family val="1"/>
        <charset val="204"/>
      </rPr>
      <t>| МВт |</t>
    </r>
  </si>
  <si>
    <r>
      <rPr>
        <i/>
        <sz val="6"/>
        <rFont val="MS Reference Sans Serif"/>
        <family val="2"/>
        <charset val="204"/>
      </rPr>
      <t xml:space="preserve">» </t>
    </r>
    <r>
      <rPr>
        <sz val="8"/>
        <rFont val="MS Reference Sans Serif"/>
        <family val="2"/>
        <charset val="204"/>
      </rPr>
      <t>» а</t>
    </r>
  </si>
  <si>
    <r>
      <rPr>
        <sz val="6"/>
        <rFont val="Times New Roman"/>
        <family val="1"/>
        <charset val="204"/>
      </rPr>
      <t xml:space="preserve">МВт </t>
    </r>
    <r>
      <rPr>
        <sz val="8"/>
        <rFont val="MS Reference Sans Serif"/>
        <family val="2"/>
        <charset val="204"/>
      </rPr>
      <t>_1</t>
    </r>
  </si>
  <si>
    <r>
      <rPr>
        <sz val="8"/>
        <rFont val="MS Reference Sans Serif"/>
        <family val="2"/>
        <charset val="204"/>
      </rPr>
      <t>I</t>
    </r>
  </si>
  <si>
    <r>
      <rPr>
        <sz val="8"/>
        <rFont val="MS Reference Sans Serif"/>
        <family val="2"/>
        <charset val="204"/>
      </rPr>
      <t xml:space="preserve">I </t>
    </r>
    <r>
      <rPr>
        <sz val="6"/>
        <rFont val="Times New Roman"/>
        <family val="1"/>
        <charset val="204"/>
      </rPr>
      <t>МВт</t>
    </r>
  </si>
  <si>
    <r>
      <rPr>
        <sz val="8"/>
        <rFont val="MS Reference Sans Serif"/>
        <family val="2"/>
        <charset val="204"/>
      </rPr>
      <t xml:space="preserve">&amp; </t>
    </r>
    <r>
      <rPr>
        <sz val="8"/>
        <rFont val="MS Reference Sans Serif"/>
        <family val="2"/>
        <charset val="204"/>
      </rPr>
      <t>et</t>
    </r>
  </si>
  <si>
    <r>
      <rPr>
        <sz val="6"/>
        <rFont val="Times New Roman"/>
        <family val="1"/>
        <charset val="204"/>
      </rPr>
      <t>6.1.</t>
    </r>
  </si>
  <si>
    <r>
      <rPr>
        <sz val="6"/>
        <rFont val="Times New Roman"/>
        <family val="1"/>
        <charset val="204"/>
      </rPr>
      <t>6.2.</t>
    </r>
  </si>
  <si>
    <r>
      <rPr>
        <sz val="6"/>
        <rFont val="Times New Roman"/>
        <family val="1"/>
        <charset val="204"/>
      </rPr>
      <t>6.3.</t>
    </r>
  </si>
  <si>
    <r>
      <rPr>
        <sz val="6"/>
        <rFont val="Times New Roman"/>
        <family val="1"/>
        <charset val="204"/>
      </rPr>
      <t>6.4.</t>
    </r>
  </si>
  <si>
    <r>
      <rPr>
        <sz val="6"/>
        <rFont val="Times New Roman"/>
        <family val="1"/>
        <charset val="204"/>
      </rPr>
      <t>6.5.</t>
    </r>
  </si>
  <si>
    <r>
      <rPr>
        <sz val="6"/>
        <rFont val="Times New Roman"/>
        <family val="1"/>
        <charset val="204"/>
      </rPr>
      <t>6.1.1.</t>
    </r>
  </si>
  <si>
    <r>
      <rPr>
        <sz val="6"/>
        <rFont val="Times New Roman"/>
        <family val="1"/>
        <charset val="204"/>
      </rPr>
      <t>6.1.2.</t>
    </r>
  </si>
  <si>
    <r>
      <rPr>
        <sz val="6"/>
        <rFont val="Times New Roman"/>
        <family val="1"/>
        <charset val="204"/>
      </rPr>
      <t>6.1.3.</t>
    </r>
  </si>
  <si>
    <r>
      <rPr>
        <sz val="6"/>
        <rFont val="Times New Roman"/>
        <family val="1"/>
        <charset val="204"/>
      </rPr>
      <t>6.1.4.</t>
    </r>
  </si>
  <si>
    <r>
      <rPr>
        <sz val="6"/>
        <rFont val="Times New Roman"/>
        <family val="1"/>
        <charset val="204"/>
      </rPr>
      <t>6.1.5.</t>
    </r>
  </si>
  <si>
    <r>
      <rPr>
        <sz val="6"/>
        <rFont val="Times New Roman"/>
        <family val="1"/>
        <charset val="204"/>
      </rPr>
      <t>6.2.1.</t>
    </r>
  </si>
  <si>
    <r>
      <rPr>
        <sz val="6"/>
        <rFont val="Times New Roman"/>
        <family val="1"/>
        <charset val="204"/>
      </rPr>
      <t>6.2.2.</t>
    </r>
  </si>
  <si>
    <r>
      <rPr>
        <sz val="6"/>
        <rFont val="Times New Roman"/>
        <family val="1"/>
        <charset val="204"/>
      </rPr>
      <t>6.2.3.</t>
    </r>
  </si>
  <si>
    <r>
      <rPr>
        <sz val="6"/>
        <rFont val="Times New Roman"/>
        <family val="1"/>
        <charset val="204"/>
      </rPr>
      <t>6.2.4.</t>
    </r>
  </si>
  <si>
    <r>
      <rPr>
        <sz val="6"/>
        <rFont val="Times New Roman"/>
        <family val="1"/>
        <charset val="204"/>
      </rPr>
      <t>6.2.5.</t>
    </r>
  </si>
  <si>
    <r>
      <rPr>
        <sz val="6"/>
        <rFont val="Times New Roman"/>
        <family val="1"/>
        <charset val="204"/>
      </rPr>
      <t>6.3.1.</t>
    </r>
  </si>
  <si>
    <r>
      <rPr>
        <sz val="6"/>
        <rFont val="Times New Roman"/>
        <family val="1"/>
        <charset val="204"/>
      </rPr>
      <t>6.3.2.</t>
    </r>
  </si>
  <si>
    <r>
      <rPr>
        <sz val="6"/>
        <rFont val="Times New Roman"/>
        <family val="1"/>
        <charset val="204"/>
      </rPr>
      <t>6.3.3.</t>
    </r>
  </si>
  <si>
    <r>
      <rPr>
        <sz val="6"/>
        <rFont val="Times New Roman"/>
        <family val="1"/>
        <charset val="204"/>
      </rPr>
      <t>6.3.4.</t>
    </r>
  </si>
  <si>
    <r>
      <rPr>
        <sz val="6"/>
        <rFont val="Times New Roman"/>
        <family val="1"/>
        <charset val="204"/>
      </rPr>
      <t>6.3.5.</t>
    </r>
  </si>
  <si>
    <r>
      <rPr>
        <sz val="6"/>
        <rFont val="Times New Roman"/>
        <family val="1"/>
        <charset val="204"/>
      </rPr>
      <t>6.4.1.</t>
    </r>
  </si>
  <si>
    <r>
      <rPr>
        <sz val="6"/>
        <rFont val="Times New Roman"/>
        <family val="1"/>
        <charset val="204"/>
      </rPr>
      <t>6.4.2.</t>
    </r>
  </si>
  <si>
    <r>
      <rPr>
        <sz val="6"/>
        <rFont val="Times New Roman"/>
        <family val="1"/>
        <charset val="204"/>
      </rPr>
      <t>6.4.3.</t>
    </r>
  </si>
  <si>
    <r>
      <rPr>
        <sz val="6"/>
        <rFont val="Times New Roman"/>
        <family val="1"/>
        <charset val="204"/>
      </rPr>
      <t>6.4.4.</t>
    </r>
  </si>
  <si>
    <r>
      <rPr>
        <sz val="6"/>
        <rFont val="Times New Roman"/>
        <family val="1"/>
        <charset val="204"/>
      </rPr>
      <t>6.4.5.</t>
    </r>
  </si>
  <si>
    <r>
      <rPr>
        <sz val="6"/>
        <rFont val="Times New Roman"/>
        <family val="1"/>
        <charset val="204"/>
      </rPr>
      <t>7.1.</t>
    </r>
  </si>
  <si>
    <r>
      <rPr>
        <sz val="6"/>
        <rFont val="Times New Roman"/>
        <family val="1"/>
        <charset val="204"/>
      </rPr>
      <t>7.2.</t>
    </r>
  </si>
  <si>
    <r>
      <rPr>
        <sz val="6"/>
        <rFont val="Times New Roman"/>
        <family val="1"/>
        <charset val="204"/>
      </rPr>
      <t>7.3.</t>
    </r>
  </si>
  <si>
    <r>
      <rPr>
        <sz val="6"/>
        <rFont val="Times New Roman"/>
        <family val="1"/>
        <charset val="204"/>
      </rPr>
      <t>7.4.</t>
    </r>
  </si>
  <si>
    <r>
      <rPr>
        <sz val="6"/>
        <rFont val="Times New Roman"/>
        <family val="1"/>
        <charset val="204"/>
      </rPr>
      <t>7.5.</t>
    </r>
  </si>
  <si>
    <t>проекто-изыскательские работы</t>
  </si>
  <si>
    <r>
      <rPr>
        <b/>
        <sz val="9"/>
        <rFont val="Times New Roman"/>
        <family val="1"/>
        <charset val="204"/>
      </rPr>
      <t>Приложение № 19</t>
    </r>
  </si>
  <si>
    <r>
      <rPr>
        <b/>
        <sz val="9"/>
        <rFont val="Times New Roman"/>
        <family val="1"/>
        <charset val="204"/>
      </rPr>
  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</t>
    </r>
  </si>
  <si>
    <r>
      <rPr>
        <b/>
        <sz val="9"/>
        <rFont val="Times New Roman"/>
        <family val="1"/>
        <charset val="204"/>
      </rPr>
      <t>отдельно по каждому центру питания напряжением 35 кВ и выше (квартальный)</t>
    </r>
  </si>
  <si>
    <r>
      <rPr>
        <sz val="8"/>
        <rFont val="Times New Roman"/>
        <family val="1"/>
        <charset val="204"/>
      </rPr>
      <t xml:space="preserve">факт на 01.01. года </t>
    </r>
    <r>
      <rPr>
        <sz val="8"/>
        <rFont val="Times New Roman"/>
        <family val="1"/>
        <charset val="204"/>
      </rPr>
      <t>N</t>
    </r>
  </si>
  <si>
    <r>
      <rPr>
        <sz val="8"/>
        <rFont val="Times New Roman"/>
        <family val="1"/>
        <charset val="204"/>
      </rPr>
      <t>факт на конец отчетного периода</t>
    </r>
  </si>
  <si>
    <r>
      <rPr>
        <b/>
        <sz val="9"/>
        <rFont val="Times New Roman"/>
        <family val="1"/>
        <charset val="204"/>
      </rPr>
      <t>Приложение № 20</t>
    </r>
  </si>
  <si>
    <r>
      <rPr>
        <b/>
        <sz val="12"/>
        <rFont val="Times New Roman"/>
        <family val="1"/>
        <charset val="204"/>
      </rPr>
      <t>Форма 20. Отчет об исполнении финансового плана субъекта электроэнергетики (квартальный)</t>
    </r>
  </si>
  <si>
    <r>
      <rPr>
        <sz val="8"/>
        <rFont val="Times New Roman"/>
        <family val="1"/>
        <charset val="204"/>
      </rPr>
      <t xml:space="preserve">.N» </t>
    </r>
    <r>
      <rPr>
        <sz val="8"/>
        <rFont val="Times New Roman"/>
        <family val="1"/>
        <charset val="204"/>
      </rPr>
      <t>п/п</t>
    </r>
  </si>
  <si>
    <r>
      <rPr>
        <sz val="8"/>
        <rFont val="Times New Roman"/>
        <family val="1"/>
        <charset val="204"/>
      </rPr>
      <t>Отклонение от плановых значений по итогам отчетного периода</t>
    </r>
  </si>
  <si>
    <r>
      <rPr>
        <sz val="8"/>
        <rFont val="Times New Roman"/>
        <family val="1"/>
        <charset val="204"/>
      </rPr>
      <t>вед. измерений</t>
    </r>
  </si>
  <si>
    <r>
      <rPr>
        <sz val="6"/>
        <rFont val="Sylfaen"/>
        <family val="1"/>
        <charset val="204"/>
      </rPr>
      <t xml:space="preserve">В </t>
    </r>
    <r>
      <rPr>
        <sz val="8"/>
        <rFont val="Times New Roman"/>
        <family val="1"/>
        <charset val="204"/>
      </rPr>
      <t xml:space="preserve">процентах, </t>
    </r>
    <r>
      <rPr>
        <sz val="6"/>
        <rFont val="Sylfaen"/>
        <family val="1"/>
        <charset val="204"/>
      </rPr>
      <t>%</t>
    </r>
  </si>
  <si>
    <r>
      <rPr>
        <i/>
        <sz val="7"/>
        <rFont val="Times New Roman"/>
        <family val="1"/>
        <charset val="204"/>
      </rPr>
      <t>1</t>
    </r>
  </si>
  <si>
    <r>
      <rPr>
        <i/>
        <sz val="7"/>
        <rFont val="Times New Roman"/>
        <family val="1"/>
        <charset val="204"/>
      </rPr>
      <t>6</t>
    </r>
  </si>
  <si>
    <r>
      <rPr>
        <i/>
        <sz val="7"/>
        <rFont val="Times New Roman"/>
        <family val="1"/>
        <charset val="204"/>
      </rPr>
      <t>7</t>
    </r>
  </si>
  <si>
    <r>
      <rPr>
        <sz val="7"/>
        <rFont val="Times New Roman"/>
        <family val="1"/>
        <charset val="204"/>
      </rPr>
      <t>БЮДЖЕТ ДОХОДОВ И РАСХОДОВ</t>
    </r>
  </si>
  <si>
    <r>
      <rPr>
        <sz val="6"/>
        <rFont val="Sylfaen"/>
        <family val="1"/>
        <charset val="204"/>
      </rPr>
      <t>I</t>
    </r>
  </si>
  <si>
    <r>
      <rPr>
        <sz val="8"/>
        <rFont val="Times New Roman"/>
        <family val="1"/>
        <charset val="204"/>
      </rPr>
      <t>1.U</t>
    </r>
  </si>
  <si>
    <r>
      <rPr>
        <sz val="8"/>
        <rFont val="Times New Roman"/>
        <family val="1"/>
        <charset val="204"/>
      </rPr>
      <t>1.1.2</t>
    </r>
  </si>
  <si>
    <r>
      <rPr>
        <sz val="8"/>
        <rFont val="Times New Roman"/>
        <family val="1"/>
        <charset val="204"/>
      </rPr>
      <t>1.1.3</t>
    </r>
  </si>
  <si>
    <r>
      <rPr>
        <sz val="8"/>
        <rFont val="Times New Roman"/>
        <family val="1"/>
        <charset val="204"/>
      </rPr>
      <t>1.2</t>
    </r>
  </si>
  <si>
    <r>
      <rPr>
        <sz val="8"/>
        <rFont val="Times New Roman"/>
        <family val="1"/>
        <charset val="204"/>
      </rPr>
      <t>1.3</t>
    </r>
  </si>
  <si>
    <r>
      <rPr>
        <sz val="8"/>
        <rFont val="Times New Roman"/>
        <family val="1"/>
        <charset val="204"/>
      </rPr>
      <t>1.4</t>
    </r>
  </si>
  <si>
    <r>
      <rPr>
        <sz val="8"/>
        <rFont val="Times New Roman"/>
        <family val="1"/>
        <charset val="204"/>
      </rPr>
      <t>1.5</t>
    </r>
  </si>
  <si>
    <r>
      <rPr>
        <sz val="8"/>
        <rFont val="Times New Roman"/>
        <family val="1"/>
        <charset val="204"/>
      </rPr>
      <t>1.6</t>
    </r>
  </si>
  <si>
    <r>
      <rPr>
        <sz val="8"/>
        <rFont val="Times New Roman"/>
        <family val="1"/>
        <charset val="204"/>
      </rPr>
      <t>1.7</t>
    </r>
  </si>
  <si>
    <r>
      <rPr>
        <sz val="8"/>
        <rFont val="Times New Roman"/>
        <family val="1"/>
        <charset val="204"/>
      </rPr>
      <t>1.8</t>
    </r>
  </si>
  <si>
    <r>
      <rPr>
        <sz val="8"/>
        <rFont val="Times New Roman"/>
        <family val="1"/>
        <charset val="204"/>
      </rPr>
      <t>1.8.1</t>
    </r>
  </si>
  <si>
    <r>
      <rPr>
        <sz val="8"/>
        <rFont val="Times New Roman"/>
        <family val="1"/>
        <charset val="204"/>
      </rPr>
      <t>1.8.2</t>
    </r>
  </si>
  <si>
    <r>
      <rPr>
        <sz val="8"/>
        <rFont val="Times New Roman"/>
        <family val="1"/>
        <charset val="204"/>
      </rPr>
      <t>1.9</t>
    </r>
  </si>
  <si>
    <r>
      <rPr>
        <sz val="6"/>
        <rFont val="Sylfaen"/>
        <family val="1"/>
        <charset val="204"/>
      </rPr>
      <t>П</t>
    </r>
  </si>
  <si>
    <r>
      <rPr>
        <sz val="8"/>
        <rFont val="Times New Roman"/>
        <family val="1"/>
        <charset val="204"/>
      </rPr>
      <t>2.1</t>
    </r>
  </si>
  <si>
    <r>
      <rPr>
        <sz val="8"/>
        <rFont val="Times New Roman"/>
        <family val="1"/>
        <charset val="204"/>
      </rPr>
      <t>Производство И поставка электрической энергии и мощности всего, в том числе:</t>
    </r>
  </si>
  <si>
    <r>
      <rPr>
        <sz val="8"/>
        <rFont val="Times New Roman"/>
        <family val="1"/>
        <charset val="204"/>
      </rPr>
      <t>2.1.1</t>
    </r>
  </si>
  <si>
    <r>
      <rPr>
        <sz val="8"/>
        <rFont val="Times New Roman"/>
        <family val="1"/>
        <charset val="204"/>
      </rPr>
      <t>2.1.2</t>
    </r>
  </si>
  <si>
    <r>
      <rPr>
        <sz val="8"/>
        <rFont val="Times New Roman"/>
        <family val="1"/>
        <charset val="204"/>
      </rPr>
      <t>2.1.3</t>
    </r>
  </si>
  <si>
    <r>
      <rPr>
        <sz val="8"/>
        <rFont val="Times New Roman"/>
        <family val="1"/>
        <charset val="204"/>
      </rPr>
      <t>2.2</t>
    </r>
  </si>
  <si>
    <r>
      <rPr>
        <sz val="8"/>
        <rFont val="Times New Roman"/>
        <family val="1"/>
        <charset val="204"/>
      </rPr>
      <t>2.3</t>
    </r>
  </si>
  <si>
    <r>
      <rPr>
        <sz val="8"/>
        <rFont val="Times New Roman"/>
        <family val="1"/>
        <charset val="204"/>
      </rPr>
      <t>2.4</t>
    </r>
  </si>
  <si>
    <r>
      <rPr>
        <sz val="8"/>
        <rFont val="Times New Roman"/>
        <family val="1"/>
        <charset val="204"/>
      </rPr>
      <t>2.5</t>
    </r>
  </si>
  <si>
    <r>
      <rPr>
        <sz val="8"/>
        <rFont val="Times New Roman"/>
        <family val="1"/>
        <charset val="204"/>
      </rPr>
      <t>2.6</t>
    </r>
  </si>
  <si>
    <r>
      <rPr>
        <sz val="8"/>
        <rFont val="Times New Roman"/>
        <family val="1"/>
        <charset val="204"/>
      </rPr>
      <t>2.7</t>
    </r>
  </si>
  <si>
    <r>
      <rPr>
        <sz val="8"/>
        <rFont val="Times New Roman"/>
        <family val="1"/>
        <charset val="204"/>
      </rPr>
      <t>2.8</t>
    </r>
  </si>
  <si>
    <r>
      <rPr>
        <sz val="8"/>
        <rFont val="Times New Roman"/>
        <family val="1"/>
        <charset val="204"/>
      </rPr>
      <t>2.8.1</t>
    </r>
  </si>
  <si>
    <r>
      <rPr>
        <sz val="8"/>
        <rFont val="Times New Roman"/>
        <family val="1"/>
        <charset val="204"/>
      </rPr>
      <t>2.8.2</t>
    </r>
  </si>
  <si>
    <r>
      <rPr>
        <sz val="8"/>
        <rFont val="Times New Roman"/>
        <family val="1"/>
        <charset val="204"/>
      </rPr>
      <t>2.9</t>
    </r>
  </si>
  <si>
    <r>
      <rPr>
        <sz val="6"/>
        <rFont val="Sylfaen"/>
        <family val="1"/>
        <charset val="204"/>
      </rPr>
      <t>П.1</t>
    </r>
  </si>
  <si>
    <r>
      <rPr>
        <sz val="8"/>
        <rFont val="Times New Roman"/>
        <family val="1"/>
        <charset val="204"/>
      </rPr>
      <t>2.1.2.1</t>
    </r>
  </si>
  <si>
    <r>
      <rPr>
        <sz val="8"/>
        <rFont val="Times New Roman"/>
        <family val="1"/>
        <charset val="204"/>
      </rPr>
      <t>2.1.2.1.1</t>
    </r>
  </si>
  <si>
    <r>
      <rPr>
        <sz val="8"/>
        <rFont val="Times New Roman"/>
        <family val="1"/>
        <charset val="204"/>
      </rPr>
      <t>2.1.2.1.2</t>
    </r>
  </si>
  <si>
    <r>
      <rPr>
        <sz val="8"/>
        <rFont val="Times New Roman"/>
        <family val="1"/>
        <charset val="204"/>
      </rPr>
      <t>2.1.2.2</t>
    </r>
  </si>
  <si>
    <r>
      <rPr>
        <sz val="8"/>
        <rFont val="Times New Roman"/>
        <family val="1"/>
        <charset val="204"/>
      </rPr>
      <t>2.1.4</t>
    </r>
  </si>
  <si>
    <r>
      <rPr>
        <sz val="6"/>
        <rFont val="Sylfaen"/>
        <family val="1"/>
        <charset val="204"/>
      </rPr>
      <t>П.П</t>
    </r>
  </si>
  <si>
    <r>
      <rPr>
        <sz val="8"/>
        <rFont val="Times New Roman"/>
        <family val="1"/>
        <charset val="204"/>
      </rPr>
      <t>2.2.1</t>
    </r>
  </si>
  <si>
    <r>
      <rPr>
        <sz val="8"/>
        <rFont val="Times New Roman"/>
        <family val="1"/>
        <charset val="204"/>
      </rPr>
      <t>2.2.2</t>
    </r>
  </si>
  <si>
    <r>
      <rPr>
        <sz val="8"/>
        <rFont val="Times New Roman"/>
        <family val="1"/>
        <charset val="204"/>
      </rPr>
      <t>2.2.3</t>
    </r>
  </si>
  <si>
    <r>
      <rPr>
        <sz val="8"/>
        <rFont val="Times New Roman"/>
        <family val="1"/>
        <charset val="204"/>
      </rPr>
      <t>2.2.4</t>
    </r>
  </si>
  <si>
    <r>
      <rPr>
        <sz val="8"/>
        <rFont val="Times New Roman"/>
        <family val="1"/>
        <charset val="204"/>
      </rPr>
      <t>2.2.5</t>
    </r>
  </si>
  <si>
    <r>
      <rPr>
        <sz val="6"/>
        <rFont val="Sylfaen"/>
        <family val="1"/>
        <charset val="204"/>
      </rPr>
      <t>П.Ш</t>
    </r>
  </si>
  <si>
    <r>
      <rPr>
        <sz val="8"/>
        <rFont val="Times New Roman"/>
        <family val="1"/>
        <charset val="204"/>
      </rPr>
      <t>n.iv</t>
    </r>
  </si>
  <si>
    <r>
      <rPr>
        <sz val="8"/>
        <rFont val="Times New Roman"/>
        <family val="1"/>
        <charset val="204"/>
      </rPr>
      <t>H.V</t>
    </r>
  </si>
  <si>
    <r>
      <rPr>
        <sz val="8"/>
        <rFont val="Times New Roman"/>
        <family val="1"/>
        <charset val="204"/>
      </rPr>
      <t>2.5.1</t>
    </r>
  </si>
  <si>
    <r>
      <rPr>
        <sz val="8"/>
        <rFont val="Times New Roman"/>
        <family val="1"/>
        <charset val="204"/>
      </rPr>
      <t>2.5.2</t>
    </r>
  </si>
  <si>
    <r>
      <rPr>
        <sz val="6"/>
        <rFont val="Sylfaen"/>
        <family val="1"/>
        <charset val="204"/>
      </rPr>
      <t>П.У1</t>
    </r>
  </si>
  <si>
    <r>
      <rPr>
        <sz val="8"/>
        <rFont val="Times New Roman"/>
        <family val="1"/>
        <charset val="204"/>
      </rPr>
      <t>2.6.1</t>
    </r>
  </si>
  <si>
    <r>
      <rPr>
        <sz val="8"/>
        <rFont val="Times New Roman"/>
        <family val="1"/>
        <charset val="204"/>
      </rPr>
      <t>млн. рублей</t>
    </r>
  </si>
  <si>
    <r>
      <rPr>
        <sz val="8"/>
        <rFont val="Times New Roman"/>
        <family val="1"/>
        <charset val="204"/>
      </rPr>
      <t>2.6.2</t>
    </r>
  </si>
  <si>
    <r>
      <rPr>
        <sz val="6"/>
        <rFont val="Times New Roman"/>
        <family val="1"/>
        <charset val="204"/>
      </rPr>
      <t>2.6.3</t>
    </r>
  </si>
  <si>
    <r>
      <rPr>
        <sz val="6"/>
        <rFont val="Times New Roman"/>
        <family val="1"/>
        <charset val="204"/>
      </rPr>
      <t>2.7.1</t>
    </r>
  </si>
  <si>
    <r>
      <rPr>
        <sz val="6"/>
        <rFont val="Times New Roman"/>
        <family val="1"/>
        <charset val="204"/>
      </rPr>
      <t>2.7.2</t>
    </r>
  </si>
  <si>
    <r>
      <rPr>
        <sz val="6"/>
        <rFont val="Times New Roman"/>
        <family val="1"/>
        <charset val="204"/>
      </rPr>
      <t>2.7.3</t>
    </r>
  </si>
  <si>
    <r>
      <rPr>
        <sz val="8"/>
        <rFont val="Times New Roman"/>
        <family val="1"/>
        <charset val="204"/>
      </rPr>
      <t>У правленческие расходы</t>
    </r>
  </si>
  <si>
    <r>
      <rPr>
        <sz val="6"/>
        <rFont val="Times New Roman"/>
        <family val="1"/>
        <charset val="204"/>
      </rPr>
      <t>Ш</t>
    </r>
  </si>
  <si>
    <r>
      <rPr>
        <sz val="8"/>
        <rFont val="Times New Roman"/>
        <family val="1"/>
        <charset val="204"/>
      </rPr>
      <t>Прибыль (убыток) от продаж (строка I - строка П) всего, в том числе:</t>
    </r>
  </si>
  <si>
    <r>
      <rPr>
        <sz val="6"/>
        <rFont val="Times New Roman"/>
        <family val="1"/>
        <charset val="204"/>
      </rPr>
      <t>3.1</t>
    </r>
  </si>
  <si>
    <r>
      <rPr>
        <sz val="6"/>
        <rFont val="Times New Roman"/>
        <family val="1"/>
        <charset val="204"/>
      </rPr>
      <t>3.1.1</t>
    </r>
  </si>
  <si>
    <r>
      <rPr>
        <sz val="6"/>
        <rFont val="Times New Roman"/>
        <family val="1"/>
        <charset val="204"/>
      </rPr>
      <t>3.1.2</t>
    </r>
  </si>
  <si>
    <r>
      <rPr>
        <sz val="6"/>
        <rFont val="Times New Roman"/>
        <family val="1"/>
        <charset val="204"/>
      </rPr>
      <t>3.1.3</t>
    </r>
  </si>
  <si>
    <r>
      <rPr>
        <sz val="6"/>
        <rFont val="Times New Roman"/>
        <family val="1"/>
        <charset val="204"/>
      </rPr>
      <t>3.2</t>
    </r>
  </si>
  <si>
    <r>
      <rPr>
        <sz val="6"/>
        <rFont val="Times New Roman"/>
        <family val="1"/>
        <charset val="204"/>
      </rPr>
      <t>3.3</t>
    </r>
  </si>
  <si>
    <r>
      <rPr>
        <sz val="6"/>
        <rFont val="Times New Roman"/>
        <family val="1"/>
        <charset val="204"/>
      </rPr>
      <t>3.4</t>
    </r>
  </si>
  <si>
    <r>
      <rPr>
        <sz val="6"/>
        <rFont val="Times New Roman"/>
        <family val="1"/>
        <charset val="204"/>
      </rPr>
      <t>3.5</t>
    </r>
  </si>
  <si>
    <r>
      <rPr>
        <sz val="6"/>
        <rFont val="Times New Roman"/>
        <family val="1"/>
        <charset val="204"/>
      </rPr>
      <t>3.6</t>
    </r>
  </si>
  <si>
    <r>
      <rPr>
        <sz val="6"/>
        <rFont val="Times New Roman"/>
        <family val="1"/>
        <charset val="204"/>
      </rPr>
      <t>3.7</t>
    </r>
  </si>
  <si>
    <r>
      <rPr>
        <sz val="6"/>
        <rFont val="Times New Roman"/>
        <family val="1"/>
        <charset val="204"/>
      </rPr>
      <t>3.8</t>
    </r>
  </si>
  <si>
    <r>
      <rPr>
        <sz val="6"/>
        <rFont val="Times New Roman"/>
        <family val="1"/>
        <charset val="204"/>
      </rPr>
      <t>3.8.1</t>
    </r>
  </si>
  <si>
    <r>
      <rPr>
        <sz val="6"/>
        <rFont val="Times New Roman"/>
        <family val="1"/>
        <charset val="204"/>
      </rPr>
      <t>3.8.2</t>
    </r>
  </si>
  <si>
    <r>
      <rPr>
        <sz val="6"/>
        <rFont val="Times New Roman"/>
        <family val="1"/>
        <charset val="204"/>
      </rPr>
      <t>3.9</t>
    </r>
  </si>
  <si>
    <r>
      <rPr>
        <sz val="6"/>
        <rFont val="Times New Roman"/>
        <family val="1"/>
        <charset val="204"/>
      </rPr>
      <t>IV</t>
    </r>
  </si>
  <si>
    <r>
      <rPr>
        <sz val="8"/>
        <rFont val="Times New Roman"/>
        <family val="1"/>
        <charset val="204"/>
      </rPr>
      <t>Прочие доходы и расходы (сальдо) (строка 4.1 - строка 4.2)</t>
    </r>
  </si>
  <si>
    <r>
      <rPr>
        <sz val="6"/>
        <rFont val="Times New Roman"/>
        <family val="1"/>
        <charset val="204"/>
      </rPr>
      <t>4.1.1</t>
    </r>
  </si>
  <si>
    <r>
      <rPr>
        <sz val="6"/>
        <rFont val="Times New Roman"/>
        <family val="1"/>
        <charset val="204"/>
      </rPr>
      <t>4.1.2</t>
    </r>
  </si>
  <si>
    <r>
      <rPr>
        <sz val="6"/>
        <rFont val="Times New Roman"/>
        <family val="1"/>
        <charset val="204"/>
      </rPr>
      <t>4.1.3</t>
    </r>
  </si>
  <si>
    <r>
      <rPr>
        <sz val="6"/>
        <rFont val="Times New Roman"/>
        <family val="1"/>
        <charset val="204"/>
      </rPr>
      <t>4.1.3.1</t>
    </r>
  </si>
  <si>
    <r>
      <rPr>
        <sz val="6"/>
        <rFont val="Times New Roman"/>
        <family val="1"/>
        <charset val="204"/>
      </rPr>
      <t>4.1.4</t>
    </r>
  </si>
  <si>
    <r>
      <rPr>
        <sz val="6"/>
        <rFont val="Times New Roman"/>
        <family val="1"/>
        <charset val="204"/>
      </rPr>
      <t>4.2.1</t>
    </r>
  </si>
  <si>
    <r>
      <rPr>
        <sz val="6"/>
        <rFont val="Times New Roman"/>
        <family val="1"/>
        <charset val="204"/>
      </rPr>
      <t>4.2.2</t>
    </r>
  </si>
  <si>
    <r>
      <rPr>
        <sz val="6"/>
        <rFont val="Times New Roman"/>
        <family val="1"/>
        <charset val="204"/>
      </rPr>
      <t>4.2.3</t>
    </r>
  </si>
  <si>
    <r>
      <rPr>
        <sz val="6"/>
        <rFont val="Times New Roman"/>
        <family val="1"/>
        <charset val="204"/>
      </rPr>
      <t>4.2.3.1</t>
    </r>
  </si>
  <si>
    <r>
      <rPr>
        <sz val="6"/>
        <rFont val="Times New Roman"/>
        <family val="1"/>
        <charset val="204"/>
      </rPr>
      <t>4.2.4</t>
    </r>
  </si>
  <si>
    <r>
      <rPr>
        <sz val="6"/>
        <rFont val="Times New Roman"/>
        <family val="1"/>
        <charset val="204"/>
      </rPr>
      <t>V</t>
    </r>
  </si>
  <si>
    <r>
      <rPr>
        <sz val="8"/>
        <rFont val="Times New Roman"/>
        <family val="1"/>
        <charset val="204"/>
      </rPr>
      <t>Прибыль (убыток) до налогообложения (строка Ш + строка IV) всего, в том числе:</t>
    </r>
  </si>
  <si>
    <r>
      <rPr>
        <sz val="6"/>
        <rFont val="Times New Roman"/>
        <family val="1"/>
        <charset val="204"/>
      </rPr>
      <t>5.1.1</t>
    </r>
  </si>
  <si>
    <r>
      <rPr>
        <sz val="6"/>
        <rFont val="Times New Roman"/>
        <family val="1"/>
        <charset val="204"/>
      </rPr>
      <t>5.1.2</t>
    </r>
  </si>
  <si>
    <r>
      <rPr>
        <sz val="6"/>
        <rFont val="Times New Roman"/>
        <family val="1"/>
        <charset val="204"/>
      </rPr>
      <t>5.1.3</t>
    </r>
  </si>
  <si>
    <r>
      <rPr>
        <sz val="6"/>
        <rFont val="Times New Roman"/>
        <family val="1"/>
        <charset val="204"/>
      </rPr>
      <t>5.5</t>
    </r>
  </si>
  <si>
    <r>
      <rPr>
        <sz val="6"/>
        <rFont val="Times New Roman"/>
        <family val="1"/>
        <charset val="204"/>
      </rPr>
      <t>5.6</t>
    </r>
  </si>
  <si>
    <r>
      <rPr>
        <sz val="6"/>
        <rFont val="Times New Roman"/>
        <family val="1"/>
        <charset val="204"/>
      </rPr>
      <t>5.7</t>
    </r>
  </si>
  <si>
    <r>
      <rPr>
        <sz val="6"/>
        <rFont val="Times New Roman"/>
        <family val="1"/>
        <charset val="204"/>
      </rPr>
      <t>5.8</t>
    </r>
  </si>
  <si>
    <r>
      <rPr>
        <sz val="6"/>
        <rFont val="Times New Roman"/>
        <family val="1"/>
        <charset val="204"/>
      </rPr>
      <t>5.8.1</t>
    </r>
  </si>
  <si>
    <r>
      <rPr>
        <sz val="6"/>
        <rFont val="Times New Roman"/>
        <family val="1"/>
        <charset val="204"/>
      </rPr>
      <t>5.8.2</t>
    </r>
  </si>
  <si>
    <r>
      <rPr>
        <sz val="6"/>
        <rFont val="Times New Roman"/>
        <family val="1"/>
        <charset val="204"/>
      </rPr>
      <t>5.9</t>
    </r>
  </si>
  <si>
    <r>
      <rPr>
        <sz val="6"/>
        <rFont val="Times New Roman"/>
        <family val="1"/>
        <charset val="204"/>
      </rPr>
      <t>VI</t>
    </r>
  </si>
  <si>
    <r>
      <rPr>
        <sz val="8"/>
        <rFont val="Times New Roman"/>
        <family val="1"/>
        <charset val="204"/>
      </rPr>
      <t>6.1.1</t>
    </r>
  </si>
  <si>
    <r>
      <rPr>
        <sz val="8"/>
        <rFont val="Times New Roman"/>
        <family val="1"/>
        <charset val="204"/>
      </rPr>
      <t>6.1.2</t>
    </r>
  </si>
  <si>
    <r>
      <rPr>
        <sz val="6"/>
        <rFont val="Times New Roman"/>
        <family val="1"/>
        <charset val="204"/>
      </rPr>
      <t>6.1.3</t>
    </r>
  </si>
  <si>
    <r>
      <rPr>
        <sz val="8"/>
        <rFont val="Times New Roman"/>
        <family val="1"/>
        <charset val="204"/>
      </rPr>
      <t>6.2</t>
    </r>
  </si>
  <si>
    <r>
      <rPr>
        <sz val="6"/>
        <rFont val="Times New Roman"/>
        <family val="1"/>
        <charset val="204"/>
      </rPr>
      <t>6.5</t>
    </r>
  </si>
  <si>
    <r>
      <rPr>
        <sz val="8"/>
        <rFont val="Times New Roman"/>
        <family val="1"/>
        <charset val="204"/>
      </rPr>
      <t>6.6</t>
    </r>
  </si>
  <si>
    <r>
      <rPr>
        <sz val="6"/>
        <rFont val="Times New Roman"/>
        <family val="1"/>
        <charset val="204"/>
      </rPr>
      <t>6.7</t>
    </r>
  </si>
  <si>
    <r>
      <rPr>
        <sz val="8"/>
        <rFont val="Times New Roman"/>
        <family val="1"/>
        <charset val="204"/>
      </rPr>
      <t>6.8</t>
    </r>
  </si>
  <si>
    <r>
      <rPr>
        <sz val="8"/>
        <rFont val="Times New Roman"/>
        <family val="1"/>
        <charset val="204"/>
      </rPr>
      <t>6.8.1</t>
    </r>
  </si>
  <si>
    <r>
      <rPr>
        <sz val="8"/>
        <rFont val="Times New Roman"/>
        <family val="1"/>
        <charset val="204"/>
      </rPr>
      <t>6.8.2</t>
    </r>
  </si>
  <si>
    <r>
      <rPr>
        <sz val="6"/>
        <rFont val="Times New Roman"/>
        <family val="1"/>
        <charset val="204"/>
      </rPr>
      <t>6.9</t>
    </r>
  </si>
  <si>
    <r>
      <rPr>
        <sz val="8"/>
        <rFont val="Times New Roman"/>
        <family val="1"/>
        <charset val="204"/>
      </rPr>
      <t>vn</t>
    </r>
  </si>
  <si>
    <r>
      <rPr>
        <sz val="6"/>
        <rFont val="Times New Roman"/>
        <family val="1"/>
        <charset val="204"/>
      </rPr>
      <t>7.1.1</t>
    </r>
  </si>
  <si>
    <r>
      <rPr>
        <sz val="6"/>
        <rFont val="Times New Roman"/>
        <family val="1"/>
        <charset val="204"/>
      </rPr>
      <t>7.1.2</t>
    </r>
  </si>
  <si>
    <r>
      <rPr>
        <sz val="6"/>
        <rFont val="Times New Roman"/>
        <family val="1"/>
        <charset val="204"/>
      </rPr>
      <t>7.1.3</t>
    </r>
  </si>
  <si>
    <r>
      <rPr>
        <sz val="6"/>
        <rFont val="Times New Roman"/>
        <family val="1"/>
        <charset val="204"/>
      </rPr>
      <t>7.5</t>
    </r>
  </si>
  <si>
    <r>
      <rPr>
        <sz val="6"/>
        <rFont val="Times New Roman"/>
        <family val="1"/>
        <charset val="204"/>
      </rPr>
      <t>7.6</t>
    </r>
  </si>
  <si>
    <r>
      <rPr>
        <sz val="6"/>
        <rFont val="Times New Roman"/>
        <family val="1"/>
        <charset val="204"/>
      </rPr>
      <t>7.7</t>
    </r>
  </si>
  <si>
    <r>
      <rPr>
        <sz val="6"/>
        <rFont val="Times New Roman"/>
        <family val="1"/>
        <charset val="204"/>
      </rPr>
      <t>7.8</t>
    </r>
  </si>
  <si>
    <r>
      <rPr>
        <sz val="6"/>
        <rFont val="Times New Roman"/>
        <family val="1"/>
        <charset val="204"/>
      </rPr>
      <t>7.8.1</t>
    </r>
  </si>
  <si>
    <r>
      <rPr>
        <sz val="6"/>
        <rFont val="Times New Roman"/>
        <family val="1"/>
        <charset val="204"/>
      </rPr>
      <t>7.8.2</t>
    </r>
  </si>
  <si>
    <r>
      <rPr>
        <sz val="6"/>
        <rFont val="Times New Roman"/>
        <family val="1"/>
        <charset val="204"/>
      </rPr>
      <t>7.9</t>
    </r>
  </si>
  <si>
    <r>
      <rPr>
        <sz val="8"/>
        <rFont val="Times New Roman"/>
        <family val="1"/>
        <charset val="204"/>
      </rPr>
      <t>xvn</t>
    </r>
  </si>
  <si>
    <r>
      <rPr>
        <sz val="8"/>
        <rFont val="Times New Roman"/>
        <family val="1"/>
        <charset val="204"/>
      </rPr>
      <t>Сальдо денежных средств по инвестиционным операциям всего (строка ХП-строка XIII), всего в том числе</t>
    </r>
  </si>
  <si>
    <r>
      <rPr>
        <sz val="7"/>
        <rFont val="Times New Roman"/>
        <family val="1"/>
        <charset val="204"/>
      </rPr>
      <t>XVIII</t>
    </r>
  </si>
  <si>
    <r>
      <rPr>
        <sz val="8"/>
        <rFont val="Times New Roman"/>
        <family val="1"/>
        <charset val="204"/>
      </rPr>
      <t xml:space="preserve">Итого сальдо денежных средств (строка </t>
    </r>
    <r>
      <rPr>
        <sz val="8"/>
        <rFont val="Times New Roman"/>
        <family val="1"/>
        <charset val="204"/>
      </rPr>
      <t>XVI</t>
    </r>
    <r>
      <rPr>
        <sz val="8"/>
        <rFont val="Times New Roman"/>
        <family val="1"/>
        <charset val="204"/>
      </rPr>
      <t xml:space="preserve">+строка </t>
    </r>
    <r>
      <rPr>
        <sz val="8"/>
        <rFont val="Times New Roman"/>
        <family val="1"/>
        <charset val="204"/>
      </rPr>
      <t>XVH</t>
    </r>
    <r>
      <rPr>
        <sz val="8"/>
        <rFont val="Times New Roman"/>
        <family val="1"/>
        <charset val="204"/>
      </rPr>
      <t xml:space="preserve">+строка </t>
    </r>
    <r>
      <rPr>
        <sz val="8"/>
        <rFont val="Times New Roman"/>
        <family val="1"/>
        <charset val="204"/>
      </rPr>
      <t>XVIII</t>
    </r>
    <r>
      <rPr>
        <sz val="8"/>
        <rFont val="Times New Roman"/>
        <family val="1"/>
        <charset val="204"/>
      </rPr>
      <t>+строка XIX)</t>
    </r>
  </si>
  <si>
    <r>
      <rPr>
        <sz val="8"/>
        <rFont val="Times New Roman"/>
        <family val="1"/>
        <charset val="204"/>
      </rPr>
      <t>ххп</t>
    </r>
  </si>
  <si>
    <r>
      <rPr>
        <sz val="7"/>
        <rFont val="Times New Roman"/>
        <family val="1"/>
        <charset val="204"/>
      </rPr>
      <t>23.1.1л</t>
    </r>
  </si>
  <si>
    <r>
      <rPr>
        <sz val="7"/>
        <rFont val="Times New Roman"/>
        <family val="1"/>
        <charset val="204"/>
      </rPr>
      <t>23.1.1.1.а</t>
    </r>
  </si>
  <si>
    <r>
      <rPr>
        <sz val="7"/>
        <rFont val="Times New Roman"/>
        <family val="1"/>
        <charset val="204"/>
      </rPr>
      <t>23.1.1.2.8</t>
    </r>
  </si>
  <si>
    <r>
      <rPr>
        <sz val="7"/>
        <rFont val="Times New Roman"/>
        <family val="1"/>
        <charset val="204"/>
      </rPr>
      <t>23.1.1.3.а</t>
    </r>
  </si>
  <si>
    <r>
      <rPr>
        <sz val="7"/>
        <rFont val="Times New Roman"/>
        <family val="1"/>
        <charset val="204"/>
      </rPr>
      <t>23.1.2.3</t>
    </r>
  </si>
  <si>
    <r>
      <rPr>
        <sz val="7"/>
        <rFont val="Times New Roman"/>
        <family val="1"/>
        <charset val="204"/>
      </rPr>
      <t>23.1.3.Э</t>
    </r>
  </si>
  <si>
    <r>
      <rPr>
        <sz val="7"/>
        <rFont val="Times New Roman"/>
        <family val="1"/>
        <charset val="204"/>
      </rPr>
      <t>23.1.4.3</t>
    </r>
  </si>
  <si>
    <r>
      <rPr>
        <sz val="7"/>
        <rFont val="Times New Roman"/>
        <family val="1"/>
        <charset val="204"/>
      </rPr>
      <t>23.1.5.а</t>
    </r>
  </si>
  <si>
    <r>
      <rPr>
        <sz val="7"/>
        <rFont val="Times New Roman"/>
        <family val="1"/>
        <charset val="204"/>
      </rPr>
      <t>23.1.6.а</t>
    </r>
  </si>
  <si>
    <r>
      <rPr>
        <sz val="7"/>
        <rFont val="Times New Roman"/>
        <family val="1"/>
        <charset val="204"/>
      </rPr>
      <t>23.1.7.а</t>
    </r>
  </si>
  <si>
    <r>
      <rPr>
        <sz val="8"/>
        <rFont val="Times New Roman"/>
        <family val="1"/>
        <charset val="204"/>
      </rPr>
      <t>оказание услуг по оперативно-диспетчерскому управлению в элеюроэнергетике всего, в том числе:</t>
    </r>
  </si>
  <si>
    <r>
      <rPr>
        <sz val="7"/>
        <rFont val="Times New Roman"/>
        <family val="1"/>
        <charset val="204"/>
      </rPr>
      <t>23.1.8.а</t>
    </r>
  </si>
  <si>
    <r>
      <rPr>
        <sz val="7"/>
        <rFont val="Times New Roman"/>
        <family val="1"/>
        <charset val="204"/>
      </rPr>
      <t>23.1.8.1.8</t>
    </r>
  </si>
  <si>
    <r>
      <rPr>
        <sz val="7"/>
        <rFont val="Times New Roman"/>
        <family val="1"/>
        <charset val="204"/>
      </rPr>
      <t>23.1.8.2.а</t>
    </r>
  </si>
  <si>
    <r>
      <rPr>
        <sz val="7"/>
        <rFont val="Times New Roman"/>
        <family val="1"/>
        <charset val="204"/>
      </rPr>
      <t>23.1.9.3</t>
    </r>
  </si>
  <si>
    <r>
      <rPr>
        <sz val="7"/>
        <rFont val="Times New Roman"/>
        <family val="1"/>
        <charset val="204"/>
      </rPr>
      <t>23.2.1.а</t>
    </r>
  </si>
  <si>
    <r>
      <rPr>
        <sz val="7"/>
        <rFont val="Times New Roman"/>
        <family val="1"/>
        <charset val="204"/>
      </rPr>
      <t>23.2.2.1.а</t>
    </r>
  </si>
  <si>
    <r>
      <rPr>
        <sz val="7"/>
        <rFont val="Times New Roman"/>
        <family val="1"/>
        <charset val="204"/>
      </rPr>
      <t>23.2.2.2.3</t>
    </r>
  </si>
  <si>
    <r>
      <rPr>
        <sz val="7"/>
        <rFont val="Times New Roman"/>
        <family val="1"/>
        <charset val="204"/>
      </rPr>
      <t>23.2.3.а</t>
    </r>
  </si>
  <si>
    <r>
      <rPr>
        <sz val="7"/>
        <rFont val="Times New Roman"/>
        <family val="1"/>
        <charset val="204"/>
      </rPr>
      <t>23.2.4.3</t>
    </r>
  </si>
  <si>
    <r>
      <rPr>
        <sz val="7"/>
        <rFont val="Times New Roman"/>
        <family val="1"/>
        <charset val="204"/>
      </rPr>
      <t>23.2.5 .а</t>
    </r>
  </si>
  <si>
    <r>
      <rPr>
        <sz val="7"/>
        <rFont val="Times New Roman"/>
        <family val="1"/>
        <charset val="204"/>
      </rPr>
      <t>23.2.6.а</t>
    </r>
  </si>
  <si>
    <r>
      <rPr>
        <sz val="7"/>
        <rFont val="Times New Roman"/>
        <family val="1"/>
        <charset val="204"/>
      </rPr>
      <t>23.2.7.а</t>
    </r>
  </si>
  <si>
    <r>
      <rPr>
        <sz val="7"/>
        <rFont val="Times New Roman"/>
        <family val="1"/>
        <charset val="204"/>
      </rPr>
      <t>23.2.8.а</t>
    </r>
  </si>
  <si>
    <r>
      <rPr>
        <sz val="7"/>
        <rFont val="Times New Roman"/>
        <family val="1"/>
        <charset val="204"/>
      </rPr>
      <t>23.2.9.а</t>
    </r>
  </si>
  <si>
    <r>
      <rPr>
        <sz val="7"/>
        <rFont val="Times New Roman"/>
        <family val="1"/>
        <charset val="204"/>
      </rPr>
      <t>ТЕХНИКО-ЭКОНОМИЧЕСКИЕ ПОКАЗАТЕЛИ</t>
    </r>
  </si>
  <si>
    <r>
      <rPr>
        <sz val="6"/>
        <rFont val="Palatino Linotype"/>
        <family val="1"/>
        <charset val="204"/>
      </rPr>
      <t>X</t>
    </r>
  </si>
  <si>
    <r>
      <rPr>
        <sz val="7"/>
        <rFont val="Times New Roman"/>
        <family val="1"/>
        <charset val="204"/>
      </rPr>
      <t>24.7</t>
    </r>
  </si>
  <si>
    <r>
      <rPr>
        <sz val="6"/>
        <rFont val="Times New Roman"/>
        <family val="1"/>
        <charset val="204"/>
      </rPr>
      <t>.</t>
    </r>
  </si>
  <si>
    <r>
      <rPr>
        <sz val="7"/>
        <rFont val="Times New Roman"/>
        <family val="1"/>
        <charset val="204"/>
      </rPr>
      <t>24.7.1</t>
    </r>
  </si>
  <si>
    <r>
      <rPr>
        <sz val="7"/>
        <rFont val="Times New Roman"/>
        <family val="1"/>
        <charset val="204"/>
      </rPr>
      <t>XXVII</t>
    </r>
  </si>
  <si>
    <r>
      <rPr>
        <sz val="7"/>
        <rFont val="Times New Roman"/>
        <family val="1"/>
        <charset val="204"/>
      </rPr>
      <t>Ед. изм.</t>
    </r>
  </si>
  <si>
    <r>
      <rPr>
        <sz val="8"/>
        <rFont val="Times New Roman"/>
        <family val="1"/>
        <charset val="204"/>
      </rPr>
      <t>в процентах, %</t>
    </r>
  </si>
  <si>
    <r>
      <rPr>
        <b/>
        <i/>
        <sz val="7"/>
        <rFont val="Consolas"/>
        <family val="3"/>
        <charset val="204"/>
      </rPr>
      <t>в</t>
    </r>
  </si>
  <si>
    <r>
      <rPr>
        <sz val="8"/>
        <rFont val="Times New Roman"/>
        <family val="1"/>
        <charset val="204"/>
      </rPr>
      <t xml:space="preserve">Источники финансирования инвестиционной программы всего (строка </t>
    </r>
    <r>
      <rPr>
        <sz val="8"/>
        <rFont val="Times New Roman"/>
        <family val="1"/>
        <charset val="204"/>
      </rPr>
      <t>I</t>
    </r>
    <r>
      <rPr>
        <sz val="8"/>
        <rFont val="Times New Roman"/>
        <family val="1"/>
        <charset val="204"/>
      </rPr>
      <t>+строка П) всего, в том числе::</t>
    </r>
  </si>
  <si>
    <r>
      <rPr>
        <sz val="7"/>
        <rFont val="Times New Roman"/>
        <family val="1"/>
        <charset val="204"/>
      </rPr>
      <t>I</t>
    </r>
  </si>
  <si>
    <r>
      <rPr>
        <sz val="7"/>
        <rFont val="Times New Roman"/>
        <family val="1"/>
        <charset val="204"/>
      </rPr>
      <t>1.2.3.1.1</t>
    </r>
  </si>
  <si>
    <r>
      <rPr>
        <sz val="7"/>
        <rFont val="Times New Roman"/>
        <family val="1"/>
        <charset val="204"/>
      </rPr>
      <t>1.2.3.1.2.</t>
    </r>
  </si>
  <si>
    <r>
      <rPr>
        <sz val="8"/>
        <rFont val="Times New Roman"/>
        <family val="1"/>
        <charset val="204"/>
      </rPr>
      <t>Для субъектов электроэнергетики, осуществляющих регулируемые виды деятельности с использованием метода доходности инвестированного капитала</t>
    </r>
  </si>
  <si>
    <r>
      <rPr>
        <sz val="7"/>
        <rFont val="Times New Roman"/>
        <family val="1"/>
        <charset val="204"/>
      </rPr>
  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</t>
    </r>
  </si>
  <si>
    <r>
      <rPr>
        <sz val="7"/>
        <rFont val="Times New Roman"/>
        <family val="1"/>
        <charset val="204"/>
      </rPr>
      <t>числе связанного с капитальными вложениями</t>
    </r>
  </si>
  <si>
    <r>
      <rPr>
        <sz val="7"/>
        <rFont val="Times New Roman"/>
        <family val="1"/>
        <charset val="204"/>
      </rPr>
      <t xml:space="preserve">***** указывается суммарно стоимость оказынных субъекту электроэнергетики </t>
    </r>
    <r>
      <rPr>
        <i/>
        <sz val="7"/>
        <rFont val="Times New Roman"/>
        <family val="1"/>
        <charset val="204"/>
      </rPr>
      <t>услуг.</t>
    </r>
  </si>
  <si>
    <r>
      <rPr>
        <sz val="8"/>
        <rFont val="Times New Roman"/>
        <family val="1"/>
        <charset val="204"/>
      </rPr>
      <t>vm</t>
    </r>
  </si>
  <si>
    <r>
      <rPr>
        <sz val="7"/>
        <rFont val="Times New Roman"/>
        <family val="1"/>
        <charset val="204"/>
      </rPr>
      <t>8.1</t>
    </r>
  </si>
  <si>
    <r>
      <rPr>
        <sz val="8"/>
        <rFont val="Times New Roman"/>
        <family val="1"/>
        <charset val="204"/>
      </rPr>
      <t>На инвестиции</t>
    </r>
  </si>
  <si>
    <r>
      <rPr>
        <sz val="7"/>
        <rFont val="Times New Roman"/>
        <family val="1"/>
        <charset val="204"/>
      </rPr>
      <t>8.2</t>
    </r>
  </si>
  <si>
    <r>
      <rPr>
        <sz val="8"/>
        <rFont val="Times New Roman"/>
        <family val="1"/>
        <charset val="204"/>
      </rPr>
      <t>Резервный фонд</t>
    </r>
  </si>
  <si>
    <r>
      <rPr>
        <sz val="7"/>
        <rFont val="Times New Roman"/>
        <family val="1"/>
        <charset val="204"/>
      </rPr>
      <t>8.3</t>
    </r>
  </si>
  <si>
    <r>
      <rPr>
        <sz val="7"/>
        <rFont val="Times New Roman"/>
        <family val="1"/>
        <charset val="204"/>
      </rPr>
      <t>8.4</t>
    </r>
  </si>
  <si>
    <r>
      <rPr>
        <sz val="8"/>
        <rFont val="Times New Roman"/>
        <family val="1"/>
        <charset val="204"/>
      </rPr>
      <t>Остаток на развитие</t>
    </r>
  </si>
  <si>
    <r>
      <rPr>
        <sz val="7"/>
        <rFont val="Times New Roman"/>
        <family val="1"/>
        <charset val="204"/>
      </rPr>
      <t>IX</t>
    </r>
  </si>
  <si>
    <r>
      <rPr>
        <sz val="7"/>
        <rFont val="Times New Roman"/>
        <family val="1"/>
        <charset val="204"/>
      </rPr>
      <t>9.1</t>
    </r>
  </si>
  <si>
    <r>
      <rPr>
        <sz val="8"/>
        <rFont val="Times New Roman"/>
        <family val="1"/>
        <charset val="204"/>
      </rPr>
      <t xml:space="preserve">Прибыль до налогообложения без учета процентов к уплате и амортизации (строкаУ + строка 4.2.2 + строка </t>
    </r>
    <r>
      <rPr>
        <sz val="8"/>
        <rFont val="Times New Roman"/>
        <family val="1"/>
        <charset val="204"/>
      </rPr>
      <t>II.IV)</t>
    </r>
  </si>
  <si>
    <r>
      <rPr>
        <sz val="7"/>
        <rFont val="Times New Roman"/>
        <family val="1"/>
        <charset val="204"/>
      </rPr>
      <t>9.2</t>
    </r>
  </si>
  <si>
    <r>
      <rPr>
        <sz val="8"/>
        <rFont val="Times New Roman"/>
        <family val="1"/>
        <charset val="204"/>
      </rPr>
      <t>Долг (кредиты и займы) на начало периода всего, в том числе:</t>
    </r>
  </si>
  <si>
    <r>
      <rPr>
        <sz val="7"/>
        <rFont val="Times New Roman"/>
        <family val="1"/>
        <charset val="204"/>
      </rPr>
      <t>9.2.1</t>
    </r>
  </si>
  <si>
    <r>
      <rPr>
        <sz val="8"/>
        <rFont val="Times New Roman"/>
        <family val="1"/>
        <charset val="204"/>
      </rPr>
      <t>краткосрочные кредиты и займы на начало периода</t>
    </r>
  </si>
  <si>
    <r>
      <rPr>
        <sz val="7"/>
        <rFont val="Times New Roman"/>
        <family val="1"/>
        <charset val="204"/>
      </rPr>
      <t>9.3</t>
    </r>
  </si>
  <si>
    <r>
      <rPr>
        <sz val="8"/>
        <rFont val="Times New Roman"/>
        <family val="1"/>
        <charset val="204"/>
      </rPr>
      <t>Долг (кредиты и займы) на конец периода, в том числе</t>
    </r>
  </si>
  <si>
    <r>
      <rPr>
        <sz val="7"/>
        <rFont val="Times New Roman"/>
        <family val="1"/>
        <charset val="204"/>
      </rPr>
      <t>9.3.1</t>
    </r>
  </si>
  <si>
    <r>
      <rPr>
        <sz val="8"/>
        <rFont val="Times New Roman"/>
        <family val="1"/>
        <charset val="204"/>
      </rPr>
      <t>краткосрочные кредиты и займы на конец периода</t>
    </r>
  </si>
  <si>
    <r>
      <rPr>
        <sz val="7"/>
        <rFont val="Times New Roman"/>
        <family val="1"/>
        <charset val="204"/>
      </rPr>
      <t>9.4</t>
    </r>
  </si>
  <si>
    <r>
      <rPr>
        <sz val="8"/>
        <rFont val="Times New Roman"/>
        <family val="1"/>
        <charset val="204"/>
      </rPr>
      <t>Отношение долга (кредиты и займы) на конец периода (строка 9.3) к прибыли до налогообложения без учета процентов к уплате и амортизации (строка 9.1)</t>
    </r>
  </si>
  <si>
    <r>
      <rPr>
        <sz val="7"/>
        <rFont val="Times New Roman"/>
        <family val="1"/>
        <charset val="204"/>
      </rPr>
      <t>БЮДЖЕТ ДВИЖЕНИЯ ДЕНЕЖНЫХ СРЕДСТВ</t>
    </r>
  </si>
  <si>
    <r>
      <rPr>
        <sz val="8"/>
        <rFont val="Times New Roman"/>
        <family val="1"/>
        <charset val="204"/>
      </rPr>
      <t>Поступления от текущих операций всего, в том числе:</t>
    </r>
  </si>
  <si>
    <r>
      <rPr>
        <sz val="7"/>
        <rFont val="Times New Roman"/>
        <family val="1"/>
        <charset val="204"/>
      </rPr>
      <t>10.1</t>
    </r>
  </si>
  <si>
    <r>
      <rPr>
        <sz val="7"/>
        <rFont val="Times New Roman"/>
        <family val="1"/>
        <charset val="204"/>
      </rPr>
      <t>10.1.1</t>
    </r>
  </si>
  <si>
    <r>
      <rPr>
        <sz val="8"/>
        <rFont val="Times New Roman"/>
        <family val="1"/>
        <charset val="204"/>
      </rPr>
      <t>производство и поставка электрической энергии на оптовом рынке элеюрической энергии и мощности</t>
    </r>
  </si>
  <si>
    <r>
      <rPr>
        <sz val="7"/>
        <rFont val="Times New Roman"/>
        <family val="1"/>
        <charset val="204"/>
      </rPr>
      <t>10.1.2</t>
    </r>
  </si>
  <si>
    <r>
      <rPr>
        <sz val="7"/>
        <rFont val="Times New Roman"/>
        <family val="1"/>
        <charset val="204"/>
      </rPr>
      <t>10.1.3</t>
    </r>
  </si>
  <si>
    <r>
      <rPr>
        <sz val="7"/>
        <rFont val="Times New Roman"/>
        <family val="1"/>
        <charset val="204"/>
      </rPr>
      <t>10.2</t>
    </r>
  </si>
  <si>
    <r>
      <rPr>
        <sz val="7"/>
        <rFont val="Times New Roman"/>
        <family val="1"/>
        <charset val="204"/>
      </rPr>
      <t>10.3</t>
    </r>
  </si>
  <si>
    <r>
      <rPr>
        <sz val="7"/>
        <rFont val="Times New Roman"/>
        <family val="1"/>
        <charset val="204"/>
      </rPr>
      <t>10.4</t>
    </r>
  </si>
  <si>
    <r>
      <rPr>
        <sz val="7"/>
        <rFont val="Times New Roman"/>
        <family val="1"/>
        <charset val="204"/>
      </rPr>
      <t>10.5</t>
    </r>
  </si>
  <si>
    <r>
      <rPr>
        <sz val="7"/>
        <rFont val="Times New Roman"/>
        <family val="1"/>
        <charset val="204"/>
      </rPr>
      <t>10.6</t>
    </r>
  </si>
  <si>
    <r>
      <rPr>
        <sz val="7"/>
        <rFont val="Times New Roman"/>
        <family val="1"/>
        <charset val="204"/>
      </rPr>
      <t>10.7</t>
    </r>
  </si>
  <si>
    <r>
      <rPr>
        <sz val="7"/>
        <rFont val="Times New Roman"/>
        <family val="1"/>
        <charset val="204"/>
      </rPr>
      <t>10.8</t>
    </r>
  </si>
  <si>
    <r>
      <rPr>
        <sz val="7"/>
        <rFont val="Times New Roman"/>
        <family val="1"/>
        <charset val="204"/>
      </rPr>
      <t>10.8.1</t>
    </r>
  </si>
  <si>
    <r>
      <rPr>
        <sz val="7"/>
        <rFont val="Times New Roman"/>
        <family val="1"/>
        <charset val="204"/>
      </rPr>
      <t>10.8.2</t>
    </r>
  </si>
  <si>
    <r>
      <rPr>
        <sz val="7"/>
        <rFont val="Times New Roman"/>
        <family val="1"/>
        <charset val="204"/>
      </rPr>
      <t>10.9</t>
    </r>
  </si>
  <si>
    <r>
      <rPr>
        <sz val="8"/>
        <rFont val="Times New Roman"/>
        <family val="1"/>
        <charset val="204"/>
      </rPr>
      <t>Поступления денежных средств за счет средств бюджетов бюджетной системы Российской Федерации (субсидия) всего, в том числе:</t>
    </r>
  </si>
  <si>
    <r>
      <rPr>
        <sz val="7"/>
        <rFont val="Times New Roman"/>
        <family val="1"/>
        <charset val="204"/>
      </rPr>
      <t>10.9.1</t>
    </r>
  </si>
  <si>
    <r>
      <rPr>
        <sz val="8"/>
        <rFont val="Times New Roman"/>
        <family val="1"/>
        <charset val="204"/>
      </rPr>
      <t>за счет средств федерального бюджета</t>
    </r>
  </si>
  <si>
    <r>
      <rPr>
        <sz val="7"/>
        <rFont val="Times New Roman"/>
        <family val="1"/>
        <charset val="204"/>
      </rPr>
      <t>10.9.2</t>
    </r>
  </si>
  <si>
    <r>
      <rPr>
        <sz val="8"/>
        <rFont val="Times New Roman"/>
        <family val="1"/>
        <charset val="204"/>
      </rPr>
      <t>за счет средств консолидированного бюджета субъекта Российской Федерации</t>
    </r>
  </si>
  <si>
    <r>
      <rPr>
        <sz val="7"/>
        <rFont val="Times New Roman"/>
        <family val="1"/>
        <charset val="204"/>
      </rPr>
      <t>10.10</t>
    </r>
  </si>
  <si>
    <r>
      <rPr>
        <sz val="7"/>
        <rFont val="Times New Roman"/>
        <family val="1"/>
        <charset val="204"/>
      </rPr>
      <t>XI</t>
    </r>
  </si>
  <si>
    <r>
      <rPr>
        <sz val="8"/>
        <rFont val="Times New Roman"/>
        <family val="1"/>
        <charset val="204"/>
      </rPr>
      <t>Платежи по текущим операциям всего, в том числе:</t>
    </r>
  </si>
  <si>
    <r>
      <rPr>
        <sz val="7"/>
        <rFont val="Times New Roman"/>
        <family val="1"/>
        <charset val="204"/>
      </rPr>
      <t>11.1</t>
    </r>
  </si>
  <si>
    <r>
      <rPr>
        <sz val="8"/>
        <rFont val="Times New Roman"/>
        <family val="1"/>
        <charset val="204"/>
      </rPr>
      <t>Оплата поставщикам топлива</t>
    </r>
  </si>
  <si>
    <r>
      <rPr>
        <sz val="7"/>
        <rFont val="Times New Roman"/>
        <family val="1"/>
        <charset val="204"/>
      </rPr>
      <t>11.2</t>
    </r>
  </si>
  <si>
    <r>
      <rPr>
        <sz val="8"/>
        <rFont val="Times New Roman"/>
        <family val="1"/>
        <charset val="204"/>
      </rPr>
      <t>Оплата покупной энергии всего, в том числе:</t>
    </r>
  </si>
  <si>
    <r>
      <rPr>
        <sz val="7"/>
        <rFont val="Times New Roman"/>
        <family val="1"/>
        <charset val="204"/>
      </rPr>
      <t>11.2.1</t>
    </r>
  </si>
  <si>
    <r>
      <rPr>
        <sz val="7"/>
        <rFont val="Times New Roman"/>
        <family val="1"/>
        <charset val="204"/>
      </rPr>
      <t>11.2.2</t>
    </r>
  </si>
  <si>
    <r>
      <rPr>
        <sz val="8"/>
        <rFont val="Times New Roman"/>
        <family val="1"/>
        <charset val="204"/>
      </rPr>
      <t>на розничных рынках электрической энергии</t>
    </r>
  </si>
  <si>
    <r>
      <rPr>
        <sz val="7"/>
        <rFont val="Times New Roman"/>
        <family val="1"/>
        <charset val="204"/>
      </rPr>
      <t>11.2.3</t>
    </r>
  </si>
  <si>
    <r>
      <rPr>
        <sz val="8"/>
        <rFont val="Times New Roman"/>
        <family val="1"/>
        <charset val="204"/>
      </rPr>
      <t>на компенсацию потерь</t>
    </r>
  </si>
  <si>
    <r>
      <rPr>
        <sz val="7"/>
        <rFont val="Times New Roman"/>
        <family val="1"/>
        <charset val="204"/>
      </rPr>
      <t>11.3</t>
    </r>
  </si>
  <si>
    <r>
      <rPr>
        <sz val="8"/>
        <rFont val="Times New Roman"/>
        <family val="1"/>
        <charset val="204"/>
      </rPr>
      <t>Оплата услуг по передаче электрической энергии по единой (национальной) общероссийской электрической сети</t>
    </r>
  </si>
  <si>
    <r>
      <rPr>
        <sz val="7"/>
        <rFont val="Times New Roman"/>
        <family val="1"/>
        <charset val="204"/>
      </rPr>
      <t>11.4</t>
    </r>
  </si>
  <si>
    <r>
      <rPr>
        <sz val="8"/>
        <rFont val="Times New Roman"/>
        <family val="1"/>
        <charset val="204"/>
      </rPr>
      <t>Оплата услуг по передаче электрической энергии по сетям территориальных сетевых организаций</t>
    </r>
  </si>
  <si>
    <r>
      <rPr>
        <sz val="7"/>
        <rFont val="Times New Roman"/>
        <family val="1"/>
        <charset val="204"/>
      </rPr>
      <t>11.5</t>
    </r>
  </si>
  <si>
    <r>
      <rPr>
        <sz val="8"/>
        <rFont val="Times New Roman"/>
        <family val="1"/>
        <charset val="204"/>
      </rPr>
      <t>Оплата услуг по передаче тепловой энергии, теплоносителя</t>
    </r>
  </si>
  <si>
    <r>
      <rPr>
        <sz val="7"/>
        <rFont val="Times New Roman"/>
        <family val="1"/>
        <charset val="204"/>
      </rPr>
      <t>11.6</t>
    </r>
  </si>
  <si>
    <r>
      <rPr>
        <sz val="8"/>
        <rFont val="Times New Roman"/>
        <family val="1"/>
        <charset val="204"/>
      </rPr>
      <t>Оплата труда</t>
    </r>
  </si>
  <si>
    <r>
      <rPr>
        <sz val="7"/>
        <rFont val="Times New Roman"/>
        <family val="1"/>
        <charset val="204"/>
      </rPr>
      <t>11.7</t>
    </r>
  </si>
  <si>
    <r>
      <rPr>
        <sz val="8"/>
        <rFont val="Times New Roman"/>
        <family val="1"/>
        <charset val="204"/>
      </rPr>
      <t>Страховые взносы</t>
    </r>
  </si>
  <si>
    <r>
      <rPr>
        <sz val="7"/>
        <rFont val="Times New Roman"/>
        <family val="1"/>
        <charset val="204"/>
      </rPr>
      <t>11.8</t>
    </r>
  </si>
  <si>
    <r>
      <rPr>
        <sz val="8"/>
        <rFont val="Times New Roman"/>
        <family val="1"/>
        <charset val="204"/>
      </rPr>
      <t>Оплата налогов и сборов всего, в том числе:</t>
    </r>
  </si>
  <si>
    <r>
      <rPr>
        <sz val="7"/>
        <rFont val="Times New Roman"/>
        <family val="1"/>
        <charset val="204"/>
      </rPr>
      <t>11.8.1</t>
    </r>
  </si>
  <si>
    <r>
      <rPr>
        <sz val="8"/>
        <rFont val="Times New Roman"/>
        <family val="1"/>
        <charset val="204"/>
      </rPr>
      <t>налог на прибыль</t>
    </r>
  </si>
  <si>
    <r>
      <rPr>
        <sz val="7"/>
        <rFont val="Times New Roman"/>
        <family val="1"/>
        <charset val="204"/>
      </rPr>
      <t>11.9</t>
    </r>
  </si>
  <si>
    <r>
      <rPr>
        <sz val="8"/>
        <rFont val="Times New Roman"/>
        <family val="1"/>
        <charset val="204"/>
      </rPr>
      <t>Оплата сырья, материалов, запасных частей, инструментов</t>
    </r>
  </si>
  <si>
    <r>
      <rPr>
        <sz val="7"/>
        <rFont val="Times New Roman"/>
        <family val="1"/>
        <charset val="204"/>
      </rPr>
      <t>11.10</t>
    </r>
  </si>
  <si>
    <r>
      <rPr>
        <sz val="8"/>
        <rFont val="Times New Roman"/>
        <family val="1"/>
        <charset val="204"/>
      </rPr>
      <t>Оплата прочих услуг производственного характера</t>
    </r>
  </si>
  <si>
    <r>
      <rPr>
        <sz val="7"/>
        <rFont val="Times New Roman"/>
        <family val="1"/>
        <charset val="204"/>
      </rPr>
      <t>11.11</t>
    </r>
  </si>
  <si>
    <r>
      <rPr>
        <sz val="8"/>
        <rFont val="Times New Roman"/>
        <family val="1"/>
        <charset val="204"/>
      </rPr>
      <t>Арендная плата и лизинговые платежи</t>
    </r>
  </si>
  <si>
    <r>
      <rPr>
        <sz val="7"/>
        <rFont val="Times New Roman"/>
        <family val="1"/>
        <charset val="204"/>
      </rPr>
      <t>11.12</t>
    </r>
  </si>
  <si>
    <r>
      <rPr>
        <sz val="8"/>
        <rFont val="Times New Roman"/>
        <family val="1"/>
        <charset val="204"/>
      </rPr>
      <t>Проценты по долговым обязательствам (за исключением процентов по долговым обязательствам, включаемым в стоимость инвестиционного актива)</t>
    </r>
  </si>
  <si>
    <r>
      <rPr>
        <sz val="7"/>
        <rFont val="Times New Roman"/>
        <family val="1"/>
        <charset val="204"/>
      </rPr>
      <t>11.13</t>
    </r>
  </si>
  <si>
    <r>
      <rPr>
        <sz val="8"/>
        <rFont val="Times New Roman"/>
        <family val="1"/>
        <charset val="204"/>
      </rPr>
      <t>Прочие платежи по текущей деятельности</t>
    </r>
  </si>
  <si>
    <r>
      <rPr>
        <sz val="7"/>
        <rFont val="Times New Roman"/>
        <family val="1"/>
        <charset val="204"/>
      </rPr>
      <t>ХП</t>
    </r>
  </si>
  <si>
    <r>
      <rPr>
        <sz val="8"/>
        <rFont val="Times New Roman"/>
        <family val="1"/>
        <charset val="204"/>
      </rPr>
      <t>Поступления от инвестиционных операций всего, в том числе:</t>
    </r>
  </si>
  <si>
    <r>
      <rPr>
        <sz val="7"/>
        <rFont val="Times New Roman"/>
        <family val="1"/>
        <charset val="204"/>
      </rPr>
      <t>12.1</t>
    </r>
  </si>
  <si>
    <r>
      <rPr>
        <sz val="8"/>
        <rFont val="Times New Roman"/>
        <family val="1"/>
        <charset val="204"/>
      </rPr>
      <t>Поступления от реализации имущества и имущественных прав</t>
    </r>
  </si>
  <si>
    <r>
      <rPr>
        <sz val="7"/>
        <rFont val="Times New Roman"/>
        <family val="1"/>
        <charset val="204"/>
      </rPr>
      <t>12.2</t>
    </r>
  </si>
  <si>
    <r>
      <rPr>
        <sz val="8"/>
        <rFont val="Times New Roman"/>
        <family val="1"/>
        <charset val="204"/>
      </rPr>
      <t>Поступления по заключенным инвестиционным соглашениям, в том числе</t>
    </r>
  </si>
  <si>
    <r>
      <rPr>
        <sz val="7"/>
        <rFont val="Times New Roman"/>
        <family val="1"/>
        <charset val="204"/>
      </rPr>
      <t>12.2.1</t>
    </r>
  </si>
  <si>
    <r>
      <rPr>
        <sz val="8"/>
        <rFont val="Times New Roman"/>
        <family val="1"/>
        <charset val="204"/>
      </rPr>
      <t>по использованию средств бюджетов бюджетной системы Российской Федерации всего, в том числе:</t>
    </r>
  </si>
  <si>
    <r>
      <rPr>
        <sz val="7"/>
        <rFont val="Times New Roman"/>
        <family val="1"/>
        <charset val="204"/>
      </rPr>
      <t>12.2.1.1</t>
    </r>
  </si>
  <si>
    <r>
      <rPr>
        <sz val="7"/>
        <rFont val="Times New Roman"/>
        <family val="1"/>
        <charset val="204"/>
      </rPr>
      <t>12.2.1.2</t>
    </r>
  </si>
  <si>
    <r>
      <rPr>
        <sz val="7"/>
        <rFont val="Times New Roman"/>
        <family val="1"/>
        <charset val="204"/>
      </rPr>
      <t>12.3</t>
    </r>
  </si>
  <si>
    <r>
      <rPr>
        <sz val="8"/>
        <rFont val="Times New Roman"/>
        <family val="1"/>
        <charset val="204"/>
      </rPr>
      <t>Прочие поступления по инвестиционным операциям</t>
    </r>
  </si>
  <si>
    <r>
      <rPr>
        <sz val="7"/>
        <rFont val="Times New Roman"/>
        <family val="1"/>
        <charset val="204"/>
      </rPr>
      <t>XIII</t>
    </r>
  </si>
  <si>
    <r>
      <rPr>
        <sz val="8"/>
        <rFont val="Times New Roman"/>
        <family val="1"/>
        <charset val="204"/>
      </rPr>
      <t>Платежи по инвестиционным операциям всего, в том числе:</t>
    </r>
  </si>
  <si>
    <r>
      <rPr>
        <sz val="7"/>
        <rFont val="Times New Roman"/>
        <family val="1"/>
        <charset val="204"/>
      </rPr>
      <t>13.1</t>
    </r>
  </si>
  <si>
    <r>
      <rPr>
        <sz val="8"/>
        <rFont val="Times New Roman"/>
        <family val="1"/>
        <charset val="204"/>
      </rPr>
      <t>Инвестиции в основной капитал всего, в том числе:</t>
    </r>
  </si>
  <si>
    <r>
      <rPr>
        <sz val="7"/>
        <rFont val="Times New Roman"/>
        <family val="1"/>
        <charset val="204"/>
      </rPr>
      <t>13.1.1</t>
    </r>
  </si>
  <si>
    <r>
      <rPr>
        <sz val="8"/>
        <rFont val="Times New Roman"/>
        <family val="1"/>
        <charset val="204"/>
      </rPr>
      <t>техническое перевооружение и реконструкция</t>
    </r>
  </si>
  <si>
    <r>
      <rPr>
        <sz val="7"/>
        <rFont val="Times New Roman"/>
        <family val="1"/>
        <charset val="204"/>
      </rPr>
      <t>13.1.2</t>
    </r>
  </si>
  <si>
    <r>
      <rPr>
        <sz val="8"/>
        <rFont val="Times New Roman"/>
        <family val="1"/>
        <charset val="204"/>
      </rPr>
      <t>новое строительство и расширение</t>
    </r>
  </si>
  <si>
    <r>
      <rPr>
        <sz val="7"/>
        <rFont val="Times New Roman"/>
        <family val="1"/>
        <charset val="204"/>
      </rPr>
      <t>13.1.3</t>
    </r>
  </si>
  <si>
    <r>
      <rPr>
        <sz val="8"/>
        <rFont val="Times New Roman"/>
        <family val="1"/>
        <charset val="204"/>
      </rPr>
      <t>проектно-изыскательные работы для объектов нового строительства будущих лет</t>
    </r>
  </si>
  <si>
    <r>
      <rPr>
        <sz val="7"/>
        <rFont val="Times New Roman"/>
        <family val="1"/>
        <charset val="204"/>
      </rPr>
      <t>13.1.4</t>
    </r>
  </si>
  <si>
    <r>
      <rPr>
        <sz val="8"/>
        <rFont val="Times New Roman"/>
        <family val="1"/>
        <charset val="204"/>
      </rPr>
      <t>приобретение объектов основных средств, земельных участков</t>
    </r>
  </si>
  <si>
    <r>
      <rPr>
        <sz val="7"/>
        <rFont val="Times New Roman"/>
        <family val="1"/>
        <charset val="204"/>
      </rPr>
      <t>13.1.5</t>
    </r>
  </si>
  <si>
    <r>
      <rPr>
        <sz val="8"/>
        <rFont val="Times New Roman"/>
        <family val="1"/>
        <charset val="204"/>
      </rPr>
      <t>проведение научно-исследовательских и опытно-конструкторских разработок</t>
    </r>
  </si>
  <si>
    <r>
      <rPr>
        <sz val="7"/>
        <rFont val="Times New Roman"/>
        <family val="1"/>
        <charset val="204"/>
      </rPr>
      <t>13.1.6</t>
    </r>
  </si>
  <si>
    <r>
      <rPr>
        <sz val="8"/>
        <rFont val="Times New Roman"/>
        <family val="1"/>
        <charset val="204"/>
      </rPr>
      <t>прочие выплаты, связанные с инвестициями в основной капитал</t>
    </r>
  </si>
  <si>
    <r>
      <rPr>
        <sz val="7"/>
        <rFont val="Times New Roman"/>
        <family val="1"/>
        <charset val="204"/>
      </rPr>
      <t>13.2</t>
    </r>
  </si>
  <si>
    <r>
      <rPr>
        <sz val="8"/>
        <rFont val="Times New Roman"/>
        <family val="1"/>
        <charset val="204"/>
      </rPr>
      <t>Приобретение нематериальных активов</t>
    </r>
  </si>
  <si>
    <r>
      <rPr>
        <sz val="7"/>
        <rFont val="Times New Roman"/>
        <family val="1"/>
        <charset val="204"/>
      </rPr>
      <t>13.3</t>
    </r>
  </si>
  <si>
    <r>
      <rPr>
        <sz val="8"/>
        <rFont val="Times New Roman"/>
        <family val="1"/>
        <charset val="204"/>
      </rPr>
      <t>Прочие платежи по инвестиционным операциям всего, в том числе:</t>
    </r>
  </si>
  <si>
    <r>
      <rPr>
        <sz val="7"/>
        <rFont val="Times New Roman"/>
        <family val="1"/>
        <charset val="204"/>
      </rPr>
      <t>13.4</t>
    </r>
  </si>
  <si>
    <r>
      <rPr>
        <sz val="7"/>
        <rFont val="Times New Roman"/>
        <family val="1"/>
        <charset val="204"/>
      </rPr>
      <t>13.4.1</t>
    </r>
  </si>
  <si>
    <r>
      <rPr>
        <sz val="8"/>
        <rFont val="Times New Roman"/>
        <family val="1"/>
        <charset val="204"/>
      </rPr>
      <t>проценты по долговым обязательствам, включаемым в стоимость инвестиционного актива</t>
    </r>
  </si>
  <si>
    <r>
      <rPr>
        <sz val="7"/>
        <rFont val="Times New Roman"/>
        <family val="1"/>
        <charset val="204"/>
      </rPr>
      <t>XIV</t>
    </r>
  </si>
  <si>
    <r>
      <rPr>
        <sz val="8"/>
        <rFont val="Times New Roman"/>
        <family val="1"/>
        <charset val="204"/>
      </rPr>
      <t>Поступления от финансовых операций всего, в том числе:</t>
    </r>
  </si>
  <si>
    <r>
      <rPr>
        <sz val="7"/>
        <rFont val="Times New Roman"/>
        <family val="1"/>
        <charset val="204"/>
      </rPr>
      <t>14.1</t>
    </r>
  </si>
  <si>
    <r>
      <rPr>
        <sz val="8"/>
        <rFont val="Times New Roman"/>
        <family val="1"/>
        <charset val="204"/>
      </rPr>
      <t>Процентные поступления</t>
    </r>
  </si>
  <si>
    <r>
      <rPr>
        <sz val="7"/>
        <rFont val="Times New Roman"/>
        <family val="1"/>
        <charset val="204"/>
      </rPr>
      <t>14.2</t>
    </r>
  </si>
  <si>
    <r>
      <rPr>
        <sz val="8"/>
        <rFont val="Times New Roman"/>
        <family val="1"/>
        <charset val="204"/>
      </rPr>
      <t>Поступления по полученным кредитам всего, в том числе:</t>
    </r>
  </si>
  <si>
    <r>
      <rPr>
        <sz val="7"/>
        <rFont val="Times New Roman"/>
        <family val="1"/>
        <charset val="204"/>
      </rPr>
      <t>14.2.1</t>
    </r>
  </si>
  <si>
    <r>
      <rPr>
        <sz val="8"/>
        <rFont val="Times New Roman"/>
        <family val="1"/>
        <charset val="204"/>
      </rPr>
      <t>на текущую деятельность</t>
    </r>
  </si>
  <si>
    <r>
      <rPr>
        <sz val="7"/>
        <rFont val="Times New Roman"/>
        <family val="1"/>
        <charset val="204"/>
      </rPr>
      <t>14.2.2</t>
    </r>
  </si>
  <si>
    <r>
      <rPr>
        <sz val="8"/>
        <rFont val="Times New Roman"/>
        <family val="1"/>
        <charset val="204"/>
      </rPr>
      <t>на инвестиционные операции</t>
    </r>
  </si>
  <si>
    <r>
      <rPr>
        <sz val="7"/>
        <rFont val="Times New Roman"/>
        <family val="1"/>
        <charset val="204"/>
      </rPr>
      <t>14.2.3</t>
    </r>
  </si>
  <si>
    <r>
      <rPr>
        <sz val="7"/>
        <rFont val="Times New Roman"/>
        <family val="1"/>
        <charset val="204"/>
      </rPr>
      <t>14.3</t>
    </r>
  </si>
  <si>
    <r>
      <rPr>
        <sz val="8"/>
        <rFont val="Times New Roman"/>
        <family val="1"/>
        <charset val="204"/>
      </rPr>
      <t>Поступления от эмиссии акций**</t>
    </r>
  </si>
  <si>
    <r>
      <rPr>
        <sz val="7"/>
        <rFont val="Times New Roman"/>
        <family val="1"/>
        <charset val="204"/>
      </rPr>
      <t>14.4</t>
    </r>
  </si>
  <si>
    <r>
      <rPr>
        <sz val="8"/>
        <rFont val="Times New Roman"/>
        <family val="1"/>
        <charset val="204"/>
      </rPr>
      <t>Поступления от реализации финансовых инструментов всего, в том числе:</t>
    </r>
  </si>
  <si>
    <r>
      <rPr>
        <sz val="7"/>
        <rFont val="Times New Roman"/>
        <family val="1"/>
        <charset val="204"/>
      </rPr>
      <t>14.4.1</t>
    </r>
  </si>
  <si>
    <r>
      <rPr>
        <sz val="8"/>
        <rFont val="Times New Roman"/>
        <family val="1"/>
        <charset val="204"/>
      </rPr>
      <t>облигационные займы</t>
    </r>
  </si>
  <si>
    <r>
      <rPr>
        <sz val="7"/>
        <rFont val="Times New Roman"/>
        <family val="1"/>
        <charset val="204"/>
      </rPr>
      <t>14.4.2</t>
    </r>
  </si>
  <si>
    <r>
      <rPr>
        <sz val="8"/>
        <rFont val="Times New Roman"/>
        <family val="1"/>
        <charset val="204"/>
      </rPr>
      <t>вексели</t>
    </r>
  </si>
  <si>
    <r>
      <rPr>
        <sz val="7"/>
        <rFont val="Times New Roman"/>
        <family val="1"/>
        <charset val="204"/>
      </rPr>
      <t>14.5</t>
    </r>
  </si>
  <si>
    <r>
      <rPr>
        <sz val="8"/>
        <rFont val="Times New Roman"/>
        <family val="1"/>
        <charset val="204"/>
      </rPr>
      <t>Поступления от займов организаций</t>
    </r>
  </si>
  <si>
    <r>
      <rPr>
        <sz val="7"/>
        <rFont val="Times New Roman"/>
        <family val="1"/>
        <charset val="204"/>
      </rPr>
      <t>14.6</t>
    </r>
  </si>
  <si>
    <r>
      <rPr>
        <sz val="8"/>
        <rFont val="Times New Roman"/>
        <family val="1"/>
        <charset val="204"/>
      </rPr>
      <t>Поступления за счет средств инвесторов</t>
    </r>
  </si>
  <si>
    <r>
      <rPr>
        <sz val="7"/>
        <rFont val="Times New Roman"/>
        <family val="1"/>
        <charset val="204"/>
      </rPr>
      <t>14.7</t>
    </r>
  </si>
  <si>
    <r>
      <rPr>
        <sz val="8"/>
        <rFont val="Times New Roman"/>
        <family val="1"/>
        <charset val="204"/>
      </rPr>
      <t>Прочие поступления по финансовым операциям</t>
    </r>
  </si>
  <si>
    <r>
      <rPr>
        <sz val="7"/>
        <rFont val="Times New Roman"/>
        <family val="1"/>
        <charset val="204"/>
      </rPr>
      <t>XV</t>
    </r>
  </si>
  <si>
    <r>
      <rPr>
        <sz val="8"/>
        <rFont val="Times New Roman"/>
        <family val="1"/>
        <charset val="204"/>
      </rPr>
      <t>Платежи по финансовым операциям всего, в том числе:</t>
    </r>
  </si>
  <si>
    <r>
      <rPr>
        <sz val="7"/>
        <rFont val="Times New Roman"/>
        <family val="1"/>
        <charset val="204"/>
      </rPr>
      <t>15.1</t>
    </r>
  </si>
  <si>
    <r>
      <rPr>
        <sz val="8"/>
        <rFont val="Times New Roman"/>
        <family val="1"/>
        <charset val="204"/>
      </rPr>
      <t>Погашение кредитов и займов всего всего, в том числе:</t>
    </r>
  </si>
  <si>
    <r>
      <rPr>
        <sz val="7"/>
        <rFont val="Times New Roman"/>
        <family val="1"/>
        <charset val="204"/>
      </rPr>
      <t>15.1.1</t>
    </r>
  </si>
  <si>
    <r>
      <rPr>
        <sz val="7"/>
        <rFont val="Times New Roman"/>
        <family val="1"/>
        <charset val="204"/>
      </rPr>
      <t>15.1.2</t>
    </r>
  </si>
  <si>
    <r>
      <rPr>
        <sz val="8"/>
        <rFont val="Times New Roman"/>
        <family val="1"/>
        <charset val="204"/>
      </rPr>
      <t>8.1</t>
    </r>
  </si>
  <si>
    <r>
      <rPr>
        <sz val="8"/>
        <rFont val="Times New Roman"/>
        <family val="1"/>
        <charset val="204"/>
      </rPr>
      <t>8.2</t>
    </r>
  </si>
  <si>
    <r>
      <rPr>
        <sz val="8"/>
        <rFont val="Times New Roman"/>
        <family val="1"/>
        <charset val="204"/>
      </rPr>
      <t>10.1</t>
    </r>
  </si>
  <si>
    <r>
      <rPr>
        <sz val="8"/>
        <rFont val="Times New Roman"/>
        <family val="1"/>
        <charset val="204"/>
      </rPr>
      <t>10.1.1</t>
    </r>
  </si>
  <si>
    <r>
      <rPr>
        <sz val="8"/>
        <rFont val="Times New Roman"/>
        <family val="1"/>
        <charset val="204"/>
      </rPr>
      <t>10.1.2</t>
    </r>
  </si>
  <si>
    <r>
      <rPr>
        <sz val="8"/>
        <rFont val="Times New Roman"/>
        <family val="1"/>
        <charset val="204"/>
      </rPr>
      <t>10.2</t>
    </r>
  </si>
  <si>
    <r>
      <rPr>
        <sz val="8"/>
        <rFont val="Times New Roman"/>
        <family val="1"/>
        <charset val="204"/>
      </rPr>
      <t>10.6</t>
    </r>
  </si>
  <si>
    <r>
      <rPr>
        <sz val="8"/>
        <rFont val="Times New Roman"/>
        <family val="1"/>
        <charset val="204"/>
      </rPr>
      <t>10.8</t>
    </r>
  </si>
  <si>
    <r>
      <rPr>
        <sz val="8"/>
        <rFont val="Times New Roman"/>
        <family val="1"/>
        <charset val="204"/>
      </rPr>
      <t>10.8.1</t>
    </r>
  </si>
  <si>
    <r>
      <rPr>
        <sz val="8"/>
        <rFont val="Times New Roman"/>
        <family val="1"/>
        <charset val="204"/>
      </rPr>
      <t>10.8.2</t>
    </r>
  </si>
  <si>
    <r>
      <rPr>
        <sz val="8"/>
        <rFont val="Times New Roman"/>
        <family val="1"/>
        <charset val="204"/>
      </rPr>
      <t>10.10</t>
    </r>
  </si>
  <si>
    <r>
      <rPr>
        <sz val="8"/>
        <rFont val="Times New Roman"/>
        <family val="1"/>
        <charset val="204"/>
      </rPr>
      <t>11.1</t>
    </r>
  </si>
  <si>
    <r>
      <rPr>
        <sz val="8"/>
        <rFont val="Times New Roman"/>
        <family val="1"/>
        <charset val="204"/>
      </rPr>
      <t>11.2</t>
    </r>
  </si>
  <si>
    <r>
      <rPr>
        <sz val="8"/>
        <rFont val="Times New Roman"/>
        <family val="1"/>
        <charset val="204"/>
      </rPr>
      <t>11.2.1</t>
    </r>
  </si>
  <si>
    <r>
      <rPr>
        <sz val="8"/>
        <rFont val="Times New Roman"/>
        <family val="1"/>
        <charset val="204"/>
      </rPr>
      <t>11.2.2</t>
    </r>
  </si>
  <si>
    <r>
      <rPr>
        <sz val="8"/>
        <rFont val="Times New Roman"/>
        <family val="1"/>
        <charset val="204"/>
      </rPr>
      <t>11.6</t>
    </r>
  </si>
  <si>
    <r>
      <rPr>
        <sz val="8"/>
        <rFont val="Times New Roman"/>
        <family val="1"/>
        <charset val="204"/>
      </rPr>
      <t>11.8</t>
    </r>
  </si>
  <si>
    <r>
      <rPr>
        <sz val="8"/>
        <rFont val="Times New Roman"/>
        <family val="1"/>
        <charset val="204"/>
      </rPr>
      <t>11.8.1</t>
    </r>
  </si>
  <si>
    <r>
      <rPr>
        <sz val="8"/>
        <rFont val="Times New Roman"/>
        <family val="1"/>
        <charset val="204"/>
      </rPr>
      <t>11.10</t>
    </r>
  </si>
  <si>
    <r>
      <rPr>
        <sz val="8"/>
        <rFont val="Times New Roman"/>
        <family val="1"/>
        <charset val="204"/>
      </rPr>
      <t>11.11</t>
    </r>
  </si>
  <si>
    <r>
      <rPr>
        <sz val="8"/>
        <rFont val="Times New Roman"/>
        <family val="1"/>
        <charset val="204"/>
      </rPr>
      <t>11.12</t>
    </r>
  </si>
  <si>
    <r>
      <rPr>
        <sz val="7"/>
        <rFont val="Times New Roman"/>
        <family val="1"/>
        <charset val="204"/>
      </rPr>
      <t>XII</t>
    </r>
  </si>
  <si>
    <r>
      <rPr>
        <sz val="8"/>
        <rFont val="Times New Roman"/>
        <family val="1"/>
        <charset val="204"/>
      </rPr>
      <t>12.1</t>
    </r>
  </si>
  <si>
    <r>
      <rPr>
        <sz val="8"/>
        <rFont val="Times New Roman"/>
        <family val="1"/>
        <charset val="204"/>
      </rPr>
      <t>12.2</t>
    </r>
  </si>
  <si>
    <r>
      <rPr>
        <sz val="8"/>
        <rFont val="Times New Roman"/>
        <family val="1"/>
        <charset val="204"/>
      </rPr>
      <t>12.2.1</t>
    </r>
  </si>
  <si>
    <r>
      <rPr>
        <sz val="8"/>
        <rFont val="Times New Roman"/>
        <family val="1"/>
        <charset val="204"/>
      </rPr>
      <t>12.2.1.1</t>
    </r>
  </si>
  <si>
    <r>
      <rPr>
        <sz val="8"/>
        <rFont val="Times New Roman"/>
        <family val="1"/>
        <charset val="204"/>
      </rPr>
      <t>12.2.1.2</t>
    </r>
  </si>
  <si>
    <t>Отчет о реализации инвестиционной программы по реконструкции, модернизации и развитию распределительных электрических сетей 10/0,4кВ на 2020-2024г.г.</t>
  </si>
  <si>
    <t>полное наименование субъекта электроэнергетики Акционерное общество "Спасскэлектросеть"</t>
  </si>
  <si>
    <t>Утвержденные плановые значения показателей приведены в соответствии с плановые значения показателей в соответствие с Постановлением департамента ПК от 26 декабря 2019г. №67/9</t>
  </si>
  <si>
    <t>0.2</t>
  </si>
  <si>
    <t>0.4</t>
  </si>
  <si>
    <t>0.6</t>
  </si>
  <si>
    <t>1.2</t>
  </si>
  <si>
    <t>1.2.1.2</t>
  </si>
  <si>
    <t>1.2.1.2.1</t>
  </si>
  <si>
    <t>1.2.1.2.2</t>
  </si>
  <si>
    <t>1.2.1.2.3</t>
  </si>
  <si>
    <t>1.2.1.2.4</t>
  </si>
  <si>
    <t>1.2.1.2.5</t>
  </si>
  <si>
    <t>1.2.1.2.6</t>
  </si>
  <si>
    <t>1.2.1.2.7</t>
  </si>
  <si>
    <t>1.2.1.2.8</t>
  </si>
  <si>
    <t>1.2.1.2.9</t>
  </si>
  <si>
    <t>1.2.1.2.10</t>
  </si>
  <si>
    <t>1.2.1.2.11</t>
  </si>
  <si>
    <t>1.2.2.2</t>
  </si>
  <si>
    <t>1.2.2.2.1</t>
  </si>
  <si>
    <t>1.2.2.2.2</t>
  </si>
  <si>
    <t>1.2.2.2.3</t>
  </si>
  <si>
    <t>1.2.2.2.4</t>
  </si>
  <si>
    <t>1.2.2.2.5</t>
  </si>
  <si>
    <t>1.2.2.2.6</t>
  </si>
  <si>
    <t>1.2.2.2.7</t>
  </si>
  <si>
    <t>1.2.2.2.8</t>
  </si>
  <si>
    <t>1.2.2.2.9</t>
  </si>
  <si>
    <t>1.2.3</t>
  </si>
  <si>
    <t>1.2.3.5</t>
  </si>
  <si>
    <t>1.2.3.5.1</t>
  </si>
  <si>
    <t>1.2.3.5.2</t>
  </si>
  <si>
    <t>1.2.3.5.3</t>
  </si>
  <si>
    <t>1.2.3.6</t>
  </si>
  <si>
    <t>1.2.3.6.1</t>
  </si>
  <si>
    <t>1.4.</t>
  </si>
  <si>
    <t>1.4.1.</t>
  </si>
  <si>
    <t>1.4.2.</t>
  </si>
  <si>
    <t>1.4.3.</t>
  </si>
  <si>
    <t>1.4.4.</t>
  </si>
  <si>
    <t>1.4.5.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</si>
  <si>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</si>
  <si>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</si>
  <si>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</si>
  <si>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</si>
  <si>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</si>
  <si>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</si>
  <si>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</si>
  <si>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</si>
  <si>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</si>
  <si>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1.6.9.</t>
  </si>
  <si>
    <t>1.6.10.</t>
  </si>
  <si>
    <t>1.6.11.</t>
  </si>
  <si>
    <t>1.6.12.</t>
  </si>
  <si>
    <t>1.6.13.</t>
  </si>
  <si>
    <t>1.6.14.</t>
  </si>
  <si>
    <t>1.6.15.</t>
  </si>
  <si>
    <t>1.6.16.</t>
  </si>
  <si>
    <t>1.6.17.</t>
  </si>
  <si>
    <t>ВСЕГО по инвестиционной программе, в том числе:</t>
  </si>
  <si>
    <t>нд</t>
  </si>
  <si>
    <t>Реконструкция, модернизация, техническое перевооружение, всего</t>
  </si>
  <si>
    <t>Прочее новое строительство объектов электросетевого хозяйства, всего</t>
  </si>
  <si>
    <t>Прочие инвестиционные проекты, всего</t>
  </si>
  <si>
    <t>Приморский край</t>
  </si>
  <si>
    <t>Реконструкция, модернизация, техническое перевооружение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</si>
  <si>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</si>
  <si>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ТМ-63 кВА ТП-122 ул.Хабаровская; ТП-133 ул. Мельничная АЗС</t>
  </si>
  <si>
    <t>J_1.2.1.2.1.M</t>
  </si>
  <si>
    <t>ТМ-100 кВА ТП-22 ул.Приморская  43/7</t>
  </si>
  <si>
    <t>J_1.2.1.2.2.K</t>
  </si>
  <si>
    <t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t>
  </si>
  <si>
    <t>J_1.2.1.2.3.O</t>
  </si>
  <si>
    <t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t>
  </si>
  <si>
    <t>J_1.2.1.2.4.O</t>
  </si>
  <si>
    <t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t>
  </si>
  <si>
    <t>J_1.2.1.2.5.O</t>
  </si>
  <si>
    <t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t>
  </si>
  <si>
    <t>J_1.2.1.2.6.O</t>
  </si>
  <si>
    <t xml:space="preserve">ТМ-1000 кВА ТП-11 ул.Покуса    1а. </t>
  </si>
  <si>
    <t>J_1.2.1.2.7.K</t>
  </si>
  <si>
    <t>ТМ- 10000кВА ПС ЗСМ</t>
  </si>
  <si>
    <t>J_1.2.1.2.8.O</t>
  </si>
  <si>
    <t xml:space="preserve">КТПБ -31 ул. Комсомольская 114   </t>
  </si>
  <si>
    <t>J_1.2.1.2.9.N</t>
  </si>
  <si>
    <t>РУ 10кВ замена МВ на ВВ:  РП-8 (5 шт.)-Советская 114А; ТП-149 (2 шт.)-Красногвардейская 128/5</t>
  </si>
  <si>
    <t>J_1.2.1.2.10.N</t>
  </si>
  <si>
    <t xml:space="preserve"> П/С ЗСМ замена МВ на ВВ, ул. Силикатная 5</t>
  </si>
  <si>
    <t>J_1.2.1.2.11.L</t>
  </si>
  <si>
    <t>Модернизация, техническое перевооружение линий электропередачи, всего, в том числе:</t>
  </si>
  <si>
    <t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t>
  </si>
  <si>
    <t>J_1.2.2.2.1.M</t>
  </si>
  <si>
    <t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t>
  </si>
  <si>
    <t>J_1.2.2.2.2.L</t>
  </si>
  <si>
    <t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t>
  </si>
  <si>
    <t>J_1.2.2.2.3.N</t>
  </si>
  <si>
    <t>J_1.2.2.2.4.L</t>
  </si>
  <si>
    <t>J_1.2.2.2.5.L</t>
  </si>
  <si>
    <t>J_1.2.2.2.6.L</t>
  </si>
  <si>
    <t>J_1.2.2.2.7.L</t>
  </si>
  <si>
    <t>J_1.2.2.2.8.L</t>
  </si>
  <si>
    <t>J_1.2.2.2.9.L</t>
  </si>
  <si>
    <t>Развитие и модернизация учета электрической энергии (мощности), всего, в том числе:</t>
  </si>
  <si>
    <t>"Включение приборов учета в систему сбора и передачи данных, класс напряжения 0,22 (0,4) кВ, всего, в том числе:"</t>
  </si>
  <si>
    <t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t>
  </si>
  <si>
    <t>J_1.2.3.5.1.N</t>
  </si>
  <si>
    <t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t>
  </si>
  <si>
    <t>J_1.2.3.5.2.O</t>
  </si>
  <si>
    <t>Установка АСКУЭ в в точках перетока в смежные сети ТП-81, ТП-141, ТП-111, ТП-13, ТП-34</t>
  </si>
  <si>
    <t>J_1.2.3.5.3.N</t>
  </si>
  <si>
    <t>"Включение приборов учета в систему сбора и передачи данных, класс напряжения 6 (10) кВ, всего, в том числе:"</t>
  </si>
  <si>
    <t>Установка АСКУЭ на п/с 35/10кВ ЗСМ ул.Селикатная</t>
  </si>
  <si>
    <t>J_1.2.3.6.1.N</t>
  </si>
  <si>
    <t>Прочее новое строительство объектов электросетевого хозяйства, всего, в том числе:</t>
  </si>
  <si>
    <t>ВЛЗ-10кВ Ф-31 оп.262 - ТП 164  Техническая дорога АО "Спасскцемент". Пересечение улиц: Павлика Морозова, 25 лет Октября, Пионерской.  ВЛ L-435м, КЛ L-40м</t>
  </si>
  <si>
    <t>J_1.4.1.O</t>
  </si>
  <si>
    <t xml:space="preserve">ВЛ-10кВ Ф-10"С" L-470м оп.88-94, оп.95-98, КЛ-10кВ Ф-10"С" L-190м оп.94-95   ул. Арсеньева. </t>
  </si>
  <si>
    <t>J_1.4.2.K</t>
  </si>
  <si>
    <t>КЛ-10кВ Ф-16"М   L-1170м" п/с "межзаводская"- ТП-119, ул. Красногвардейская</t>
  </si>
  <si>
    <t>J_1.4.3.M</t>
  </si>
  <si>
    <t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t>
  </si>
  <si>
    <t>J_1.4.4.N</t>
  </si>
  <si>
    <t xml:space="preserve">Установка  2КТПБ  (2*1000) ул.Краснознаменная 4  </t>
  </si>
  <si>
    <t>J_1.4.5.K</t>
  </si>
  <si>
    <t>Прочие инвестиционные проекты, всего, в том числе:</t>
  </si>
  <si>
    <t>АГП на базе -ГАЗ-33086 ВИТО 24-21</t>
  </si>
  <si>
    <t>J_1.6.1.K</t>
  </si>
  <si>
    <t>грузовик с манипулятором Хёндай НР-120</t>
  </si>
  <si>
    <t>J_1.6.2.L</t>
  </si>
  <si>
    <t>экскаватор гусеничный САТ-305 SR</t>
  </si>
  <si>
    <t>J_1.6.3.L</t>
  </si>
  <si>
    <t>БКМ на базе ГАЗ-33086</t>
  </si>
  <si>
    <t>J_1.6.4.M</t>
  </si>
  <si>
    <t>установка управляемого прокола Р20 "PIT"</t>
  </si>
  <si>
    <t>J_1.6.5.L</t>
  </si>
  <si>
    <t>измельчитель веток Skorpion 160R/90</t>
  </si>
  <si>
    <t>J_1.6.6.K</t>
  </si>
  <si>
    <t>УАЗ Патриот</t>
  </si>
  <si>
    <t>J_1.6.7.L</t>
  </si>
  <si>
    <t>Автогидроподъемник АГП на базе ГАЗ-33086</t>
  </si>
  <si>
    <t>J_1.6.8.O</t>
  </si>
  <si>
    <t>ПРМ на базе ГАЗ-33086</t>
  </si>
  <si>
    <t>J_1.6.9.K</t>
  </si>
  <si>
    <t>тракторный -тягач на базе МТЗ-82</t>
  </si>
  <si>
    <t>J_1.6.10.M</t>
  </si>
  <si>
    <t>самосвал Хёндай HP-65</t>
  </si>
  <si>
    <t>J_1.6.11.L</t>
  </si>
  <si>
    <t>УАЗ -390995 (буханка)</t>
  </si>
  <si>
    <t>J_1.6.12.M</t>
  </si>
  <si>
    <t>БКМ-205Д-01 на базе МТЗ-82 (ямобур)</t>
  </si>
  <si>
    <t>J_1.6.13.N</t>
  </si>
  <si>
    <t xml:space="preserve">измеритель параметров силовых трансформаторов К 540-3 </t>
  </si>
  <si>
    <t>J_1.6.14.M</t>
  </si>
  <si>
    <t>СКАТ -70П</t>
  </si>
  <si>
    <t>J_1.6.15.K</t>
  </si>
  <si>
    <t>СКАТ М100В</t>
  </si>
  <si>
    <t>J_1.6.16.L</t>
  </si>
  <si>
    <t>СВП-10 стенд механических испытаний повреждений для ведения работ на высоте</t>
  </si>
  <si>
    <t>J_1.6.17.N</t>
  </si>
  <si>
    <r>
      <rPr>
        <sz val="9"/>
        <rFont val="Times New Roman"/>
        <family val="1"/>
        <charset val="204"/>
      </rPr>
      <t>Номер группы инвестиц ионных проектов</t>
    </r>
  </si>
  <si>
    <r>
      <rPr>
        <sz val="9"/>
        <rFont val="Times New Roman"/>
        <family val="1"/>
        <charset val="204"/>
      </rPr>
      <t>Наименование инвестиционного проекта (группы инвестиционных проектов)</t>
    </r>
  </si>
  <si>
    <r>
      <rPr>
        <sz val="9"/>
        <rFont val="Times New Roman"/>
        <family val="1"/>
        <charset val="204"/>
      </rPr>
      <t>Идентификатор инвестиционного проекта</t>
    </r>
  </si>
  <si>
    <r>
      <rPr>
        <sz val="9"/>
        <rFont val="Times New Roman"/>
        <family val="1"/>
        <charset val="204"/>
      </rPr>
      <t>Наименование объекта, выводимого из эксплуатации</t>
    </r>
  </si>
  <si>
    <r>
      <rPr>
        <sz val="9"/>
        <rFont val="Times New Roman"/>
        <family val="1"/>
        <charset val="204"/>
      </rPr>
      <t>Причины отклонений</t>
    </r>
  </si>
  <si>
    <r>
      <rPr>
        <sz val="9"/>
        <rFont val="Times New Roman"/>
        <family val="1"/>
        <charset val="204"/>
      </rPr>
      <t>План</t>
    </r>
  </si>
  <si>
    <r>
      <rPr>
        <sz val="9"/>
        <rFont val="Times New Roman"/>
        <family val="1"/>
        <charset val="204"/>
      </rPr>
      <t>Факт</t>
    </r>
  </si>
  <si>
    <r>
      <rPr>
        <sz val="9"/>
        <rFont val="Times New Roman"/>
        <family val="1"/>
        <charset val="204"/>
      </rPr>
      <t>МВхА</t>
    </r>
  </si>
  <si>
    <r>
      <rPr>
        <sz val="9"/>
        <rFont val="Times New Roman"/>
        <family val="1"/>
        <charset val="204"/>
      </rPr>
      <t>Мвар</t>
    </r>
  </si>
  <si>
    <r>
      <rPr>
        <sz val="9"/>
        <rFont val="Times New Roman"/>
        <family val="1"/>
        <charset val="204"/>
      </rPr>
      <t>км ЛЭП</t>
    </r>
  </si>
  <si>
    <r>
      <rPr>
        <sz val="9"/>
        <rFont val="Times New Roman"/>
        <family val="1"/>
        <charset val="204"/>
      </rPr>
      <t>МВт</t>
    </r>
  </si>
  <si>
    <r>
      <rPr>
        <sz val="9"/>
        <rFont val="Times New Roman"/>
        <family val="1"/>
        <charset val="204"/>
      </rPr>
      <t>Другое</t>
    </r>
  </si>
  <si>
    <r>
      <rPr>
        <sz val="9"/>
        <rFont val="Times New Roman"/>
        <family val="1"/>
        <charset val="204"/>
      </rPr>
      <t>Дата вывода объекта, дд.мм.гггг</t>
    </r>
  </si>
  <si>
    <r>
      <rPr>
        <i/>
        <sz val="11"/>
        <rFont val="Courier New"/>
        <family val="3"/>
        <charset val="204"/>
      </rPr>
      <t xml:space="preserve">&lt; </t>
    </r>
    <r>
      <rPr>
        <sz val="9"/>
        <rFont val="Times New Roman"/>
        <family val="1"/>
        <charset val="204"/>
      </rPr>
      <t>X</t>
    </r>
  </si>
  <si>
    <r>
      <rPr>
        <sz val="9"/>
        <rFont val="Times New Roman"/>
        <family val="1"/>
        <charset val="204"/>
      </rPr>
      <t>&lt; X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</si>
  <si>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</si>
  <si>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</si>
  <si>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</si>
  <si>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</si>
  <si>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</si>
  <si>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</si>
  <si>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</si>
  <si>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sz val="9"/>
        <rFont val="Times New Roman"/>
        <family val="1"/>
        <charset val="204"/>
      </rPr>
      <t>8</t>
    </r>
  </si>
  <si>
    <r>
      <rPr>
        <sz val="9"/>
        <rFont val="Times New Roman"/>
        <family val="1"/>
        <charset val="204"/>
      </rPr>
      <t>9</t>
    </r>
  </si>
  <si>
    <r>
      <rPr>
        <sz val="9"/>
        <rFont val="Times New Roman"/>
        <family val="1"/>
        <charset val="204"/>
      </rPr>
      <t>10</t>
    </r>
  </si>
  <si>
    <r>
      <rPr>
        <sz val="9"/>
        <rFont val="Times New Roman"/>
        <family val="1"/>
        <charset val="204"/>
      </rPr>
      <t>11</t>
    </r>
  </si>
  <si>
    <r>
      <rPr>
        <sz val="9"/>
        <rFont val="Times New Roman"/>
        <family val="1"/>
        <charset val="204"/>
      </rPr>
      <t>12</t>
    </r>
  </si>
  <si>
    <r>
      <rPr>
        <sz val="9"/>
        <rFont val="Times New Roman"/>
        <family val="1"/>
        <charset val="204"/>
      </rPr>
      <t>13</t>
    </r>
  </si>
  <si>
    <r>
      <rPr>
        <sz val="9"/>
        <rFont val="Times New Roman"/>
        <family val="1"/>
        <charset val="204"/>
      </rPr>
      <t>14</t>
    </r>
  </si>
  <si>
    <r>
      <rPr>
        <sz val="9"/>
        <rFont val="Times New Roman"/>
        <family val="1"/>
        <charset val="204"/>
      </rPr>
      <t>15</t>
    </r>
  </si>
  <si>
    <r>
      <rPr>
        <sz val="9"/>
        <rFont val="Times New Roman"/>
        <family val="1"/>
        <charset val="204"/>
      </rPr>
      <t>16</t>
    </r>
  </si>
  <si>
    <r>
      <rPr>
        <sz val="9"/>
        <rFont val="Times New Roman"/>
        <family val="1"/>
        <charset val="204"/>
      </rPr>
      <t>17</t>
    </r>
  </si>
  <si>
    <r>
      <rPr>
        <sz val="9"/>
        <rFont val="Times New Roman"/>
        <family val="1"/>
        <charset val="204"/>
      </rPr>
      <t>18</t>
    </r>
  </si>
  <si>
    <r>
      <rPr>
        <sz val="9"/>
        <rFont val="Times New Roman"/>
        <family val="1"/>
        <charset val="204"/>
      </rPr>
      <t>19</t>
    </r>
  </si>
  <si>
    <r>
      <rPr>
        <sz val="9"/>
        <rFont val="Times New Roman"/>
        <family val="1"/>
        <charset val="204"/>
      </rPr>
      <t>20</t>
    </r>
  </si>
  <si>
    <r>
      <rPr>
        <sz val="9"/>
        <rFont val="Times New Roman"/>
        <family val="1"/>
        <charset val="204"/>
      </rPr>
      <t>21</t>
    </r>
  </si>
  <si>
    <r>
      <rPr>
        <sz val="11"/>
        <rFont val="Times New Roman"/>
        <family val="1"/>
        <charset val="204"/>
      </rPr>
      <t>к приказу Минэнерго России</t>
    </r>
  </si>
  <si>
    <r>
      <rPr>
        <sz val="11"/>
        <rFont val="Times New Roman"/>
        <family val="1"/>
        <charset val="204"/>
      </rPr>
      <t>от « 25 » апреля 2018 г. № 320</t>
    </r>
  </si>
  <si>
    <r>
      <rPr>
        <sz val="11"/>
        <rFont val="Times New Roman"/>
        <family val="1"/>
        <charset val="204"/>
      </rPr>
      <t>Форма 7. Отчет о фактических значениях количественных показателей по инвестиционным проектам инвестиционной программы</t>
    </r>
  </si>
  <si>
    <r>
      <rPr>
        <sz val="11"/>
        <rFont val="Times New Roman"/>
        <family val="1"/>
        <charset val="204"/>
      </rPr>
      <t>за год_</t>
    </r>
  </si>
  <si>
    <r>
      <rPr>
        <sz val="11"/>
        <rFont val="Times New Roman"/>
        <family val="1"/>
        <charset val="204"/>
      </rPr>
      <t>Отчет о реализации инвестиционной программы_</t>
    </r>
  </si>
  <si>
    <r>
      <rPr>
        <sz val="11"/>
        <rFont val="Times New Roman"/>
        <family val="1"/>
        <charset val="204"/>
      </rPr>
      <t>полное наименование субъекта электроэнергетики</t>
    </r>
  </si>
  <si>
    <r>
      <rPr>
        <sz val="11"/>
        <rFont val="Times New Roman"/>
        <family val="1"/>
        <charset val="204"/>
      </rPr>
      <t>Год раскрытия информации:_год</t>
    </r>
  </si>
  <si>
    <r>
      <rPr>
        <sz val="11"/>
        <rFont val="Times New Roman"/>
        <family val="1"/>
        <charset val="204"/>
      </rPr>
      <t>реквизиты решения органа исполнительной власти, утвердившего инвестиционную программу</t>
    </r>
  </si>
  <si>
    <r>
      <rPr>
        <sz val="8"/>
        <rFont val="Times New Roman"/>
        <family val="1"/>
        <charset val="204"/>
      </rPr>
  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N</t>
    </r>
  </si>
  <si>
    <r>
      <rPr>
        <sz val="8"/>
        <rFont val="Times New Roman"/>
        <family val="1"/>
        <charset val="204"/>
      </rPr>
      <t>Развитие электрической сети/усиление существующей электрической сети, связанное с подключением новых потребителей</t>
    </r>
  </si>
  <si>
    <r>
      <rPr>
        <sz val="8"/>
        <rFont val="Times New Roman"/>
        <family val="1"/>
        <charset val="204"/>
      </rPr>
      <t>Замещение (обновление) электрической сети/повышекие экономической эффективности (мероприятия, направленные на снижение эксплуатационных затрат) оказания услуг в сфере электроэнергетики</t>
    </r>
  </si>
  <si>
    <r>
      <rPr>
        <sz val="8"/>
        <rFont val="Times New Roman"/>
        <family val="1"/>
        <charset val="204"/>
      </rPr>
      <t>Повышение надежности оказываемых услуг в сфере электроэнергетики</t>
    </r>
  </si>
  <si>
    <r>
      <rPr>
        <sz val="8"/>
        <rFont val="Times New Roman"/>
        <family val="1"/>
        <charset val="204"/>
      </rPr>
      <t>Повышение качества оказываемых услуг в сфере электроэнергетики</t>
    </r>
  </si>
  <si>
    <r>
      <rPr>
        <sz val="8"/>
        <rFont val="Times New Roman"/>
        <family val="1"/>
        <charset val="204"/>
      </rPr>
  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  </r>
  </si>
  <si>
    <r>
      <rPr>
        <sz val="8"/>
        <rFont val="Times New Roman"/>
        <family val="1"/>
        <charset val="204"/>
      </rPr>
  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  </r>
  </si>
  <si>
    <r>
      <rPr>
        <sz val="8"/>
        <rFont val="Times New Roman"/>
        <family val="1"/>
        <charset val="204"/>
      </rPr>
      <t>Инвестиции, связанные с деятельностью, не относящейся к сфере электроэнергетики</t>
    </r>
  </si>
  <si>
    <r>
      <rPr>
        <sz val="8"/>
        <rFont val="Times New Roman"/>
        <family val="1"/>
        <charset val="204"/>
      </rPr>
      <t>Наименование количественного показателя, соответствующего цели</t>
    </r>
  </si>
  <si>
    <r>
      <rPr>
        <sz val="8"/>
        <rFont val="Times New Roman"/>
        <family val="1"/>
        <charset val="204"/>
      </rPr>
      <t>Наименование количественного показателя. соответствующего цели</t>
    </r>
  </si>
  <si>
    <r>
      <rPr>
        <sz val="8"/>
        <rFont val="Times New Roman"/>
        <family val="1"/>
        <charset val="204"/>
      </rPr>
      <t>i с</t>
    </r>
  </si>
  <si>
    <r>
      <rPr>
        <sz val="8"/>
        <rFont val="Times New Roman"/>
        <family val="1"/>
        <charset val="204"/>
      </rPr>
      <t>&amp; 3</t>
    </r>
  </si>
  <si>
    <r>
      <rPr>
        <sz val="8"/>
        <rFont val="Times New Roman"/>
        <family val="1"/>
        <charset val="204"/>
      </rPr>
      <t>£2 3</t>
    </r>
  </si>
  <si>
    <r>
      <rPr>
        <sz val="8"/>
        <rFont val="Times New Roman"/>
        <family val="1"/>
        <charset val="204"/>
      </rPr>
      <t>S2 3</t>
    </r>
  </si>
  <si>
    <r>
      <rPr>
        <sz val="8"/>
        <rFont val="Times New Roman"/>
        <family val="1"/>
        <charset val="204"/>
      </rPr>
      <t>I с</t>
    </r>
  </si>
  <si>
    <r>
      <rPr>
        <sz val="11"/>
        <rFont val="Times New Roman"/>
        <family val="1"/>
        <charset val="204"/>
      </rPr>
      <t>Наименование инвестиционного проекта (группы инвестиционных проектов)</t>
    </r>
  </si>
  <si>
    <r>
      <rPr>
        <sz val="11"/>
        <rFont val="Times New Roman"/>
        <family val="1"/>
        <charset val="204"/>
      </rPr>
      <t>Идентификатор инвестиционного проекта</t>
    </r>
  </si>
  <si>
    <r>
      <rPr>
        <sz val="11"/>
        <rFont val="Times New Roman"/>
        <family val="1"/>
        <charset val="204"/>
      </rPr>
      <t>Повышение надежности оказываемых услуг в сфере электроэнергетики</t>
    </r>
  </si>
  <si>
    <r>
      <rPr>
        <sz val="11"/>
        <rFont val="Times New Roman"/>
        <family val="1"/>
        <charset val="204"/>
      </rPr>
      <t>Повышение качества оказываемых услуг в сфере электроэнергетики</t>
    </r>
  </si>
  <si>
    <r>
      <rPr>
        <sz val="11"/>
        <rFont val="Times New Roman"/>
        <family val="1"/>
        <charset val="204"/>
      </rPr>
  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  </r>
  </si>
  <si>
    <r>
      <rPr>
        <sz val="11"/>
        <rFont val="Times New Roman"/>
        <family val="1"/>
        <charset val="204"/>
      </rPr>
  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  </r>
  </si>
  <si>
    <r>
      <rPr>
        <sz val="11"/>
        <rFont val="Times New Roman"/>
        <family val="1"/>
        <charset val="204"/>
      </rPr>
      <t>Наименование количественного показателя, соответствующего цели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</si>
  <si>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</si>
  <si>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I</t>
    </r>
  </si>
  <si>
    <t>Номер группы ннвестиционных проектов</t>
  </si>
  <si>
    <r>
      <rPr>
        <sz val="11"/>
        <rFont val="Times New Roman"/>
        <family val="1"/>
        <charset val="204"/>
      </rPr>
      <t>Приложение № 18</t>
    </r>
  </si>
  <si>
    <r>
      <rPr>
        <sz val="11"/>
        <rFont val="Times New Roman"/>
        <family val="1"/>
        <charset val="204"/>
      </rPr>
      <t>Форма 18. Отчет о фактических значениях количественных показателей по инвестиционным проектам инвестиционной программы (квартальный)</t>
    </r>
  </si>
  <si>
    <r>
      <rPr>
        <sz val="11"/>
        <rFont val="Times New Roman"/>
        <family val="1"/>
        <charset val="204"/>
      </rPr>
      <t>Утвержденные плановые значения показателей приведены в соответствии с_</t>
    </r>
  </si>
  <si>
    <r>
      <rPr>
        <sz val="11"/>
        <rFont val="Times New Roman"/>
        <family val="1"/>
        <charset val="204"/>
      </rPr>
      <t>Номер группы инвестици онных проектов</t>
    </r>
  </si>
  <si>
    <r>
      <rPr>
        <sz val="11"/>
        <rFont val="Times New Roman"/>
        <family val="1"/>
        <charset val="204"/>
      </rPr>
  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  </r>
  </si>
  <si>
    <r>
      <rPr>
        <sz val="11"/>
        <rFont val="Times New Roman"/>
        <family val="1"/>
        <charset val="204"/>
      </rPr>
      <t>Развитие электрической сетн/усиление существующей электрической сети, связанное с подключением новых потребителей</t>
    </r>
  </si>
  <si>
    <r>
      <rPr>
        <sz val="11"/>
        <rFont val="Times New Roman"/>
        <family val="1"/>
        <charset val="204"/>
      </rPr>
  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  </r>
  </si>
  <si>
    <r>
      <rPr>
        <sz val="11"/>
        <rFont val="Times New Roman"/>
        <family val="1"/>
        <charset val="204"/>
      </rPr>
      <t>Инвестиции, связанные с деятельностькх не относящейся к сфере электроэнергетики</t>
    </r>
  </si>
  <si>
    <r>
      <rPr>
        <sz val="11"/>
        <rFont val="Times New Roman"/>
        <family val="1"/>
        <charset val="204"/>
      </rPr>
      <t>План</t>
    </r>
  </si>
  <si>
    <r>
      <rPr>
        <sz val="11"/>
        <rFont val="Times New Roman"/>
        <family val="1"/>
        <charset val="204"/>
      </rPr>
      <t>Факт</t>
    </r>
  </si>
  <si>
    <r>
      <rPr>
        <sz val="11"/>
        <rFont val="Times New Roman"/>
        <family val="1"/>
        <charset val="204"/>
      </rPr>
      <t xml:space="preserve">3 </t>
    </r>
    <r>
      <rPr>
        <i/>
        <sz val="11"/>
        <rFont val="Trebuchet MS"/>
        <family val="2"/>
        <charset val="204"/>
      </rPr>
      <t>Ё</t>
    </r>
  </si>
  <si>
    <r>
      <rPr>
        <sz val="11"/>
        <rFont val="Times New Roman"/>
        <family val="1"/>
        <charset val="204"/>
      </rPr>
      <t>В е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</si>
  <si>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</si>
  <si>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</si>
  <si>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4.1</t>
    </r>
  </si>
  <si>
    <r>
      <rPr>
        <sz val="11"/>
        <rFont val="Times New Roman"/>
        <family val="1"/>
        <charset val="204"/>
      </rPr>
      <t>4.2</t>
    </r>
  </si>
  <si>
    <r>
      <rPr>
        <sz val="11"/>
        <rFont val="Times New Roman"/>
        <family val="1"/>
        <charset val="204"/>
      </rPr>
      <t>4.3</t>
    </r>
  </si>
  <si>
    <r>
      <rPr>
        <sz val="11"/>
        <rFont val="Times New Roman"/>
        <family val="1"/>
        <charset val="204"/>
      </rPr>
      <t>4.4</t>
    </r>
  </si>
  <si>
    <r>
      <rPr>
        <sz val="11"/>
        <rFont val="Times New Roman"/>
        <family val="1"/>
        <charset val="204"/>
      </rPr>
      <t>4....</t>
    </r>
  </si>
  <si>
    <r>
      <rPr>
        <sz val="11"/>
        <rFont val="Times New Roman"/>
        <family val="1"/>
        <charset val="204"/>
      </rPr>
      <t>5.1</t>
    </r>
  </si>
  <si>
    <r>
      <rPr>
        <sz val="11"/>
        <rFont val="Times New Roman"/>
        <family val="1"/>
        <charset val="204"/>
      </rPr>
      <t>5.2</t>
    </r>
  </si>
  <si>
    <r>
      <rPr>
        <sz val="11"/>
        <rFont val="Times New Roman"/>
        <family val="1"/>
        <charset val="204"/>
      </rPr>
      <t>5.3</t>
    </r>
  </si>
  <si>
    <r>
      <rPr>
        <sz val="11"/>
        <rFont val="Times New Roman"/>
        <family val="1"/>
        <charset val="204"/>
      </rPr>
      <t>5.4</t>
    </r>
  </si>
  <si>
    <r>
      <rPr>
        <sz val="11"/>
        <rFont val="Times New Roman"/>
        <family val="1"/>
        <charset val="204"/>
      </rPr>
      <t>5....</t>
    </r>
  </si>
  <si>
    <r>
      <rPr>
        <sz val="11"/>
        <rFont val="Times New Roman"/>
        <family val="1"/>
        <charset val="204"/>
      </rPr>
      <t>6.1</t>
    </r>
  </si>
  <si>
    <r>
      <rPr>
        <sz val="11"/>
        <rFont val="Times New Roman"/>
        <family val="1"/>
        <charset val="204"/>
      </rPr>
      <t>6.2</t>
    </r>
  </si>
  <si>
    <r>
      <rPr>
        <sz val="11"/>
        <rFont val="Times New Roman"/>
        <family val="1"/>
        <charset val="204"/>
      </rPr>
      <t>6.3</t>
    </r>
  </si>
  <si>
    <r>
      <rPr>
        <sz val="11"/>
        <rFont val="Times New Roman"/>
        <family val="1"/>
        <charset val="204"/>
      </rPr>
      <t>6.4</t>
    </r>
  </si>
  <si>
    <r>
      <rPr>
        <sz val="11"/>
        <rFont val="Times New Roman"/>
        <family val="1"/>
        <charset val="204"/>
      </rPr>
      <t>6....</t>
    </r>
  </si>
  <si>
    <r>
      <rPr>
        <sz val="11"/>
        <rFont val="Times New Roman"/>
        <family val="1"/>
        <charset val="204"/>
      </rPr>
      <t>7.1</t>
    </r>
  </si>
  <si>
    <r>
      <rPr>
        <sz val="11"/>
        <rFont val="Times New Roman"/>
        <family val="1"/>
        <charset val="204"/>
      </rPr>
      <t>7.2</t>
    </r>
  </si>
  <si>
    <r>
      <rPr>
        <sz val="11"/>
        <rFont val="Times New Roman"/>
        <family val="1"/>
        <charset val="204"/>
      </rPr>
      <t>7.3</t>
    </r>
  </si>
  <si>
    <r>
      <rPr>
        <sz val="11"/>
        <rFont val="Times New Roman"/>
        <family val="1"/>
        <charset val="204"/>
      </rPr>
      <t>7.4</t>
    </r>
  </si>
  <si>
    <r>
      <rPr>
        <sz val="11"/>
        <rFont val="Times New Roman"/>
        <family val="1"/>
        <charset val="204"/>
      </rPr>
      <t>7....</t>
    </r>
  </si>
  <si>
    <r>
      <rPr>
        <sz val="11"/>
        <rFont val="Times New Roman"/>
        <family val="1"/>
        <charset val="204"/>
      </rPr>
      <t>8.1</t>
    </r>
  </si>
  <si>
    <r>
      <rPr>
        <sz val="11"/>
        <rFont val="Times New Roman"/>
        <family val="1"/>
        <charset val="204"/>
      </rPr>
      <t>8.2</t>
    </r>
  </si>
  <si>
    <r>
      <rPr>
        <sz val="11"/>
        <rFont val="Times New Roman"/>
        <family val="1"/>
        <charset val="204"/>
      </rPr>
      <t>8.3</t>
    </r>
  </si>
  <si>
    <r>
      <rPr>
        <sz val="11"/>
        <rFont val="Times New Roman"/>
        <family val="1"/>
        <charset val="204"/>
      </rPr>
      <t>8.4</t>
    </r>
  </si>
  <si>
    <r>
      <rPr>
        <sz val="11"/>
        <rFont val="Times New Roman"/>
        <family val="1"/>
        <charset val="204"/>
      </rPr>
      <t>8....</t>
    </r>
  </si>
  <si>
    <r>
      <rPr>
        <sz val="11"/>
        <rFont val="Times New Roman"/>
        <family val="1"/>
        <charset val="204"/>
      </rPr>
      <t>9.1</t>
    </r>
  </si>
  <si>
    <r>
      <rPr>
        <sz val="11"/>
        <rFont val="Times New Roman"/>
        <family val="1"/>
        <charset val="204"/>
      </rPr>
      <t>9.2</t>
    </r>
  </si>
  <si>
    <r>
      <rPr>
        <sz val="11"/>
        <rFont val="Times New Roman"/>
        <family val="1"/>
        <charset val="204"/>
      </rPr>
      <t>9.3</t>
    </r>
  </si>
  <si>
    <r>
      <rPr>
        <sz val="11"/>
        <rFont val="Times New Roman"/>
        <family val="1"/>
        <charset val="204"/>
      </rPr>
      <t>9.4</t>
    </r>
  </si>
  <si>
    <r>
      <rPr>
        <sz val="11"/>
        <rFont val="Times New Roman"/>
        <family val="1"/>
        <charset val="204"/>
      </rPr>
      <t>9....</t>
    </r>
  </si>
  <si>
    <r>
      <rPr>
        <sz val="11"/>
        <rFont val="Times New Roman"/>
        <family val="1"/>
        <charset val="204"/>
      </rPr>
      <t>10.1</t>
    </r>
  </si>
  <si>
    <r>
      <rPr>
        <sz val="11"/>
        <rFont val="Times New Roman"/>
        <family val="1"/>
        <charset val="204"/>
      </rPr>
      <t>10.2</t>
    </r>
  </si>
  <si>
    <r>
      <rPr>
        <sz val="11"/>
        <rFont val="Times New Roman"/>
        <family val="1"/>
        <charset val="204"/>
      </rPr>
      <t>10.3</t>
    </r>
  </si>
  <si>
    <r>
      <rPr>
        <sz val="11"/>
        <rFont val="Times New Roman"/>
        <family val="1"/>
        <charset val="204"/>
      </rPr>
      <t>10.4</t>
    </r>
  </si>
  <si>
    <r>
      <rPr>
        <sz val="11"/>
        <rFont val="Times New Roman"/>
        <family val="1"/>
        <charset val="204"/>
      </rPr>
      <t>10....</t>
    </r>
  </si>
  <si>
    <r>
      <rPr>
        <sz val="11"/>
        <rFont val="Times New Roman"/>
        <family val="1"/>
        <charset val="204"/>
      </rPr>
      <t>Приложение № 17</t>
    </r>
  </si>
  <si>
    <r>
      <rPr>
        <sz val="11"/>
        <rFont val="Times New Roman"/>
        <family val="1"/>
        <charset val="204"/>
      </rPr>
      <t>Форма 17. Отчет об исполнении основных этапов работ по инвестиционным проектам инвестиционной программы (квартальный)</t>
    </r>
  </si>
  <si>
    <r>
      <rPr>
        <sz val="11"/>
        <rFont val="Times New Roman"/>
        <family val="1"/>
        <charset val="204"/>
      </rPr>
      <t>за_квартал _года</t>
    </r>
  </si>
  <si>
    <r>
      <rPr>
        <sz val="11"/>
        <rFont val="Times New Roman"/>
        <family val="1"/>
        <charset val="204"/>
      </rPr>
      <t>Отчет о реализации инвестиционной программы_____________</t>
    </r>
  </si>
  <si>
    <r>
      <rPr>
        <sz val="11"/>
        <rFont val="Times New Roman"/>
        <family val="1"/>
        <charset val="204"/>
      </rPr>
      <t>Утвержденные плановые значения показателей приведены в соответствии с____________</t>
    </r>
  </si>
  <si>
    <r>
      <rPr>
        <sz val="11"/>
        <rFont val="Times New Roman"/>
        <family val="1"/>
        <charset val="204"/>
      </rPr>
      <t>реквизиты решения органа исполнительной власти, утвердившего инвестиционну ю грограмму</t>
    </r>
  </si>
  <si>
    <r>
      <rPr>
        <sz val="11"/>
        <rFont val="Times New Roman"/>
        <family val="1"/>
        <charset val="204"/>
      </rPr>
      <t>Финансирование капитальных вложений года N. млн. рублей (с НДС)</t>
    </r>
  </si>
  <si>
    <r>
      <rPr>
        <sz val="11"/>
        <rFont val="Times New Roman"/>
        <family val="1"/>
        <charset val="204"/>
      </rPr>
      <t>Освоение капитальных вложений года N. млн. рублей (без НДС)</t>
    </r>
  </si>
  <si>
    <r>
      <rPr>
        <sz val="11"/>
        <rFont val="Times New Roman"/>
        <family val="1"/>
        <charset val="204"/>
      </rPr>
      <t>Номер группы инвести ци окных проектов</t>
    </r>
  </si>
  <si>
    <r>
      <rPr>
        <sz val="11"/>
        <rFont val="Times New Roman"/>
        <family val="1"/>
        <charset val="204"/>
      </rPr>
      <t>Всего</t>
    </r>
  </si>
  <si>
    <r>
      <rPr>
        <sz val="11"/>
        <rFont val="Times New Roman"/>
        <family val="1"/>
        <charset val="204"/>
      </rPr>
      <t>I квартал</t>
    </r>
  </si>
  <si>
    <r>
      <rPr>
        <sz val="11"/>
        <rFont val="Times New Roman"/>
        <family val="1"/>
        <charset val="204"/>
      </rPr>
      <t>II квартал</t>
    </r>
  </si>
  <si>
    <r>
      <rPr>
        <sz val="11"/>
        <rFont val="Times New Roman"/>
        <family val="1"/>
        <charset val="204"/>
      </rPr>
      <t>III квартал</t>
    </r>
  </si>
  <si>
    <r>
      <rPr>
        <sz val="11"/>
        <rFont val="Times New Roman"/>
        <family val="1"/>
        <charset val="204"/>
      </rPr>
      <t>IV квартал</t>
    </r>
  </si>
  <si>
    <r>
      <rPr>
        <sz val="11"/>
        <rFont val="Times New Roman"/>
        <family val="1"/>
        <charset val="204"/>
      </rPr>
      <t>11 квартал</t>
    </r>
  </si>
  <si>
    <r>
      <rPr>
        <sz val="11"/>
        <rFont val="Times New Roman"/>
        <family val="1"/>
        <charset val="204"/>
      </rPr>
      <t>1П квартал</t>
    </r>
  </si>
  <si>
    <r>
      <rPr>
        <sz val="11"/>
        <rFont val="Times New Roman"/>
        <family val="1"/>
        <charset val="204"/>
      </rPr>
      <t>ГУ квартал</t>
    </r>
  </si>
  <si>
    <r>
      <rPr>
        <sz val="11"/>
        <rFont val="Times New Roman"/>
        <family val="1"/>
        <charset val="204"/>
      </rPr>
      <t>Наименование инвестиционного проекта (гру ппы инвестиционных проектов)</t>
    </r>
  </si>
  <si>
    <r>
      <rPr>
        <sz val="11"/>
        <rFont val="Times New Roman"/>
        <family val="1"/>
        <charset val="204"/>
      </rPr>
      <t>Всего, в том числе:</t>
    </r>
  </si>
  <si>
    <r>
      <rPr>
        <sz val="11"/>
        <rFont val="Times New Roman"/>
        <family val="1"/>
        <charset val="204"/>
      </rPr>
      <t>1 |</t>
    </r>
  </si>
  <si>
    <r>
      <rPr>
        <sz val="11"/>
        <rFont val="Times New Roman"/>
        <family val="1"/>
        <charset val="204"/>
      </rPr>
      <t>строительные работы, реконструкция, монтаж оборудования</t>
    </r>
  </si>
  <si>
    <r>
      <rPr>
        <sz val="11"/>
        <rFont val="Times New Roman"/>
        <family val="1"/>
        <charset val="204"/>
      </rPr>
      <t>оборудование и материалы</t>
    </r>
  </si>
  <si>
    <r>
      <rPr>
        <sz val="11"/>
        <rFont val="Times New Roman"/>
        <family val="1"/>
        <charset val="204"/>
      </rPr>
      <t>прочие затраты</t>
    </r>
  </si>
  <si>
    <r>
      <rPr>
        <sz val="11"/>
        <rFont val="Times New Roman"/>
        <family val="1"/>
        <charset val="204"/>
      </rPr>
      <t>проекто-изыскательские работы</t>
    </r>
  </si>
  <si>
    <r>
      <rPr>
        <sz val="11"/>
        <rFont val="Times New Roman"/>
        <family val="1"/>
        <charset val="204"/>
      </rPr>
      <t>Л ш</t>
    </r>
  </si>
  <si>
    <r>
      <rPr>
        <sz val="11"/>
        <rFont val="Times New Roman"/>
        <family val="1"/>
        <charset val="204"/>
      </rPr>
      <t>проектно-изыскательские работы</t>
    </r>
  </si>
  <si>
    <r>
      <rPr>
        <sz val="11"/>
        <rFont val="Times New Roman"/>
        <family val="1"/>
        <charset val="204"/>
      </rPr>
      <t>обору дование и материалы</t>
    </r>
  </si>
  <si>
    <r>
      <rPr>
        <sz val="11"/>
        <rFont val="Times New Roman"/>
        <family val="1"/>
        <charset val="204"/>
      </rPr>
      <t xml:space="preserve">1 а </t>
    </r>
    <r>
      <rPr>
        <i/>
        <sz val="11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</si>
  <si>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 xml:space="preserve">1 о. | </t>
    </r>
    <r>
      <rPr>
        <sz val="11"/>
        <rFont val="Bookman Old Style"/>
        <family val="1"/>
        <charset val="204"/>
      </rPr>
      <t>К</t>
    </r>
  </si>
  <si>
    <r>
      <rPr>
        <sz val="11"/>
        <rFont val="Times New Roman"/>
        <family val="1"/>
        <charset val="204"/>
      </rPr>
      <t>1 I о. j ш ш</t>
    </r>
  </si>
  <si>
    <r>
      <rPr>
        <sz val="11"/>
        <rFont val="Times New Roman"/>
        <family val="1"/>
        <charset val="204"/>
      </rPr>
      <t xml:space="preserve">! я </t>
    </r>
    <r>
      <rPr>
        <sz val="11"/>
        <rFont val="Bookman Old Style"/>
        <family val="1"/>
        <charset val="204"/>
      </rPr>
      <t xml:space="preserve">а. </t>
    </r>
    <r>
      <rPr>
        <i/>
        <sz val="11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</si>
  <si>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11 о. _• |||</t>
    </r>
  </si>
  <si>
    <r>
      <rPr>
        <sz val="11"/>
        <rFont val="Times New Roman"/>
        <family val="1"/>
        <charset val="204"/>
      </rPr>
      <t xml:space="preserve">3 5 </t>
    </r>
    <r>
      <rPr>
        <i/>
        <sz val="11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 xml:space="preserve">Е Z </t>
    </r>
    <r>
      <rPr>
        <sz val="11"/>
        <rFont val="Bookman Old Style"/>
        <family val="1"/>
        <charset val="204"/>
      </rPr>
      <t xml:space="preserve">S </t>
    </r>
    <r>
      <rPr>
        <sz val="11"/>
        <rFont val="Times New Roman"/>
        <family val="1"/>
        <charset val="204"/>
      </rPr>
      <t xml:space="preserve">g £ я 1 </t>
    </r>
    <r>
      <rPr>
        <i/>
        <sz val="11"/>
        <rFont val="Times New Roman"/>
        <family val="1"/>
        <charset val="204"/>
      </rPr>
      <t>$</t>
    </r>
  </si>
  <si>
    <r>
      <rPr>
        <sz val="11"/>
        <rFont val="Times New Roman"/>
        <family val="1"/>
        <charset val="204"/>
      </rPr>
      <t>I 1 1 1</t>
    </r>
  </si>
  <si>
    <r>
      <rPr>
        <sz val="11"/>
        <rFont val="Times New Roman"/>
        <family val="1"/>
        <charset val="204"/>
      </rPr>
      <t>11 а 1 III</t>
    </r>
  </si>
  <si>
    <r>
      <rPr>
        <sz val="11"/>
        <rFont val="Times New Roman"/>
        <family val="1"/>
        <charset val="204"/>
      </rPr>
      <t>эборудование и материалы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</si>
  <si>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</si>
  <si>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5.1.</t>
    </r>
  </si>
  <si>
    <r>
      <rPr>
        <sz val="11"/>
        <rFont val="Times New Roman"/>
        <family val="1"/>
        <charset val="204"/>
      </rPr>
      <t>5.2.</t>
    </r>
  </si>
  <si>
    <r>
      <rPr>
        <sz val="11"/>
        <rFont val="Times New Roman"/>
        <family val="1"/>
        <charset val="204"/>
      </rPr>
      <t>5.3.</t>
    </r>
  </si>
  <si>
    <r>
      <rPr>
        <sz val="11"/>
        <rFont val="Times New Roman"/>
        <family val="1"/>
        <charset val="204"/>
      </rPr>
      <t>5.4.</t>
    </r>
  </si>
  <si>
    <r>
      <rPr>
        <sz val="11"/>
        <rFont val="Times New Roman"/>
        <family val="1"/>
        <charset val="204"/>
      </rPr>
      <t>5.5.</t>
    </r>
  </si>
  <si>
    <r>
      <rPr>
        <sz val="11"/>
        <rFont val="Times New Roman"/>
        <family val="1"/>
        <charset val="204"/>
      </rPr>
      <t>5.1.1.</t>
    </r>
  </si>
  <si>
    <r>
      <rPr>
        <sz val="11"/>
        <rFont val="Times New Roman"/>
        <family val="1"/>
        <charset val="204"/>
      </rPr>
      <t>5.1.2.</t>
    </r>
  </si>
  <si>
    <r>
      <rPr>
        <sz val="11"/>
        <rFont val="Times New Roman"/>
        <family val="1"/>
        <charset val="204"/>
      </rPr>
      <t>5.1.3.</t>
    </r>
  </si>
  <si>
    <r>
      <rPr>
        <sz val="11"/>
        <rFont val="Times New Roman"/>
        <family val="1"/>
        <charset val="204"/>
      </rPr>
      <t>5.1.4.</t>
    </r>
  </si>
  <si>
    <r>
      <rPr>
        <sz val="11"/>
        <rFont val="Times New Roman"/>
        <family val="1"/>
        <charset val="204"/>
      </rPr>
      <t>5.1.5.</t>
    </r>
  </si>
  <si>
    <r>
      <rPr>
        <sz val="11"/>
        <rFont val="Times New Roman"/>
        <family val="1"/>
        <charset val="204"/>
      </rPr>
      <t>5.2.1.</t>
    </r>
  </si>
  <si>
    <r>
      <rPr>
        <sz val="11"/>
        <rFont val="Times New Roman"/>
        <family val="1"/>
        <charset val="204"/>
      </rPr>
      <t>5.2.2.</t>
    </r>
  </si>
  <si>
    <r>
      <rPr>
        <sz val="11"/>
        <rFont val="Times New Roman"/>
        <family val="1"/>
        <charset val="204"/>
      </rPr>
      <t>5.2.3.</t>
    </r>
  </si>
  <si>
    <r>
      <rPr>
        <sz val="11"/>
        <rFont val="Times New Roman"/>
        <family val="1"/>
        <charset val="204"/>
      </rPr>
      <t>5.2.4.</t>
    </r>
  </si>
  <si>
    <r>
      <rPr>
        <sz val="11"/>
        <rFont val="Times New Roman"/>
        <family val="1"/>
        <charset val="204"/>
      </rPr>
      <t>5.2.5.</t>
    </r>
  </si>
  <si>
    <r>
      <rPr>
        <sz val="11"/>
        <rFont val="Times New Roman"/>
        <family val="1"/>
        <charset val="204"/>
      </rPr>
      <t>5.3.1.</t>
    </r>
  </si>
  <si>
    <r>
      <rPr>
        <sz val="11"/>
        <rFont val="Times New Roman"/>
        <family val="1"/>
        <charset val="204"/>
      </rPr>
      <t>5.3.2.</t>
    </r>
  </si>
  <si>
    <r>
      <rPr>
        <sz val="11"/>
        <rFont val="Times New Roman"/>
        <family val="1"/>
        <charset val="204"/>
      </rPr>
      <t>5.3.3.</t>
    </r>
  </si>
  <si>
    <r>
      <rPr>
        <sz val="11"/>
        <rFont val="Times New Roman"/>
        <family val="1"/>
        <charset val="204"/>
      </rPr>
      <t>5.3.4.</t>
    </r>
  </si>
  <si>
    <r>
      <rPr>
        <sz val="11"/>
        <rFont val="Times New Roman"/>
        <family val="1"/>
        <charset val="204"/>
      </rPr>
      <t>5.3.5.</t>
    </r>
  </si>
  <si>
    <r>
      <rPr>
        <sz val="11"/>
        <rFont val="Times New Roman"/>
        <family val="1"/>
        <charset val="204"/>
      </rPr>
      <t>5.4.1.</t>
    </r>
  </si>
  <si>
    <r>
      <rPr>
        <sz val="11"/>
        <rFont val="Times New Roman"/>
        <family val="1"/>
        <charset val="204"/>
      </rPr>
      <t>5.4.2.</t>
    </r>
  </si>
  <si>
    <r>
      <rPr>
        <sz val="11"/>
        <rFont val="Times New Roman"/>
        <family val="1"/>
        <charset val="204"/>
      </rPr>
      <t>5.4.3.</t>
    </r>
  </si>
  <si>
    <r>
      <rPr>
        <sz val="11"/>
        <rFont val="Times New Roman"/>
        <family val="1"/>
        <charset val="204"/>
      </rPr>
      <t>5.4.4.</t>
    </r>
  </si>
  <si>
    <r>
      <rPr>
        <sz val="11"/>
        <rFont val="Times New Roman"/>
        <family val="1"/>
        <charset val="204"/>
      </rPr>
      <t>5.4.5.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</si>
  <si>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</si>
  <si>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7.1.</t>
    </r>
  </si>
  <si>
    <r>
      <rPr>
        <sz val="11"/>
        <rFont val="Times New Roman"/>
        <family val="1"/>
        <charset val="204"/>
      </rPr>
      <t>7.2.</t>
    </r>
  </si>
  <si>
    <r>
      <rPr>
        <sz val="11"/>
        <rFont val="Times New Roman"/>
        <family val="1"/>
        <charset val="204"/>
      </rPr>
      <t>7.3.</t>
    </r>
  </si>
  <si>
    <r>
      <rPr>
        <sz val="11"/>
        <rFont val="Times New Roman"/>
        <family val="1"/>
        <charset val="204"/>
      </rPr>
      <t>7.4.</t>
    </r>
  </si>
  <si>
    <r>
      <rPr>
        <sz val="11"/>
        <rFont val="Times New Roman"/>
        <family val="1"/>
        <charset val="204"/>
      </rPr>
      <t>7.5.</t>
    </r>
  </si>
  <si>
    <r>
      <rPr>
        <sz val="11"/>
        <rFont val="Times New Roman"/>
        <family val="1"/>
        <charset val="204"/>
      </rPr>
      <t>7.1.1.</t>
    </r>
  </si>
  <si>
    <r>
      <rPr>
        <sz val="11"/>
        <rFont val="Times New Roman"/>
        <family val="1"/>
        <charset val="204"/>
      </rPr>
      <t>7.1.2.</t>
    </r>
  </si>
  <si>
    <r>
      <rPr>
        <sz val="11"/>
        <rFont val="Times New Roman"/>
        <family val="1"/>
        <charset val="204"/>
      </rPr>
      <t>7.1.3.</t>
    </r>
  </si>
  <si>
    <r>
      <rPr>
        <sz val="11"/>
        <rFont val="Times New Roman"/>
        <family val="1"/>
        <charset val="204"/>
      </rPr>
      <t>7.1.4.</t>
    </r>
  </si>
  <si>
    <r>
      <rPr>
        <sz val="11"/>
        <rFont val="Times New Roman"/>
        <family val="1"/>
        <charset val="204"/>
      </rPr>
      <t>7.1.5.</t>
    </r>
  </si>
  <si>
    <r>
      <rPr>
        <sz val="11"/>
        <rFont val="Times New Roman"/>
        <family val="1"/>
        <charset val="204"/>
      </rPr>
      <t>7.2.1.</t>
    </r>
  </si>
  <si>
    <r>
      <rPr>
        <sz val="11"/>
        <rFont val="Times New Roman"/>
        <family val="1"/>
        <charset val="204"/>
      </rPr>
      <t>7.2.2.</t>
    </r>
  </si>
  <si>
    <r>
      <rPr>
        <sz val="11"/>
        <rFont val="Times New Roman"/>
        <family val="1"/>
        <charset val="204"/>
      </rPr>
      <t>7.2.3.</t>
    </r>
  </si>
  <si>
    <r>
      <rPr>
        <sz val="11"/>
        <rFont val="Times New Roman"/>
        <family val="1"/>
        <charset val="204"/>
      </rPr>
      <t>7.2.4.</t>
    </r>
  </si>
  <si>
    <r>
      <rPr>
        <sz val="11"/>
        <rFont val="Times New Roman"/>
        <family val="1"/>
        <charset val="204"/>
      </rPr>
      <t>7.2.5.</t>
    </r>
  </si>
  <si>
    <r>
      <rPr>
        <sz val="11"/>
        <rFont val="Times New Roman"/>
        <family val="1"/>
        <charset val="204"/>
      </rPr>
      <t>7.3.1.</t>
    </r>
  </si>
  <si>
    <r>
      <rPr>
        <sz val="11"/>
        <rFont val="Times New Roman"/>
        <family val="1"/>
        <charset val="204"/>
      </rPr>
      <t>7.3.2.</t>
    </r>
  </si>
  <si>
    <r>
      <rPr>
        <sz val="11"/>
        <rFont val="Times New Roman"/>
        <family val="1"/>
        <charset val="204"/>
      </rPr>
      <t>7.3.3.</t>
    </r>
  </si>
  <si>
    <r>
      <rPr>
        <sz val="11"/>
        <rFont val="Times New Roman"/>
        <family val="1"/>
        <charset val="204"/>
      </rPr>
      <t>7.3.4.</t>
    </r>
  </si>
  <si>
    <r>
      <rPr>
        <sz val="11"/>
        <rFont val="Times New Roman"/>
        <family val="1"/>
        <charset val="204"/>
      </rPr>
      <t>7.3.5.</t>
    </r>
  </si>
  <si>
    <r>
      <rPr>
        <sz val="11"/>
        <rFont val="Times New Roman"/>
        <family val="1"/>
        <charset val="204"/>
      </rPr>
      <t>7.4.1.</t>
    </r>
  </si>
  <si>
    <r>
      <rPr>
        <sz val="11"/>
        <rFont val="Times New Roman"/>
        <family val="1"/>
        <charset val="204"/>
      </rPr>
      <t>7.4.2.</t>
    </r>
  </si>
  <si>
    <r>
      <rPr>
        <sz val="11"/>
        <rFont val="Times New Roman"/>
        <family val="1"/>
        <charset val="204"/>
      </rPr>
      <t>7.4.3.</t>
    </r>
  </si>
  <si>
    <r>
      <rPr>
        <sz val="11"/>
        <rFont val="Times New Roman"/>
        <family val="1"/>
        <charset val="204"/>
      </rPr>
      <t>7.4.4.</t>
    </r>
  </si>
  <si>
    <r>
      <rPr>
        <sz val="11"/>
        <rFont val="Times New Roman"/>
        <family val="1"/>
        <charset val="204"/>
      </rPr>
      <t>7.4.5.</t>
    </r>
  </si>
  <si>
    <r>
      <rPr>
        <sz val="11"/>
        <rFont val="Times New Roman"/>
        <family val="1"/>
        <charset val="204"/>
      </rPr>
      <t>ВСЫ О по инвестиционной поограмме, в том числе:</t>
    </r>
  </si>
  <si>
    <t>Инвестиционная программа по реконструкции, модернизации и развитию распределительных электрических сетей 10/0,4кВ на 2020-2024г.г.</t>
  </si>
  <si>
    <t>Субъект Российской Федерации: Приморский край</t>
  </si>
  <si>
    <t>установка реклоузеров на ВЛ-10кВ фидер №13 п/с "ЗСМ" в районе ж/д ул. Ипподромная, 4</t>
  </si>
  <si>
    <t>установка реклоузеров на ВЛ-10кВ фидер №3 п/с "Евгеньевка" в районе ж/д ул. Хрещатинская, 78</t>
  </si>
  <si>
    <t>установка реклоузеров на ВЛ-10кВ фидер 31  №8 п/с "Спасск" Карьерная, 5</t>
  </si>
  <si>
    <t>установка реклоузеров на ВЛ-10кВ фидер 10 №11 п/с "Спасск" Репина, 2</t>
  </si>
  <si>
    <t>установка реклоузеров на ВЛ-10кВ фидер 3 №10 п/с "Спасск" Пригородный, 2</t>
  </si>
  <si>
    <t>установка реклоузеров на ВЛ-10кВ фидер-31  №9 п/с "Спасск" в районе ж/д ул. Мельничная-3-я Загородная</t>
  </si>
  <si>
    <t>Фактический объем финансирования капитальных вложений на 01.01.23 года. млн. рублей (с НДС)</t>
  </si>
  <si>
    <t>Финансирование капитальных вложений года 2023, млн. рублей (с НДС)</t>
  </si>
  <si>
    <t>Остаток финансирования капитальных вложений на01.01.2024 г  в прогнозных ценах соответствующих лег, млн. рублей (с НДС)</t>
  </si>
  <si>
    <t>Отклонение от плана финансирования капитальных вложений года 2023</t>
  </si>
  <si>
    <t>за 2023 год_</t>
  </si>
  <si>
    <t>Год раскрытия информации: 2024год</t>
  </si>
  <si>
    <t>за год 2023</t>
  </si>
  <si>
    <t>Освоение капитальных вложений 2023 года N, млн. рублей (без НДС)</t>
  </si>
  <si>
    <t>Фактический объем освоения капитальных вложений на 01.01.2023 года , млн. рублей (без НДС)</t>
  </si>
  <si>
    <t>Остаток освоения капитальных вложений на 01.01.2024 года , млн. рублей (без НДС)</t>
  </si>
  <si>
    <t>Остаток освоения капитальных вложений на 01.01. 2023 годаN, млн. рублей (без НДС)</t>
  </si>
  <si>
    <t>Год раскрытия информации: 2024 год</t>
  </si>
  <si>
    <t>Ввод объектов инвестиционной деятельности (мощностей) в эксплуатацию в год 2023</t>
  </si>
  <si>
    <t>Отклонения от плановых показателей года 2023</t>
  </si>
  <si>
    <t>Вывод объектов инвестиционной деятельности (мощностей) из эксплуатации в год 2023</t>
  </si>
  <si>
    <t>за 2023 год</t>
  </si>
  <si>
    <t>Год раскрытия (предоставления) информации: 2024 год</t>
  </si>
  <si>
    <t>Всего (год 2023)</t>
  </si>
  <si>
    <t>от « 25 » апреля 2018 г. № 320</t>
  </si>
  <si>
    <t>реквизиты решения органа исполнительной власти, утвердившего инвестиционную программу: Приказами Министерства энергетики ПК №45 ПР-82 от 19.06.2019г., ПК №45пр-78 от 02.06.2020г., № 45-Пр 111 от 13.07.2021г.,№ 45-Пр 137 от 17.08.2022 г., № 45-Пр 191 от 11.08.2023 г.</t>
  </si>
  <si>
    <t>№ п/п</t>
  </si>
  <si>
    <t>Показатель</t>
  </si>
  <si>
    <t>Ед. изм.</t>
  </si>
  <si>
    <t>Отчетный год 2023 год</t>
  </si>
  <si>
    <t>Отклонение от плановых значений по итогам отчетного периода</t>
  </si>
  <si>
    <t>Причины
отклонений</t>
  </si>
  <si>
    <t xml:space="preserve">План
</t>
  </si>
  <si>
    <t xml:space="preserve">Факт
</t>
  </si>
  <si>
    <t>в ед. измерений</t>
  </si>
  <si>
    <t>в процентах,
%</t>
  </si>
  <si>
    <t>1. Финансово-экономическая модель деятельности субъекта электроэнергетики</t>
  </si>
  <si>
    <t>БЮДЖЕТ ДОХОДОВ И РАСХОДОВ</t>
  </si>
  <si>
    <t>I.</t>
  </si>
  <si>
    <t>Выручка от реализации товаров (работ, услуг) всего, в том числе*:</t>
  </si>
  <si>
    <t>млн руб-</t>
  </si>
  <si>
    <t>лей</t>
  </si>
  <si>
    <t>1.1.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</si>
  <si>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</si>
  <si>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</si>
  <si>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</si>
  <si>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</si>
  <si>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1.2.</t>
  </si>
  <si>
    <t>Производство и поставка тепловой энергии (мощности)</t>
  </si>
  <si>
    <t>1.3.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</si>
  <si>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</si>
  <si>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</si>
  <si>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1.5.</t>
  </si>
  <si>
    <t>Оказание услуг по технологическому присоединению</t>
  </si>
  <si>
    <t>Реализация электрической энергии и мощности</t>
  </si>
  <si>
    <t>1.7.</t>
  </si>
  <si>
    <t>Реализации тепловой энергии (мощности)</t>
  </si>
  <si>
    <t>1.8.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</si>
  <si>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</si>
  <si>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</si>
  <si>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</si>
  <si>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1.9.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</si>
  <si>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</si>
  <si>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</si>
  <si>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</si>
  <si>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2.1.</t>
  </si>
  <si>
    <t>2.2.</t>
  </si>
  <si>
    <t>2.3.</t>
  </si>
  <si>
    <t>2.4.</t>
  </si>
  <si>
    <t>2.5.</t>
  </si>
  <si>
    <t>2.6.</t>
  </si>
  <si>
    <t>2.7.</t>
  </si>
  <si>
    <t>млн рублей</t>
  </si>
  <si>
    <t>2.8.</t>
  </si>
  <si>
    <t>2.9.</t>
  </si>
  <si>
    <t>II.I</t>
  </si>
  <si>
    <t>Материальные расходы всего, в том числе:</t>
  </si>
  <si>
    <t>расходы на топливо на технологические цели</t>
  </si>
  <si>
    <t>2.1.2.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</si>
  <si>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</si>
  <si>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</si>
  <si>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</si>
  <si>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</si>
  <si>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</si>
  <si>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</si>
  <si>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</si>
  <si>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</si>
  <si>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</si>
  <si>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2.1.2.3.</t>
  </si>
  <si>
    <t>сырье, материалы, запасные части, инструменты</t>
  </si>
  <si>
    <t>2.1.2.4.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</si>
  <si>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</si>
  <si>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</si>
  <si>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</si>
  <si>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2.2.1.</t>
  </si>
  <si>
    <t>услуги по передаче электрической энергии по единой (национальной) общероссийской электрической сети</t>
  </si>
  <si>
    <t>2.2.2.</t>
  </si>
  <si>
    <t>услуги по передаче электрической энергии по сетям территориальной сетевой организации</t>
  </si>
  <si>
    <t>2.2.3.</t>
  </si>
  <si>
    <t>услуги по передаче тепловой энергии, теплоносителя</t>
  </si>
  <si>
    <t>2.2.4.</t>
  </si>
  <si>
    <t>услуги инфраструктурных организаций*****</t>
  </si>
  <si>
    <t>2.2.5.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</si>
  <si>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</si>
  <si>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</si>
  <si>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</si>
  <si>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</si>
  <si>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</si>
  <si>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</si>
  <si>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</si>
  <si>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2.5.1.</t>
  </si>
  <si>
    <t>налог на имущество организации</t>
  </si>
  <si>
    <t>2.5.2.</t>
  </si>
  <si>
    <t>прочие налоги и сборы</t>
  </si>
  <si>
    <t>II.VI</t>
  </si>
  <si>
    <t>Прочие расходы всего, в том числе:</t>
  </si>
  <si>
    <t>2.6.1.</t>
  </si>
  <si>
    <t>работы и услуги непроизводственного характера</t>
  </si>
  <si>
    <t>2.6.2.</t>
  </si>
  <si>
    <t>арендная плата, лизинговые платежи</t>
  </si>
  <si>
    <t>2.6.3.</t>
  </si>
  <si>
    <t>иные прочие расходы</t>
  </si>
  <si>
    <t>II.VII</t>
  </si>
  <si>
    <t>Иные сведения:</t>
  </si>
  <si>
    <t>2.7.1.</t>
  </si>
  <si>
    <t>Расходы на ремонт</t>
  </si>
  <si>
    <t>2.7.2.</t>
  </si>
  <si>
    <t>Коммерческие расходы</t>
  </si>
  <si>
    <t>2.7.3.</t>
  </si>
  <si>
    <t>Управленческие расходы</t>
  </si>
  <si>
    <t>III.</t>
  </si>
  <si>
    <t>Прибыль (убыток) от продаж</t>
  </si>
  <si>
    <t>(строка I - строка II) всего, в том числе:</t>
  </si>
  <si>
    <t>3.1.</t>
  </si>
  <si>
    <t>3.1.2.</t>
  </si>
  <si>
    <t>3.1.3.</t>
  </si>
  <si>
    <t>3.1.4.</t>
  </si>
  <si>
    <t>3.2.</t>
  </si>
  <si>
    <t>3.3.</t>
  </si>
  <si>
    <t>3.4.</t>
  </si>
  <si>
    <t>3.5.</t>
  </si>
  <si>
    <t>3.6.</t>
  </si>
  <si>
    <t>3.7.</t>
  </si>
  <si>
    <t>3.8.</t>
  </si>
  <si>
    <t>3.9.</t>
  </si>
  <si>
    <t>IV</t>
  </si>
  <si>
    <t>Прочие доходы и расходы (сальдо)</t>
  </si>
  <si>
    <t>(строка 4.1 - строка 4.2)</t>
  </si>
  <si>
    <t>4.1.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</si>
  <si>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</si>
  <si>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</si>
  <si>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</si>
  <si>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</si>
  <si>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</si>
  <si>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</si>
  <si>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4.1.3.2.</t>
  </si>
  <si>
    <t>прочие внереализационные доходы</t>
  </si>
  <si>
    <t>4.2.</t>
  </si>
  <si>
    <t>4.2.1.</t>
  </si>
  <si>
    <t>расходы, связанные с персоналом</t>
  </si>
  <si>
    <t>4.2.2.</t>
  </si>
  <si>
    <t>проценты к уплате</t>
  </si>
  <si>
    <t>4.2.3.</t>
  </si>
  <si>
    <t>создание резервов всего, в том числе:</t>
  </si>
  <si>
    <t>4.2.3.1</t>
  </si>
  <si>
    <t>4.2.4.</t>
  </si>
  <si>
    <t>прочие внереализационные расходы</t>
  </si>
  <si>
    <t>V</t>
  </si>
  <si>
    <t>Прибыль (убыток) до налогообложения</t>
  </si>
  <si>
    <t>(строка III + строка IV) всего, в том числе:</t>
  </si>
  <si>
    <t>5.1.</t>
  </si>
  <si>
    <t>Производство и поставка электрической энергии на оптовом рынке электрической энергии и мощности</t>
  </si>
  <si>
    <t>5.2.</t>
  </si>
  <si>
    <t>5.3.</t>
  </si>
  <si>
    <t>5.4.</t>
  </si>
  <si>
    <t>5.5.</t>
  </si>
  <si>
    <t>5.6.</t>
  </si>
  <si>
    <t>5.7.</t>
  </si>
  <si>
    <t>5.8.</t>
  </si>
  <si>
    <t>5.9.</t>
  </si>
  <si>
    <t>VI</t>
  </si>
  <si>
    <t>Налог на прибыль всего, в том числе:</t>
  </si>
  <si>
    <t>6.1.</t>
  </si>
  <si>
    <t>6.2.</t>
  </si>
  <si>
    <t>Производство и поставка тепловой энергии (мощности);</t>
  </si>
  <si>
    <t>6.3.</t>
  </si>
  <si>
    <t>Оказание услуг по передаче электрической энергии;</t>
  </si>
  <si>
    <t>6.4.</t>
  </si>
  <si>
    <t>Оказание услуг по передаче тепловой энергии, теплоносителя;</t>
  </si>
  <si>
    <t>6.5.</t>
  </si>
  <si>
    <t>Оказание услуг по технологическому присоединению;</t>
  </si>
  <si>
    <t>6.6.</t>
  </si>
  <si>
    <t>Реализация электрической энергии и мощности;</t>
  </si>
  <si>
    <t>6.7.</t>
  </si>
  <si>
    <t>Реализации тепловой энергии (мощности);</t>
  </si>
  <si>
    <t>6.8.</t>
  </si>
  <si>
    <t>6.9.</t>
  </si>
  <si>
    <t>Прочая деятельность;</t>
  </si>
  <si>
    <t>VII</t>
  </si>
  <si>
    <t>Чистая прибыль (убыток) всего, в том числе: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</si>
  <si>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</si>
  <si>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</si>
  <si>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</si>
  <si>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</si>
  <si>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</si>
  <si>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</si>
  <si>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</si>
  <si>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</si>
  <si>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</si>
  <si>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VIII</t>
  </si>
  <si>
    <t>Направления использования чистой прибыли</t>
  </si>
  <si>
    <t>8.1.</t>
  </si>
  <si>
    <t>На инвестиции</t>
  </si>
  <si>
    <t>8.2.</t>
  </si>
  <si>
    <t>Резервный фонд</t>
  </si>
  <si>
    <t>8.3.</t>
  </si>
  <si>
    <t>Выплата дивидендов</t>
  </si>
  <si>
    <t>8.4.</t>
  </si>
  <si>
    <t>Остаток на развитие</t>
  </si>
  <si>
    <t>IX</t>
  </si>
  <si>
    <t>9.1.</t>
  </si>
  <si>
    <t>Прибыль до налогообложения без учета процентов к уплате и амортизации (строка V + строка 4.2.2 + строка II.IV)</t>
  </si>
  <si>
    <t>9.2.</t>
  </si>
  <si>
    <t>Долг (кредиты и займы) на начало периода всего, в том числе:</t>
  </si>
  <si>
    <t>краткосрочные кредиты и займы на начало периода</t>
  </si>
  <si>
    <t>9.3.</t>
  </si>
  <si>
    <t>Долг (кредиты и займы) на конец периода, в том числе</t>
  </si>
  <si>
    <t>краткосрочные кредиты и займы на конец периода</t>
  </si>
  <si>
    <t>9.4.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</si>
  <si>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</si>
  <si>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</si>
  <si>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</si>
  <si>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</si>
  <si>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</si>
  <si>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</si>
  <si>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</si>
  <si>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</si>
  <si>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</si>
  <si>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</si>
  <si>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</si>
  <si>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</si>
  <si>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Оказание услуг по оперативно-диспетчерскому управлению в электроэнергетике всего,</t>
  </si>
  <si>
    <t>в том числе:</t>
  </si>
  <si>
    <t>10.9.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</si>
  <si>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</si>
  <si>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</si>
  <si>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</si>
  <si>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10.10.</t>
  </si>
  <si>
    <t>XI</t>
  </si>
  <si>
    <t>Платежи по текущим операциям всего, в том числе:</t>
  </si>
  <si>
    <t>11.1.</t>
  </si>
  <si>
    <t>Оплата поставщикам топлива</t>
  </si>
  <si>
    <t>11.2.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</si>
  <si>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</si>
  <si>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</si>
  <si>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</si>
  <si>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</si>
  <si>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11.3.</t>
  </si>
  <si>
    <t>Оплата услуг по передаче электрической энергии по единой (национальной) общероссийской электрической сети</t>
  </si>
  <si>
    <t>11.4.</t>
  </si>
  <si>
    <t>Оплата услуг по передаче электрической энергии по сетям территориальных сетевых организаций</t>
  </si>
  <si>
    <t>11.5.</t>
  </si>
  <si>
    <t>Оплата услуг по передаче тепловой энергии, теплоносителя</t>
  </si>
  <si>
    <t>11.6.</t>
  </si>
  <si>
    <t>Оплата труда</t>
  </si>
  <si>
    <t>11.7.</t>
  </si>
  <si>
    <t>Страховые взносы</t>
  </si>
  <si>
    <t>11.8.</t>
  </si>
  <si>
    <t>Оплата налогов и сборов всего, в том числе:</t>
  </si>
  <si>
    <t>налог на прибыль</t>
  </si>
  <si>
    <t>11.9.</t>
  </si>
  <si>
    <t>Оплата сырья, материалов, запасных частей, инструментов</t>
  </si>
  <si>
    <t>11.10.</t>
  </si>
  <si>
    <t>Оплата прочих услуг производственного характера</t>
  </si>
  <si>
    <t>11.11.</t>
  </si>
  <si>
    <t>Арендная плата и лизинговые платежи</t>
  </si>
  <si>
    <t>11.12.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</si>
  <si>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</si>
  <si>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11.13.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</si>
  <si>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</si>
  <si>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</si>
  <si>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</si>
  <si>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12.1.</t>
  </si>
  <si>
    <t>Поступления от реализации имущества и имущественных прав</t>
  </si>
  <si>
    <t>12.2.</t>
  </si>
  <si>
    <t>Поступления по заключенным инвестиционным соглашениям, в том числе</t>
  </si>
  <si>
    <t>12.2.1.</t>
  </si>
  <si>
    <t>по использованию средств бюджетов бюджетной системы Российской Федерации всего,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</si>
  <si>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</si>
  <si>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</si>
  <si>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</si>
  <si>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</si>
  <si>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12.3.</t>
  </si>
  <si>
    <t>Прочие поступления по инвестиционным операциям</t>
  </si>
  <si>
    <t>ХIII</t>
  </si>
  <si>
    <t>Платежи по инвестиционным операциям всего, в том числе:</t>
  </si>
  <si>
    <t>13.1.</t>
  </si>
  <si>
    <t>Инвестиции в основной капитал всего,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</si>
  <si>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</si>
  <si>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</si>
  <si>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</si>
  <si>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</si>
  <si>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</t>
  </si>
  <si>
    <t>конструкторских разработок</t>
  </si>
  <si>
    <t>прочие выплаты, связанные с инвестициями в основной капитал</t>
  </si>
  <si>
    <t>13.2.</t>
  </si>
  <si>
    <t>Приобретение нематериальных активов</t>
  </si>
  <si>
    <t>13.3.</t>
  </si>
  <si>
    <t>Прочие платежи по инвестиционным операциям всего, в том числе:</t>
  </si>
  <si>
    <t>13.4.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</si>
  <si>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</si>
  <si>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</si>
  <si>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</si>
  <si>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14.1.</t>
  </si>
  <si>
    <t>Процентные поступления</t>
  </si>
  <si>
    <t>14.2.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</si>
  <si>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</si>
  <si>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</si>
  <si>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</si>
  <si>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</si>
  <si>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14.3.</t>
  </si>
  <si>
    <t>Поступления от эмиссии акций**</t>
  </si>
  <si>
    <t>14.4.</t>
  </si>
  <si>
    <t>Поступления от реализации финансовых инструментов всего, в том числе:</t>
  </si>
  <si>
    <t>облигационные займы</t>
  </si>
  <si>
    <t>вексели</t>
  </si>
  <si>
    <t>14.5.</t>
  </si>
  <si>
    <t>Поступления от займов организаций</t>
  </si>
  <si>
    <t>14.6.</t>
  </si>
  <si>
    <t>Поступления за счет средств инвесторов</t>
  </si>
  <si>
    <t>14.7.</t>
  </si>
  <si>
    <t>Прочие поступления по финансовым операциям</t>
  </si>
  <si>
    <t>XV</t>
  </si>
  <si>
    <t>Платежи по финансовым операциям всего,</t>
  </si>
  <si>
    <t>15.1.</t>
  </si>
  <si>
    <t>Погашение кредитов и займов всего,</t>
  </si>
  <si>
    <t>15.2.</t>
  </si>
  <si>
    <t>15.3.</t>
  </si>
  <si>
    <t>Прочие выплаты по финансовым операциям</t>
  </si>
  <si>
    <t>XVI</t>
  </si>
  <si>
    <t>Сальдо денежных средств по операционной деятельности (строка Х - строка XI) всего, в том числе:</t>
  </si>
  <si>
    <t>XVII</t>
  </si>
  <si>
    <t>Сальдо денежных средств по инвестиционным операциям всего (строка ХII - строка ХIII),</t>
  </si>
  <si>
    <t>всего в том числе</t>
  </si>
  <si>
    <t>17.1.</t>
  </si>
  <si>
    <t>Сальдо денежных средств по инвестиционным операциям</t>
  </si>
  <si>
    <t>17.2.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</si>
  <si>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</si>
  <si>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</si>
  <si>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</t>
  </si>
  <si>
    <t>в том числе</t>
  </si>
  <si>
    <t>18.1.</t>
  </si>
  <si>
    <t>Сальдо денежных средств по привлечению и погашению кредитов и займов</t>
  </si>
  <si>
    <t>18.2.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</si>
  <si>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</si>
  <si>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</si>
  <si>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</si>
  <si>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</si>
  <si>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</t>
  </si>
  <si>
    <t>(строка XVI + строка ХVII + строка ХVIII + строка ХIХ)</t>
  </si>
  <si>
    <t>XXI</t>
  </si>
  <si>
    <t>Остаток денежных средств на начало периода</t>
  </si>
  <si>
    <t>ХХII</t>
  </si>
  <si>
    <t>Остаток денежных средств на конец периода</t>
  </si>
  <si>
    <t>XXIII</t>
  </si>
  <si>
    <t>-</t>
  </si>
  <si>
    <t>23.1.</t>
  </si>
  <si>
    <t>Дебиторская задолженность на конец периода всего, в том числе:</t>
  </si>
  <si>
    <t>23.1.1.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</si>
  <si>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</si>
  <si>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</si>
  <si>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</si>
  <si>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</si>
  <si>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</si>
  <si>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</si>
  <si>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</si>
  <si>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</si>
  <si>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</si>
  <si>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23.1.2.</t>
  </si>
  <si>
    <t>производство и поставка тепловой энергии (мощности)</t>
  </si>
  <si>
    <t>23.1.2.а</t>
  </si>
  <si>
    <t>23.1.3.</t>
  </si>
  <si>
    <t>оказание услуг по передаче электрической энергии</t>
  </si>
  <si>
    <t>23.1.3.а</t>
  </si>
  <si>
    <t>23.1.4.</t>
  </si>
  <si>
    <t>оказание услуг по передаче тепловой энергии, теплоносителя</t>
  </si>
  <si>
    <t>23.1.4.а</t>
  </si>
  <si>
    <t>23.1.5.</t>
  </si>
  <si>
    <t>оказание услуг по технологическому присоединению</t>
  </si>
  <si>
    <t>23.1.5.а</t>
  </si>
  <si>
    <t>23.1.6.</t>
  </si>
  <si>
    <t>реализация электрической энергии и мощности</t>
  </si>
  <si>
    <t>23.1.6. а</t>
  </si>
  <si>
    <t>23.1.7.</t>
  </si>
  <si>
    <t>реализации тепловой энергии (мощности)</t>
  </si>
  <si>
    <t>23.1.7.а</t>
  </si>
  <si>
    <t>23.1.8.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</si>
  <si>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</si>
  <si>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</si>
  <si>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</si>
  <si>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</si>
  <si>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</si>
  <si>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</si>
  <si>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23.1.9.</t>
  </si>
  <si>
    <t>прочая деятельность</t>
  </si>
  <si>
    <t>23.1.9.а</t>
  </si>
  <si>
    <t>23.2.</t>
  </si>
  <si>
    <t>Кредиторская задолженность на конец периода всего, в том числе:</t>
  </si>
  <si>
    <t>23.2.1.</t>
  </si>
  <si>
    <t>поставщикам топлива на технологические цели</t>
  </si>
  <si>
    <t>23.2.1.а</t>
  </si>
  <si>
    <t>23.2.2.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</si>
  <si>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</si>
  <si>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</si>
  <si>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</si>
  <si>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</si>
  <si>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</si>
  <si>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</si>
  <si>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23.2.3.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</si>
  <si>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</si>
  <si>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</si>
  <si>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23.2.4.</t>
  </si>
  <si>
    <t>по оплате услуг территориальных сетевых организаций</t>
  </si>
  <si>
    <t>23.2.4.а</t>
  </si>
  <si>
    <t>23.2.5.</t>
  </si>
  <si>
    <t>перед персоналом по оплате труда</t>
  </si>
  <si>
    <t>23.2.5.а</t>
  </si>
  <si>
    <t>23.2.6.</t>
  </si>
  <si>
    <t>перед бюджетами и внебюджетными фондами</t>
  </si>
  <si>
    <t>23.2.6.а</t>
  </si>
  <si>
    <t>23.2.7.</t>
  </si>
  <si>
    <t>по договорам технологического присоединения</t>
  </si>
  <si>
    <t>23.2.7.а</t>
  </si>
  <si>
    <t>23.2.8.</t>
  </si>
  <si>
    <t>по обязательствам перед поставщиками и подрядчиками по исполнению инвестиционной программы</t>
  </si>
  <si>
    <t>23.2.8.а</t>
  </si>
  <si>
    <t>23.2.9.</t>
  </si>
  <si>
    <t>прочая кредиторская задолженность</t>
  </si>
  <si>
    <t>23.2.9.а</t>
  </si>
  <si>
    <t>23.3.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</si>
  <si>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</si>
  <si>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</si>
  <si>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23.3.1.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</si>
  <si>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</si>
  <si>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</si>
  <si>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</si>
  <si>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</si>
  <si>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</si>
  <si>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</si>
  <si>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</si>
  <si>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23.3.2.</t>
  </si>
  <si>
    <t>от производства и поставки тепловой энергии (мощности)</t>
  </si>
  <si>
    <t>23.3.3.</t>
  </si>
  <si>
    <t>от оказания услуг по передаче электрической энергии</t>
  </si>
  <si>
    <t>23.3.4.</t>
  </si>
  <si>
    <t>от оказания услуг по передаче тепловой энергии, теплоносителя</t>
  </si>
  <si>
    <t>23.3.5.</t>
  </si>
  <si>
    <t>от реализации электрической энергии и мощности</t>
  </si>
  <si>
    <t>23.3.6.</t>
  </si>
  <si>
    <t>от реализации тепловой энергии (мощности)</t>
  </si>
  <si>
    <t>23.3.7.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</si>
  <si>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</si>
  <si>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</si>
  <si>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</si>
  <si>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</si>
  <si>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</si>
  <si>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</si>
  <si>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24.1.</t>
  </si>
  <si>
    <t>Установленная электрическая мощность</t>
  </si>
  <si>
    <t>МВт</t>
  </si>
  <si>
    <t>24.2.</t>
  </si>
  <si>
    <t>Установленная тепловая мощность</t>
  </si>
  <si>
    <t>Гкал/</t>
  </si>
  <si>
    <t>час</t>
  </si>
  <si>
    <t>24.3.</t>
  </si>
  <si>
    <t>Располагаемая электрическая мощность</t>
  </si>
  <si>
    <t>24.4.</t>
  </si>
  <si>
    <t>Присоединенная тепловая мощность</t>
  </si>
  <si>
    <t>24.5.</t>
  </si>
  <si>
    <t>Объем выработанной электрической энергии</t>
  </si>
  <si>
    <t>млн.</t>
  </si>
  <si>
    <t>кВт.ч</t>
  </si>
  <si>
    <t>24.6.</t>
  </si>
  <si>
    <t>Объем продукции отпущенной с шин (коллекторов)</t>
  </si>
  <si>
    <t>электрической энергии</t>
  </si>
  <si>
    <t>тепловой энергии</t>
  </si>
  <si>
    <t>тыс.</t>
  </si>
  <si>
    <t>Гкал</t>
  </si>
  <si>
    <t>24.7.</t>
  </si>
  <si>
    <t>Объем покупной продукции для последующей продажи</t>
  </si>
  <si>
    <t>24.7.1.</t>
  </si>
  <si>
    <t>млн.кВт.ч</t>
  </si>
  <si>
    <t>24.7.2.</t>
  </si>
  <si>
    <t>электрической мощности</t>
  </si>
  <si>
    <t>24.7.3.</t>
  </si>
  <si>
    <t>24.8.</t>
  </si>
  <si>
    <t>Объем покупной продукции на технологические цели</t>
  </si>
  <si>
    <t>24.8.1.</t>
  </si>
  <si>
    <t>24.8.2.</t>
  </si>
  <si>
    <t>24.9.</t>
  </si>
  <si>
    <t>Объем продукции отпущенной (проданной) потребителям</t>
  </si>
  <si>
    <t>XXV</t>
  </si>
  <si>
    <t>В отношении деятельности по передаче электрической энергии</t>
  </si>
  <si>
    <t>25.1.</t>
  </si>
  <si>
    <t>Объем отпуска электрической энергии из сети (полезный отпуск) всего, в том числе:</t>
  </si>
  <si>
    <t>25.1.1.</t>
  </si>
  <si>
    <t>потребителям, присоединенным к единой (национальной) общероссийской электрической сети всего, в том числе:</t>
  </si>
  <si>
    <t>млн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</si>
  <si>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</si>
  <si>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</si>
  <si>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</si>
  <si>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</si>
  <si>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25.2.</t>
  </si>
  <si>
    <t>Объем технологического расхода (потерь) при передаче электрической энергии</t>
  </si>
  <si>
    <t>25.3.</t>
  </si>
  <si>
    <t>Заявленная мощность***/фактическая мощность</t>
  </si>
  <si>
    <t>всего, в том числе:</t>
  </si>
  <si>
    <t>25.3.1.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</si>
  <si>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</si>
  <si>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</si>
  <si>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</si>
  <si>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25.4.</t>
  </si>
  <si>
    <t>Количество условных единиц обслуживаемого электросетевого оборудования</t>
  </si>
  <si>
    <t>у.е.</t>
  </si>
  <si>
    <t>25.5.</t>
  </si>
  <si>
    <t>Необходимая валовая выручка сетевой организации в части содержания</t>
  </si>
  <si>
    <t>(строка 1.3 - строка 2.2.1 - строка 2.2.2 - строка 2.1.2.1.1)</t>
  </si>
  <si>
    <t>XXVI</t>
  </si>
  <si>
    <t>В отношении сбытовой деятельности</t>
  </si>
  <si>
    <t>26.1.</t>
  </si>
  <si>
    <t>Полезный отпуск электрической энергии потребителям</t>
  </si>
  <si>
    <t>26.2.</t>
  </si>
  <si>
    <t>Отпуск тепловой энергии потребителям</t>
  </si>
  <si>
    <t>Гкал/час</t>
  </si>
  <si>
    <t>26.3.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</si>
  <si>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</si>
  <si>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26.4.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</si>
  <si>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</si>
  <si>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</si>
  <si>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</t>
  </si>
  <si>
    <t>диспетчерскому управлению</t>
  </si>
  <si>
    <t>27.1.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</si>
  <si>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</si>
  <si>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</si>
  <si>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</si>
  <si>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</si>
  <si>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Объем потребления в Единой энергетической системе России, в том числе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</si>
  <si>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</si>
  <si>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</si>
  <si>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27.3.</t>
  </si>
  <si>
    <t>Собственная необходимая валовая выручка субъекта оперативно-диспетчерского управления, всего в том числе</t>
  </si>
  <si>
    <t>XXVIII</t>
  </si>
  <si>
    <t>Среднесписочная численность работников</t>
  </si>
  <si>
    <t>чел</t>
  </si>
  <si>
    <t>2. Источники финансирования инвестиционной программы субъекта электроэнергетики</t>
  </si>
  <si>
    <t>План</t>
  </si>
  <si>
    <t>Факт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</si>
  <si>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</si>
  <si>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</si>
  <si>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</t>
  </si>
  <si>
    <t>Прибыль, направляемая на инвестиции, в том числе:</t>
  </si>
  <si>
    <t xml:space="preserve">инвестиционная составляющая в тарифах </t>
  </si>
  <si>
    <t>1.1.1.1</t>
  </si>
  <si>
    <t xml:space="preserve">производство электрической энергии (мощности) </t>
  </si>
  <si>
    <t>1.1.1.2</t>
  </si>
  <si>
    <t>передача электрической энергии</t>
  </si>
  <si>
    <t>1.1.1.3</t>
  </si>
  <si>
    <t>реализация электрической энергии (мощности)</t>
  </si>
  <si>
    <t>1.1.1.4</t>
  </si>
  <si>
    <t>производство тепловой энергии (мощности)</t>
  </si>
  <si>
    <t>1.1.1.5</t>
  </si>
  <si>
    <t xml:space="preserve">передача тепловой энергии </t>
  </si>
  <si>
    <t>1.1.1.6</t>
  </si>
  <si>
    <t>реализация тепловой энергии (мощности)</t>
  </si>
  <si>
    <t>1.1.1.7</t>
  </si>
  <si>
    <t>от оказания услуг по оперативно-диспетчерскому управлению в электроэнергетике, всего в том числе</t>
  </si>
  <si>
    <t>1.1.1.7.1</t>
  </si>
  <si>
    <t xml:space="preserve">в части управления технологическими режимами </t>
  </si>
  <si>
    <t>1.1.1.7.2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</si>
  <si>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</si>
  <si>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</si>
  <si>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</si>
  <si>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</si>
  <si>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</si>
  <si>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>от технологического присоединения генерации</t>
  </si>
  <si>
    <t>1.1.3.1.а</t>
  </si>
  <si>
    <t>авансовое использование прибыли</t>
  </si>
  <si>
    <t>1.1.3.2</t>
  </si>
  <si>
    <t>от технологического присоединения потребителей</t>
  </si>
  <si>
    <t>1.1.3.2.а</t>
  </si>
  <si>
    <t>1.1.4</t>
  </si>
  <si>
    <t>Прочая прибыль</t>
  </si>
  <si>
    <t>Амортизация всего, в том числе</t>
  </si>
  <si>
    <t>1.2.1</t>
  </si>
  <si>
    <t xml:space="preserve">амортизация, учтенная в тарифах </t>
  </si>
  <si>
    <t>1.2.1.1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</si>
  <si>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</si>
  <si>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</si>
  <si>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</si>
  <si>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</si>
  <si>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</si>
  <si>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</si>
  <si>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</si>
  <si>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</si>
  <si>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амортизация</t>
  </si>
  <si>
    <t>недоиспользованная амортизация прошлых лет</t>
  </si>
  <si>
    <t>1.2.3.1</t>
  </si>
  <si>
    <t>1.2.3.2</t>
  </si>
  <si>
    <t>1.2.3.3</t>
  </si>
  <si>
    <t>1.2.3.4</t>
  </si>
  <si>
    <t>1.2.3.7</t>
  </si>
  <si>
    <t>1.2.3.7.1</t>
  </si>
  <si>
    <t>1.2.3.7.2</t>
  </si>
  <si>
    <t>1.3</t>
  </si>
  <si>
    <t>Возврат НДС</t>
  </si>
  <si>
    <t>1.4</t>
  </si>
  <si>
    <t xml:space="preserve">Прочие собственные средства всего, в том числе: </t>
  </si>
  <si>
    <t>1.4.1</t>
  </si>
  <si>
    <t>средства допэмиссии</t>
  </si>
  <si>
    <t>1.4.2</t>
  </si>
  <si>
    <t>остаток собственных средств на начало года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</si>
  <si>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</si>
  <si>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</si>
  <si>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</si>
  <si>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</si>
  <si>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</si>
  <si>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</si>
  <si>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</si>
  <si>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</si>
  <si>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</si>
  <si>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</si>
  <si>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Бюджетное финансирование</t>
  </si>
  <si>
    <t>2.5.1</t>
  </si>
  <si>
    <t>2.5.2</t>
  </si>
  <si>
    <t>в том числе средства федерального бюджета, недоиспользованные в прошлых периодах</t>
  </si>
  <si>
    <t>2.5.3</t>
  </si>
  <si>
    <t xml:space="preserve">средства регионального и местных бюджетов </t>
  </si>
  <si>
    <t>2.5.4</t>
  </si>
  <si>
    <t>в том числе средства регионального и местных бюджетов, недоиспользованные в прошлых периодах</t>
  </si>
  <si>
    <t>2.6</t>
  </si>
  <si>
    <t>Средства инвесторов</t>
  </si>
  <si>
    <t>2.7</t>
  </si>
  <si>
    <t>Использование лизинга</t>
  </si>
  <si>
    <t>2.8</t>
  </si>
  <si>
    <t>Прочие привлеченные средства</t>
  </si>
  <si>
    <r>
      <t>_____</t>
    </r>
    <r>
      <rPr>
        <b/>
        <sz val="5.85"/>
        <rFont val="Times New Roman"/>
        <family val="1"/>
        <charset val="204"/>
      </rPr>
      <t>Примечание:</t>
    </r>
  </si>
  <si>
    <t>_____*_В строках, содержащих слова "всего, в том числе" указывается сумма нижерасположенных строк соответствующего раздела (подраздела).</t>
  </si>
  <si>
    <t>_____**_Строка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</si>
  <si>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_____***_Указывается на основании заключенных договоров на оказание услуг по передаче электрической энергии.</t>
  </si>
  <si>
    <t>_____****_Указываются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</si>
  <si>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_____*****_Указывается суммарно стоимость оказанных субъекту электроэнергетики услуг:</t>
  </si>
  <si>
    <t>_____по оперативно-диспетчерскому управлению в электроэнергетике;</t>
  </si>
  <si>
    <t>_____по организации оптовой торговли электрической энергией, мощностью и иными допущенными к обращению на оптовом рынке товарами и услугами;</t>
  </si>
  <si>
    <t>_____по расчету требований и обязательств участников оптового рынка.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</si>
</sst>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0"/>
    <numFmt numFmtId="165" formatCode="0.000"/>
    <numFmt numFmtId="166" formatCode="0.0"/>
    <numFmt numFmtId="167" formatCode="0.000%"/>
    <numFmt numFmtId="168" formatCode="0.000;[Red]0.000"/>
    <numFmt numFmtId="169" formatCode="#,##0.000;[Red]#,##0.000"/>
    <numFmt numFmtId="170" formatCode="_-* #,##0.00_р_._-;\-* #,##0.00_р_._-;_-* &quot;-&quot;??_р_._-;_-@_-"/>
    <numFmt numFmtId="171" formatCode="#,##0.00;[Red]#,##0.00"/>
    <numFmt numFmtId="172" formatCode="0.00;[Red]0.00"/>
    <numFmt numFmtId="173" formatCode="#,##0.000"/>
  </numFmts>
  <fonts count="45" x14ac:knownFonts="1">
    <font>
      <sz val="11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7"/>
      <name val="Times New Roman"/>
      <family val="1"/>
      <charset val="204"/>
    </font>
    <font>
      <i/>
      <sz val="6"/>
      <name val="Trebuchet MS"/>
      <family val="2"/>
      <charset val="204"/>
    </font>
    <font>
      <sz val="8"/>
      <name val="MS Reference Sans Serif"/>
      <family val="2"/>
      <charset val="204"/>
    </font>
    <font>
      <i/>
      <sz val="6"/>
      <name val="MS Reference Sans Serif"/>
      <family val="2"/>
      <charset val="204"/>
    </font>
    <font>
      <sz val="6"/>
      <name val="Sylfaen"/>
      <family val="1"/>
      <charset val="204"/>
    </font>
    <font>
      <sz val="6"/>
      <name val="Palatino Linotype"/>
      <family val="1"/>
      <charset val="204"/>
    </font>
    <font>
      <b/>
      <i/>
      <sz val="7"/>
      <name val="Consolas"/>
      <family val="3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name val="Courier New"/>
      <family val="3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1"/>
      <name val="Trebuchet MS"/>
      <family val="2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Bookman Old Style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2"/>
      <name val="Times New Roman"/>
      <charset val="204"/>
    </font>
    <font>
      <sz val="10"/>
      <name val="Times New Roman CYR"/>
      <charset val="204"/>
    </font>
    <font>
      <b/>
      <sz val="13.5"/>
      <name val="Times New Roman"/>
      <family val="1"/>
      <charset val="204"/>
    </font>
    <font>
      <sz val="5.85"/>
      <name val="Times New Roman"/>
      <family val="1"/>
      <charset val="204"/>
    </font>
    <font>
      <b/>
      <sz val="5.85"/>
      <name val="Times New Roman"/>
      <family val="1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6" fillId="0" borderId="0"/>
    <xf numFmtId="0" fontId="39" fillId="0" borderId="0"/>
    <xf numFmtId="0" fontId="35" fillId="0" borderId="0"/>
  </cellStyleXfs>
  <cellXfs count="554">
    <xf numFmtId="0" fontId="0" fillId="0" borderId="0" xfId="0"/>
    <xf numFmtId="0" fontId="0" fillId="0" borderId="0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indent="2"/>
    </xf>
    <xf numFmtId="0" fontId="0" fillId="0" borderId="11" xfId="0" applyBorder="1" applyAlignment="1">
      <alignment horizontal="left" vertical="top" inden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right" vertical="top" wrapText="1"/>
    </xf>
    <xf numFmtId="0" fontId="0" fillId="0" borderId="11" xfId="0" applyBorder="1" applyAlignment="1">
      <alignment horizontal="left" vertical="top" wrapText="1" indent="1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justify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justify" wrapText="1"/>
    </xf>
    <xf numFmtId="0" fontId="0" fillId="0" borderId="11" xfId="0" applyBorder="1" applyAlignment="1">
      <alignment horizontal="left" wrapText="1" indent="2"/>
    </xf>
    <xf numFmtId="0" fontId="0" fillId="0" borderId="11" xfId="0" applyBorder="1" applyAlignment="1">
      <alignment horizontal="left" indent="4"/>
    </xf>
    <xf numFmtId="0" fontId="0" fillId="0" borderId="11" xfId="0" applyBorder="1" applyAlignment="1">
      <alignment horizontal="left" wrapText="1" indent="5"/>
    </xf>
    <xf numFmtId="0" fontId="0" fillId="0" borderId="11" xfId="0" applyBorder="1" applyAlignment="1">
      <alignment horizontal="left" indent="5"/>
    </xf>
    <xf numFmtId="0" fontId="0" fillId="0" borderId="11" xfId="0" applyBorder="1" applyAlignment="1">
      <alignment horizontal="left" vertical="top" indent="4"/>
    </xf>
    <xf numFmtId="0" fontId="0" fillId="0" borderId="11" xfId="0" applyBorder="1" applyAlignment="1">
      <alignment horizontal="left" wrapText="1" indent="1"/>
    </xf>
    <xf numFmtId="0" fontId="0" fillId="0" borderId="11" xfId="0" applyBorder="1" applyAlignment="1">
      <alignment horizontal="left" indent="6"/>
    </xf>
    <xf numFmtId="0" fontId="0" fillId="0" borderId="11" xfId="0" applyBorder="1" applyAlignment="1">
      <alignment horizontal="left" wrapText="1" indent="4"/>
    </xf>
    <xf numFmtId="0" fontId="3" fillId="0" borderId="0" xfId="0" applyFont="1" applyBorder="1" applyAlignment="1">
      <alignment vertical="top"/>
    </xf>
    <xf numFmtId="0" fontId="0" fillId="0" borderId="11" xfId="0" applyBorder="1" applyAlignment="1">
      <alignment horizontal="right" wrapText="1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justify" vertical="top"/>
    </xf>
    <xf numFmtId="0" fontId="0" fillId="0" borderId="11" xfId="0" applyBorder="1" applyAlignment="1">
      <alignment horizontal="justify" vertical="top" wrapText="1"/>
    </xf>
    <xf numFmtId="0" fontId="0" fillId="0" borderId="2" xfId="0" applyBorder="1" applyAlignment="1">
      <alignment horizontal="left" vertical="top" indent="1"/>
    </xf>
    <xf numFmtId="0" fontId="0" fillId="0" borderId="11" xfId="0" applyBorder="1" applyAlignment="1">
      <alignment horizontal="left" vertical="center" indent="5"/>
    </xf>
    <xf numFmtId="0" fontId="6" fillId="0" borderId="0" xfId="0" applyFont="1" applyBorder="1" applyAlignment="1">
      <alignment vertical="top"/>
    </xf>
    <xf numFmtId="0" fontId="0" fillId="0" borderId="16" xfId="0" applyBorder="1" applyAlignment="1">
      <alignment horizontal="left" vertical="top"/>
    </xf>
    <xf numFmtId="2" fontId="0" fillId="0" borderId="16" xfId="0" applyNumberFormat="1" applyBorder="1" applyAlignment="1">
      <alignment horizontal="left" vertical="top" indent="2"/>
    </xf>
    <xf numFmtId="0" fontId="0" fillId="0" borderId="16" xfId="0" applyBorder="1" applyAlignment="1">
      <alignment horizontal="left" vertical="top" indent="2"/>
    </xf>
    <xf numFmtId="0" fontId="0" fillId="0" borderId="16" xfId="0" applyBorder="1" applyAlignment="1">
      <alignment horizontal="left" vertical="top" wrapText="1"/>
    </xf>
    <xf numFmtId="0" fontId="0" fillId="2" borderId="16" xfId="0" applyFill="1" applyBorder="1" applyAlignment="1">
      <alignment horizontal="left" vertical="top" indent="1"/>
    </xf>
    <xf numFmtId="0" fontId="0" fillId="0" borderId="16" xfId="0" applyBorder="1" applyAlignment="1">
      <alignment horizontal="center" vertical="center"/>
    </xf>
    <xf numFmtId="0" fontId="0" fillId="0" borderId="0" xfId="0" applyFont="1"/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 inden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7" fillId="0" borderId="0" xfId="0" applyFont="1"/>
    <xf numFmtId="0" fontId="0" fillId="0" borderId="11" xfId="0" applyFont="1" applyBorder="1" applyAlignment="1">
      <alignment horizontal="left" vertical="center"/>
    </xf>
    <xf numFmtId="0" fontId="0" fillId="0" borderId="16" xfId="0" applyBorder="1" applyAlignment="1">
      <alignment horizontal="left" wrapText="1"/>
    </xf>
    <xf numFmtId="2" fontId="0" fillId="0" borderId="16" xfId="0" applyNumberFormat="1" applyBorder="1" applyAlignment="1">
      <alignment horizontal="left" vertical="top"/>
    </xf>
    <xf numFmtId="166" fontId="0" fillId="0" borderId="16" xfId="0" applyNumberFormat="1" applyBorder="1" applyAlignment="1">
      <alignment horizontal="center" vertical="top"/>
    </xf>
    <xf numFmtId="166" fontId="0" fillId="0" borderId="16" xfId="0" applyNumberFormat="1" applyBorder="1" applyAlignment="1">
      <alignment horizontal="left" vertical="top" indent="1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29" fillId="0" borderId="11" xfId="0" applyFont="1" applyBorder="1" applyAlignment="1">
      <alignment horizontal="left" vertical="top" wrapText="1"/>
    </xf>
    <xf numFmtId="0" fontId="0" fillId="2" borderId="0" xfId="0" applyFill="1"/>
    <xf numFmtId="0" fontId="21" fillId="2" borderId="16" xfId="0" applyFont="1" applyFill="1" applyBorder="1" applyAlignment="1">
      <alignment horizontal="left" vertical="top" wrapText="1"/>
    </xf>
    <xf numFmtId="2" fontId="0" fillId="2" borderId="16" xfId="0" applyNumberFormat="1" applyFill="1" applyBorder="1" applyAlignment="1">
      <alignment horizontal="right" vertical="top"/>
    </xf>
    <xf numFmtId="164" fontId="0" fillId="2" borderId="16" xfId="0" applyNumberFormat="1" applyFill="1" applyBorder="1" applyAlignment="1">
      <alignment horizontal="right" vertical="top"/>
    </xf>
    <xf numFmtId="0" fontId="0" fillId="2" borderId="16" xfId="0" applyFill="1" applyBorder="1" applyAlignment="1">
      <alignment horizontal="center"/>
    </xf>
    <xf numFmtId="165" fontId="0" fillId="2" borderId="16" xfId="0" applyNumberFormat="1" applyFill="1" applyBorder="1" applyAlignment="1">
      <alignment horizontal="right" vertical="top"/>
    </xf>
    <xf numFmtId="0" fontId="0" fillId="2" borderId="16" xfId="0" applyFill="1" applyBorder="1" applyAlignment="1">
      <alignment horizontal="right" vertical="top"/>
    </xf>
    <xf numFmtId="0" fontId="22" fillId="2" borderId="16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2" fontId="0" fillId="2" borderId="16" xfId="0" applyNumberFormat="1" applyFill="1" applyBorder="1"/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 indent="1"/>
    </xf>
    <xf numFmtId="0" fontId="0" fillId="2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left" indent="1"/>
    </xf>
    <xf numFmtId="0" fontId="0" fillId="2" borderId="1" xfId="0" applyFill="1" applyBorder="1" applyAlignment="1">
      <alignment horizontal="left" vertical="top" indent="1"/>
    </xf>
    <xf numFmtId="2" fontId="0" fillId="2" borderId="16" xfId="0" applyNumberFormat="1" applyFill="1" applyBorder="1" applyAlignment="1">
      <alignment horizontal="left" vertical="top" indent="2"/>
    </xf>
    <xf numFmtId="2" fontId="0" fillId="2" borderId="16" xfId="0" applyNumberFormat="1" applyFill="1" applyBorder="1" applyAlignment="1">
      <alignment horizontal="left" vertical="top" indent="1"/>
    </xf>
    <xf numFmtId="0" fontId="0" fillId="2" borderId="16" xfId="0" applyFill="1" applyBorder="1" applyAlignment="1">
      <alignment horizontal="left" vertical="center" indent="1"/>
    </xf>
    <xf numFmtId="0" fontId="0" fillId="2" borderId="0" xfId="0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0" fillId="2" borderId="16" xfId="0" applyFill="1" applyBorder="1" applyAlignment="1">
      <alignment horizontal="left" vertical="center"/>
    </xf>
    <xf numFmtId="0" fontId="0" fillId="2" borderId="16" xfId="0" applyFill="1" applyBorder="1" applyAlignment="1">
      <alignment horizontal="right" vertical="center"/>
    </xf>
    <xf numFmtId="0" fontId="0" fillId="2" borderId="16" xfId="0" applyFill="1" applyBorder="1" applyAlignment="1">
      <alignment horizontal="left"/>
    </xf>
    <xf numFmtId="0" fontId="23" fillId="2" borderId="16" xfId="0" applyFont="1" applyFill="1" applyBorder="1" applyAlignment="1">
      <alignment horizontal="left" vertical="top" wrapText="1"/>
    </xf>
    <xf numFmtId="2" fontId="0" fillId="2" borderId="16" xfId="0" applyNumberFormat="1" applyFill="1" applyBorder="1" applyAlignment="1">
      <alignment horizontal="left" vertical="top"/>
    </xf>
    <xf numFmtId="0" fontId="0" fillId="2" borderId="16" xfId="0" applyFill="1" applyBorder="1" applyAlignment="1">
      <alignment horizontal="right" vertical="top" wrapText="1"/>
    </xf>
    <xf numFmtId="0" fontId="0" fillId="2" borderId="16" xfId="0" applyFill="1" applyBorder="1" applyAlignment="1">
      <alignment horizontal="left" indent="1"/>
    </xf>
    <xf numFmtId="166" fontId="0" fillId="2" borderId="16" xfId="0" applyNumberFormat="1" applyFill="1" applyBorder="1" applyAlignment="1">
      <alignment horizontal="left" vertical="top" indent="1"/>
    </xf>
    <xf numFmtId="0" fontId="0" fillId="2" borderId="16" xfId="0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right" vertical="top"/>
    </xf>
    <xf numFmtId="0" fontId="0" fillId="2" borderId="11" xfId="0" applyFill="1" applyBorder="1" applyAlignment="1">
      <alignment horizontal="center" vertical="top" wrapText="1"/>
    </xf>
    <xf numFmtId="0" fontId="34" fillId="2" borderId="0" xfId="0" applyFont="1" applyFill="1"/>
    <xf numFmtId="0" fontId="34" fillId="2" borderId="11" xfId="0" applyFont="1" applyFill="1" applyBorder="1" applyAlignment="1">
      <alignment horizontal="center" wrapText="1"/>
    </xf>
    <xf numFmtId="0" fontId="34" fillId="2" borderId="11" xfId="0" applyFont="1" applyFill="1" applyBorder="1" applyAlignment="1">
      <alignment horizontal="left" indent="1"/>
    </xf>
    <xf numFmtId="0" fontId="34" fillId="2" borderId="1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left" vertical="top" indent="1"/>
    </xf>
    <xf numFmtId="0" fontId="34" fillId="2" borderId="1" xfId="0" applyFont="1" applyFill="1" applyBorder="1" applyAlignment="1">
      <alignment horizontal="left" indent="1"/>
    </xf>
    <xf numFmtId="2" fontId="34" fillId="2" borderId="16" xfId="0" applyNumberFormat="1" applyFont="1" applyFill="1" applyBorder="1" applyAlignment="1">
      <alignment horizontal="left" vertical="top" indent="2"/>
    </xf>
    <xf numFmtId="0" fontId="34" fillId="2" borderId="16" xfId="0" applyFont="1" applyFill="1" applyBorder="1" applyAlignment="1">
      <alignment horizontal="left" vertical="top" indent="1"/>
    </xf>
    <xf numFmtId="1" fontId="34" fillId="2" borderId="16" xfId="0" applyNumberFormat="1" applyFont="1" applyFill="1" applyBorder="1" applyAlignment="1">
      <alignment horizontal="left" vertical="top" indent="2"/>
    </xf>
    <xf numFmtId="0" fontId="0" fillId="2" borderId="16" xfId="0" applyFill="1" applyBorder="1" applyAlignment="1">
      <alignment horizontal="left" wrapText="1"/>
    </xf>
    <xf numFmtId="0" fontId="0" fillId="2" borderId="16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top"/>
    </xf>
    <xf numFmtId="0" fontId="0" fillId="2" borderId="16" xfId="0" applyFill="1" applyBorder="1" applyAlignment="1">
      <alignment horizontal="center" vertical="top"/>
    </xf>
    <xf numFmtId="0" fontId="38" fillId="2" borderId="16" xfId="2" applyFont="1" applyFill="1" applyBorder="1" applyAlignment="1">
      <alignment horizontal="center" vertical="center" wrapText="1"/>
    </xf>
    <xf numFmtId="49" fontId="40" fillId="2" borderId="20" xfId="1" applyNumberFormat="1" applyFont="1" applyFill="1" applyBorder="1" applyAlignment="1">
      <alignment horizontal="center" vertical="center"/>
    </xf>
    <xf numFmtId="0" fontId="40" fillId="2" borderId="21" xfId="1" applyFont="1" applyFill="1" applyBorder="1" applyAlignment="1">
      <alignment horizontal="center" vertical="center" wrapText="1"/>
    </xf>
    <xf numFmtId="0" fontId="40" fillId="2" borderId="22" xfId="1" applyFont="1" applyFill="1" applyBorder="1" applyAlignment="1">
      <alignment horizontal="center" vertical="center" wrapText="1"/>
    </xf>
    <xf numFmtId="0" fontId="41" fillId="2" borderId="0" xfId="2" applyFont="1" applyFill="1"/>
    <xf numFmtId="0" fontId="36" fillId="2" borderId="0" xfId="2" applyFont="1" applyFill="1"/>
    <xf numFmtId="0" fontId="36" fillId="2" borderId="23" xfId="2" applyFont="1" applyFill="1" applyBorder="1" applyAlignment="1">
      <alignment horizontal="center" vertical="top" wrapText="1"/>
    </xf>
    <xf numFmtId="16" fontId="36" fillId="2" borderId="44" xfId="2" applyNumberFormat="1" applyFont="1" applyFill="1" applyBorder="1" applyAlignment="1">
      <alignment horizontal="center" vertical="top" wrapText="1"/>
    </xf>
    <xf numFmtId="0" fontId="36" fillId="2" borderId="44" xfId="2" applyFont="1" applyFill="1" applyBorder="1" applyAlignment="1">
      <alignment vertical="top" wrapText="1"/>
    </xf>
    <xf numFmtId="167" fontId="3" fillId="2" borderId="45" xfId="2" applyNumberFormat="1" applyFont="1" applyFill="1" applyBorder="1" applyAlignment="1">
      <alignment horizontal="center" vertical="top" wrapText="1"/>
    </xf>
    <xf numFmtId="165" fontId="36" fillId="2" borderId="46" xfId="2" applyNumberFormat="1" applyFont="1" applyFill="1" applyBorder="1" applyAlignment="1">
      <alignment horizontal="center" vertical="top" wrapText="1"/>
    </xf>
    <xf numFmtId="0" fontId="36" fillId="2" borderId="26" xfId="2" applyFont="1" applyFill="1" applyBorder="1" applyAlignment="1">
      <alignment vertical="top" wrapText="1"/>
    </xf>
    <xf numFmtId="0" fontId="36" fillId="2" borderId="29" xfId="2" applyFont="1" applyFill="1" applyBorder="1" applyAlignment="1">
      <alignment vertical="top" wrapText="1"/>
    </xf>
    <xf numFmtId="0" fontId="36" fillId="2" borderId="44" xfId="2" applyFont="1" applyFill="1" applyBorder="1" applyAlignment="1">
      <alignment horizontal="center" vertical="top" wrapText="1"/>
    </xf>
    <xf numFmtId="165" fontId="36" fillId="2" borderId="44" xfId="2" applyNumberFormat="1" applyFont="1" applyFill="1" applyBorder="1" applyAlignment="1">
      <alignment vertical="top" wrapText="1"/>
    </xf>
    <xf numFmtId="167" fontId="3" fillId="2" borderId="26" xfId="0" applyNumberFormat="1" applyFont="1" applyFill="1" applyBorder="1" applyAlignment="1">
      <alignment horizontal="center" vertical="center"/>
    </xf>
    <xf numFmtId="170" fontId="36" fillId="2" borderId="26" xfId="2" applyNumberFormat="1" applyFont="1" applyFill="1" applyBorder="1" applyAlignment="1">
      <alignment horizontal="center" vertical="top" wrapText="1"/>
    </xf>
    <xf numFmtId="14" fontId="36" fillId="2" borderId="44" xfId="2" applyNumberFormat="1" applyFont="1" applyFill="1" applyBorder="1" applyAlignment="1">
      <alignment horizontal="center" vertical="top" wrapText="1"/>
    </xf>
    <xf numFmtId="170" fontId="36" fillId="2" borderId="28" xfId="2" applyNumberFormat="1" applyFont="1" applyFill="1" applyBorder="1" applyAlignment="1">
      <alignment horizontal="center" vertical="top" wrapText="1"/>
    </xf>
    <xf numFmtId="0" fontId="36" fillId="2" borderId="16" xfId="2" applyFont="1" applyFill="1" applyBorder="1" applyAlignment="1">
      <alignment vertical="top" wrapText="1"/>
    </xf>
    <xf numFmtId="170" fontId="36" fillId="2" borderId="55" xfId="2" applyNumberFormat="1" applyFont="1" applyFill="1" applyBorder="1" applyAlignment="1">
      <alignment horizontal="center" vertical="top" wrapText="1"/>
    </xf>
    <xf numFmtId="0" fontId="38" fillId="2" borderId="64" xfId="2" applyFont="1" applyFill="1" applyBorder="1" applyAlignment="1">
      <alignment horizontal="center" vertical="center" wrapText="1"/>
    </xf>
    <xf numFmtId="0" fontId="38" fillId="2" borderId="65" xfId="2" applyFont="1" applyFill="1" applyBorder="1" applyAlignment="1">
      <alignment horizontal="center" vertical="center" wrapText="1"/>
    </xf>
    <xf numFmtId="49" fontId="40" fillId="2" borderId="70" xfId="1" applyNumberFormat="1" applyFont="1" applyFill="1" applyBorder="1" applyAlignment="1">
      <alignment horizontal="center" vertical="center"/>
    </xf>
    <xf numFmtId="0" fontId="40" fillId="2" borderId="58" xfId="1" applyFont="1" applyFill="1" applyBorder="1" applyAlignment="1">
      <alignment horizontal="center" vertical="center" wrapText="1"/>
    </xf>
    <xf numFmtId="0" fontId="40" fillId="2" borderId="71" xfId="1" applyFont="1" applyFill="1" applyBorder="1" applyAlignment="1">
      <alignment horizontal="center" vertical="center" wrapText="1"/>
    </xf>
    <xf numFmtId="0" fontId="40" fillId="2" borderId="10" xfId="1" applyFont="1" applyFill="1" applyBorder="1" applyAlignment="1">
      <alignment horizontal="center" vertical="center" wrapText="1"/>
    </xf>
    <xf numFmtId="0" fontId="38" fillId="2" borderId="74" xfId="1" applyFont="1" applyFill="1" applyBorder="1" applyAlignment="1">
      <alignment horizontal="center" vertical="center"/>
    </xf>
    <xf numFmtId="173" fontId="38" fillId="2" borderId="19" xfId="1" applyNumberFormat="1" applyFont="1" applyFill="1" applyBorder="1" applyAlignment="1">
      <alignment horizontal="center" vertical="center" wrapText="1"/>
    </xf>
    <xf numFmtId="167" fontId="3" fillId="2" borderId="16" xfId="0" applyNumberFormat="1" applyFont="1" applyFill="1" applyBorder="1" applyAlignment="1">
      <alignment horizontal="center" vertical="center"/>
    </xf>
    <xf numFmtId="49" fontId="38" fillId="2" borderId="66" xfId="3" applyNumberFormat="1" applyFont="1" applyFill="1" applyBorder="1" applyAlignment="1">
      <alignment horizontal="center" vertical="center"/>
    </xf>
    <xf numFmtId="0" fontId="38" fillId="2" borderId="16" xfId="3" applyFont="1" applyFill="1" applyBorder="1" applyAlignment="1">
      <alignment vertical="center"/>
    </xf>
    <xf numFmtId="173" fontId="38" fillId="2" borderId="16" xfId="1" applyNumberFormat="1" applyFont="1" applyFill="1" applyBorder="1" applyAlignment="1">
      <alignment horizontal="center" vertical="center" wrapText="1"/>
    </xf>
    <xf numFmtId="0" fontId="38" fillId="2" borderId="16" xfId="3" applyFont="1" applyFill="1" applyBorder="1" applyAlignment="1">
      <alignment horizontal="left" vertical="center" wrapText="1" indent="1"/>
    </xf>
    <xf numFmtId="0" fontId="38" fillId="2" borderId="16" xfId="1" applyFont="1" applyFill="1" applyBorder="1" applyAlignment="1">
      <alignment horizontal="left" vertical="center" wrapText="1" indent="3"/>
    </xf>
    <xf numFmtId="0" fontId="38" fillId="2" borderId="16" xfId="1" applyFont="1" applyFill="1" applyBorder="1" applyAlignment="1">
      <alignment horizontal="left" vertical="center" wrapText="1" indent="5"/>
    </xf>
    <xf numFmtId="0" fontId="38" fillId="2" borderId="16" xfId="3" applyFont="1" applyFill="1" applyBorder="1" applyAlignment="1">
      <alignment horizontal="left" vertical="center" wrapText="1" indent="7"/>
    </xf>
    <xf numFmtId="0" fontId="38" fillId="2" borderId="75" xfId="1" applyFont="1" applyFill="1" applyBorder="1" applyAlignment="1">
      <alignment horizontal="center" vertical="center"/>
    </xf>
    <xf numFmtId="0" fontId="38" fillId="2" borderId="16" xfId="1" applyFont="1" applyFill="1" applyBorder="1" applyAlignment="1">
      <alignment horizontal="left" vertical="center" wrapText="1" indent="1"/>
    </xf>
    <xf numFmtId="49" fontId="38" fillId="2" borderId="66" xfId="3" applyNumberFormat="1" applyFont="1" applyFill="1" applyBorder="1" applyAlignment="1">
      <alignment horizontal="left" vertical="center" indent="1"/>
    </xf>
    <xf numFmtId="49" fontId="38" fillId="2" borderId="70" xfId="3" applyNumberFormat="1" applyFont="1" applyFill="1" applyBorder="1" applyAlignment="1">
      <alignment horizontal="center" vertical="center"/>
    </xf>
    <xf numFmtId="0" fontId="38" fillId="2" borderId="58" xfId="3" applyFont="1" applyFill="1" applyBorder="1" applyAlignment="1">
      <alignment horizontal="left" vertical="center" wrapText="1" indent="1"/>
    </xf>
    <xf numFmtId="49" fontId="38" fillId="2" borderId="0" xfId="1" applyNumberFormat="1" applyFont="1" applyFill="1" applyAlignment="1">
      <alignment horizontal="center" vertical="center"/>
    </xf>
    <xf numFmtId="0" fontId="36" fillId="2" borderId="0" xfId="1" applyFont="1" applyFill="1" applyAlignment="1">
      <alignment wrapText="1"/>
    </xf>
    <xf numFmtId="0" fontId="38" fillId="2" borderId="0" xfId="1" applyFont="1" applyFill="1" applyAlignment="1">
      <alignment horizontal="center" vertical="center" wrapText="1"/>
    </xf>
    <xf numFmtId="0" fontId="36" fillId="2" borderId="0" xfId="1" applyFont="1" applyFill="1"/>
    <xf numFmtId="3" fontId="38" fillId="2" borderId="0" xfId="1" applyNumberFormat="1" applyFont="1" applyFill="1" applyBorder="1" applyAlignment="1">
      <alignment horizontal="center" vertical="center" wrapText="1"/>
    </xf>
    <xf numFmtId="0" fontId="42" fillId="2" borderId="0" xfId="2" applyFont="1" applyFill="1" applyAlignment="1">
      <alignment horizontal="left"/>
    </xf>
    <xf numFmtId="173" fontId="42" fillId="2" borderId="0" xfId="2" applyNumberFormat="1" applyFont="1" applyFill="1" applyAlignment="1">
      <alignment horizontal="left"/>
    </xf>
    <xf numFmtId="0" fontId="27" fillId="2" borderId="0" xfId="0" applyFont="1" applyFill="1"/>
    <xf numFmtId="0" fontId="44" fillId="2" borderId="22" xfId="1" applyFont="1" applyFill="1" applyBorder="1" applyAlignment="1">
      <alignment horizontal="center" vertical="center" wrapText="1"/>
    </xf>
    <xf numFmtId="0" fontId="3" fillId="2" borderId="0" xfId="2" applyFont="1" applyFill="1"/>
    <xf numFmtId="0" fontId="3" fillId="2" borderId="44" xfId="2" applyFont="1" applyFill="1" applyBorder="1" applyAlignment="1">
      <alignment horizontal="center" vertical="top" wrapText="1"/>
    </xf>
    <xf numFmtId="0" fontId="3" fillId="2" borderId="23" xfId="2" applyFont="1" applyFill="1" applyBorder="1" applyAlignment="1">
      <alignment horizontal="center" vertical="top" wrapText="1"/>
    </xf>
    <xf numFmtId="0" fontId="3" fillId="2" borderId="26" xfId="2" applyFont="1" applyFill="1" applyBorder="1" applyAlignment="1">
      <alignment horizontal="center" vertical="top" wrapText="1"/>
    </xf>
    <xf numFmtId="0" fontId="3" fillId="2" borderId="0" xfId="1" applyFont="1" applyFill="1"/>
    <xf numFmtId="173" fontId="3" fillId="2" borderId="0" xfId="2" applyNumberFormat="1" applyFont="1" applyFill="1" applyAlignment="1">
      <alignment horizontal="left"/>
    </xf>
    <xf numFmtId="0" fontId="21" fillId="0" borderId="0" xfId="0" applyFont="1"/>
    <xf numFmtId="0" fontId="21" fillId="2" borderId="0" xfId="0" applyFont="1" applyFill="1"/>
    <xf numFmtId="0" fontId="38" fillId="2" borderId="0" xfId="2" applyFont="1" applyFill="1"/>
    <xf numFmtId="165" fontId="38" fillId="2" borderId="11" xfId="2" applyNumberFormat="1" applyFont="1" applyFill="1" applyBorder="1" applyAlignment="1">
      <alignment horizontal="center" vertical="top" wrapText="1"/>
    </xf>
    <xf numFmtId="0" fontId="38" fillId="2" borderId="44" xfId="2" applyFont="1" applyFill="1" applyBorder="1" applyAlignment="1">
      <alignment horizontal="center" vertical="top" wrapText="1"/>
    </xf>
    <xf numFmtId="0" fontId="38" fillId="2" borderId="49" xfId="2" applyFont="1" applyFill="1" applyBorder="1" applyAlignment="1">
      <alignment horizontal="center" vertical="top" wrapText="1"/>
    </xf>
    <xf numFmtId="165" fontId="38" fillId="2" borderId="28" xfId="2" applyNumberFormat="1" applyFont="1" applyFill="1" applyBorder="1" applyAlignment="1">
      <alignment vertical="top" wrapText="1"/>
    </xf>
    <xf numFmtId="168" fontId="38" fillId="2" borderId="18" xfId="2" applyNumberFormat="1" applyFont="1" applyFill="1" applyBorder="1" applyAlignment="1">
      <alignment vertical="top" wrapText="1"/>
    </xf>
    <xf numFmtId="168" fontId="38" fillId="2" borderId="28" xfId="2" applyNumberFormat="1" applyFont="1" applyFill="1" applyBorder="1" applyAlignment="1">
      <alignment horizontal="center" vertical="top" wrapText="1"/>
    </xf>
    <xf numFmtId="0" fontId="38" fillId="2" borderId="23" xfId="2" applyFont="1" applyFill="1" applyBorder="1" applyAlignment="1">
      <alignment horizontal="center" vertical="top" wrapText="1"/>
    </xf>
    <xf numFmtId="0" fontId="38" fillId="2" borderId="26" xfId="2" applyFont="1" applyFill="1" applyBorder="1" applyAlignment="1">
      <alignment horizontal="center" vertical="top" wrapText="1"/>
    </xf>
    <xf numFmtId="0" fontId="38" fillId="2" borderId="32" xfId="2" applyFont="1" applyFill="1" applyBorder="1" applyAlignment="1">
      <alignment horizontal="center" vertical="top" wrapText="1"/>
    </xf>
    <xf numFmtId="165" fontId="38" fillId="2" borderId="49" xfId="2" applyNumberFormat="1" applyFont="1" applyFill="1" applyBorder="1" applyAlignment="1">
      <alignment horizontal="center" vertical="top" wrapText="1"/>
    </xf>
    <xf numFmtId="0" fontId="38" fillId="2" borderId="0" xfId="1" applyFont="1" applyFill="1"/>
    <xf numFmtId="173" fontId="38" fillId="2" borderId="0" xfId="2" applyNumberFormat="1" applyFont="1" applyFill="1" applyAlignment="1">
      <alignment horizontal="left"/>
    </xf>
    <xf numFmtId="167" fontId="3" fillId="2" borderId="44" xfId="2" applyNumberFormat="1" applyFont="1" applyFill="1" applyBorder="1" applyAlignment="1">
      <alignment horizontal="center" vertical="top" wrapText="1"/>
    </xf>
    <xf numFmtId="167" fontId="3" fillId="2" borderId="44" xfId="2" applyNumberFormat="1" applyFont="1" applyFill="1" applyBorder="1" applyAlignment="1">
      <alignment vertical="top" wrapText="1"/>
    </xf>
    <xf numFmtId="167" fontId="3" fillId="2" borderId="49" xfId="2" applyNumberFormat="1" applyFont="1" applyFill="1" applyBorder="1" applyAlignment="1">
      <alignment vertical="top" wrapText="1"/>
    </xf>
    <xf numFmtId="0" fontId="3" fillId="2" borderId="29" xfId="2" applyFont="1" applyFill="1" applyBorder="1" applyAlignment="1">
      <alignment horizontal="center" vertical="top" wrapText="1"/>
    </xf>
    <xf numFmtId="0" fontId="3" fillId="2" borderId="69" xfId="2" applyFont="1" applyFill="1" applyBorder="1" applyAlignment="1">
      <alignment horizontal="center" vertical="center" wrapText="1"/>
    </xf>
    <xf numFmtId="165" fontId="38" fillId="2" borderId="2" xfId="2" applyNumberFormat="1" applyFont="1" applyFill="1" applyBorder="1" applyAlignment="1">
      <alignment horizontal="center" vertical="top" wrapText="1"/>
    </xf>
    <xf numFmtId="165" fontId="38" fillId="2" borderId="18" xfId="2" applyNumberFormat="1" applyFont="1" applyFill="1" applyBorder="1" applyAlignment="1">
      <alignment horizontal="center" vertical="center" wrapText="1"/>
    </xf>
    <xf numFmtId="0" fontId="38" fillId="2" borderId="11" xfId="2" applyFont="1" applyFill="1" applyBorder="1" applyAlignment="1">
      <alignment horizontal="center" vertical="top" wrapText="1"/>
    </xf>
    <xf numFmtId="165" fontId="38" fillId="2" borderId="27" xfId="2" applyNumberFormat="1" applyFont="1" applyFill="1" applyBorder="1" applyAlignment="1">
      <alignment vertical="top" wrapText="1"/>
    </xf>
    <xf numFmtId="165" fontId="38" fillId="2" borderId="25" xfId="2" applyNumberFormat="1" applyFont="1" applyFill="1" applyBorder="1" applyAlignment="1">
      <alignment vertical="top" wrapText="1"/>
    </xf>
    <xf numFmtId="168" fontId="38" fillId="2" borderId="27" xfId="2" applyNumberFormat="1" applyFont="1" applyFill="1" applyBorder="1" applyAlignment="1">
      <alignment horizontal="center" vertical="top" wrapText="1"/>
    </xf>
    <xf numFmtId="168" fontId="38" fillId="2" borderId="11" xfId="2" applyNumberFormat="1" applyFont="1" applyFill="1" applyBorder="1" applyAlignment="1">
      <alignment horizontal="center" vertical="top" wrapText="1"/>
    </xf>
    <xf numFmtId="168" fontId="38" fillId="2" borderId="26" xfId="2" applyNumberFormat="1" applyFont="1" applyFill="1" applyBorder="1" applyAlignment="1">
      <alignment horizontal="center" vertical="top" wrapText="1"/>
    </xf>
    <xf numFmtId="168" fontId="38" fillId="2" borderId="39" xfId="2" applyNumberFormat="1" applyFont="1" applyFill="1" applyBorder="1" applyAlignment="1">
      <alignment horizontal="center" vertical="top" wrapText="1"/>
    </xf>
    <xf numFmtId="0" fontId="38" fillId="2" borderId="30" xfId="2" applyFont="1" applyFill="1" applyBorder="1" applyAlignment="1">
      <alignment horizontal="center" vertical="top" wrapText="1"/>
    </xf>
    <xf numFmtId="0" fontId="38" fillId="2" borderId="39" xfId="2" applyFont="1" applyFill="1" applyBorder="1" applyAlignment="1">
      <alignment horizontal="center" vertical="top" wrapText="1"/>
    </xf>
    <xf numFmtId="0" fontId="38" fillId="2" borderId="29" xfId="2" applyFont="1" applyFill="1" applyBorder="1" applyAlignment="1">
      <alignment horizontal="center" vertical="top" wrapText="1"/>
    </xf>
    <xf numFmtId="165" fontId="38" fillId="2" borderId="23" xfId="2" applyNumberFormat="1" applyFont="1" applyFill="1" applyBorder="1" applyAlignment="1">
      <alignment horizontal="center" vertical="top" wrapText="1"/>
    </xf>
    <xf numFmtId="165" fontId="38" fillId="2" borderId="18" xfId="2" applyNumberFormat="1" applyFont="1" applyFill="1" applyBorder="1" applyAlignment="1">
      <alignment horizontal="center" vertical="top" wrapText="1"/>
    </xf>
    <xf numFmtId="2" fontId="38" fillId="2" borderId="11" xfId="2" applyNumberFormat="1" applyFont="1" applyFill="1" applyBorder="1" applyAlignment="1">
      <alignment horizontal="center" vertical="top" wrapText="1"/>
    </xf>
    <xf numFmtId="2" fontId="38" fillId="2" borderId="29" xfId="2" applyNumberFormat="1" applyFont="1" applyFill="1" applyBorder="1" applyAlignment="1">
      <alignment horizontal="center" vertical="top" wrapText="1"/>
    </xf>
    <xf numFmtId="2" fontId="38" fillId="2" borderId="26" xfId="2" applyNumberFormat="1" applyFont="1" applyFill="1" applyBorder="1" applyAlignment="1">
      <alignment horizontal="center" vertical="top" wrapText="1"/>
    </xf>
    <xf numFmtId="2" fontId="38" fillId="2" borderId="39" xfId="2" applyNumberFormat="1" applyFont="1" applyFill="1" applyBorder="1" applyAlignment="1">
      <alignment horizontal="center" vertical="top" wrapText="1"/>
    </xf>
    <xf numFmtId="0" fontId="38" fillId="2" borderId="68" xfId="2" applyFont="1" applyFill="1" applyBorder="1" applyAlignment="1">
      <alignment horizontal="center" vertical="center" wrapText="1"/>
    </xf>
    <xf numFmtId="0" fontId="38" fillId="2" borderId="32" xfId="2" applyFont="1" applyFill="1" applyBorder="1" applyAlignment="1">
      <alignment vertical="top" wrapText="1"/>
    </xf>
    <xf numFmtId="0" fontId="38" fillId="2" borderId="27" xfId="2" applyFont="1" applyFill="1" applyBorder="1" applyAlignment="1">
      <alignment horizontal="center" vertical="top" wrapText="1"/>
    </xf>
    <xf numFmtId="0" fontId="38" fillId="2" borderId="44" xfId="2" applyFont="1" applyFill="1" applyBorder="1" applyAlignment="1">
      <alignment vertical="top" wrapText="1"/>
    </xf>
    <xf numFmtId="0" fontId="38" fillId="2" borderId="54" xfId="2" applyFont="1" applyFill="1" applyBorder="1" applyAlignment="1">
      <alignment horizontal="center" vertical="top" wrapText="1"/>
    </xf>
    <xf numFmtId="0" fontId="38" fillId="2" borderId="0" xfId="2" applyFont="1" applyFill="1" applyAlignment="1">
      <alignment horizontal="left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right" vertical="center" wrapText="1"/>
    </xf>
    <xf numFmtId="0" fontId="0" fillId="2" borderId="11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indent="2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right" vertical="center"/>
    </xf>
    <xf numFmtId="0" fontId="0" fillId="2" borderId="16" xfId="0" applyFill="1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right"/>
    </xf>
    <xf numFmtId="14" fontId="0" fillId="2" borderId="16" xfId="0" applyNumberFormat="1" applyFill="1" applyBorder="1" applyAlignment="1">
      <alignment horizontal="left" vertical="top"/>
    </xf>
    <xf numFmtId="0" fontId="0" fillId="2" borderId="0" xfId="0" applyFont="1" applyFill="1"/>
    <xf numFmtId="0" fontId="0" fillId="2" borderId="16" xfId="0" applyFont="1" applyFill="1" applyBorder="1" applyAlignment="1">
      <alignment horizontal="center" vertical="top"/>
    </xf>
    <xf numFmtId="0" fontId="0" fillId="2" borderId="16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 indent="1"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 indent="1"/>
    </xf>
    <xf numFmtId="0" fontId="0" fillId="2" borderId="16" xfId="0" applyFont="1" applyFill="1" applyBorder="1" applyAlignment="1">
      <alignment horizontal="left" indent="1"/>
    </xf>
    <xf numFmtId="0" fontId="0" fillId="2" borderId="16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 vertical="top"/>
    </xf>
    <xf numFmtId="0" fontId="0" fillId="2" borderId="16" xfId="0" applyFont="1" applyFill="1" applyBorder="1" applyAlignment="1">
      <alignment horizontal="left" vertical="top" indent="1"/>
    </xf>
    <xf numFmtId="0" fontId="0" fillId="2" borderId="16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27" fillId="2" borderId="16" xfId="0" applyFont="1" applyFill="1" applyBorder="1" applyAlignment="1">
      <alignment horizontal="left" vertical="center" wrapText="1" indent="1"/>
    </xf>
    <xf numFmtId="0" fontId="27" fillId="2" borderId="16" xfId="0" applyFont="1" applyFill="1" applyBorder="1" applyAlignment="1">
      <alignment horizontal="left"/>
    </xf>
    <xf numFmtId="0" fontId="27" fillId="2" borderId="16" xfId="0" applyFont="1" applyFill="1" applyBorder="1" applyAlignment="1">
      <alignment horizontal="left" vertical="center" indent="1"/>
    </xf>
    <xf numFmtId="0" fontId="27" fillId="2" borderId="16" xfId="0" applyFont="1" applyFill="1" applyBorder="1" applyAlignment="1">
      <alignment horizontal="left" indent="1"/>
    </xf>
    <xf numFmtId="0" fontId="27" fillId="2" borderId="16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 wrapText="1" indent="1"/>
    </xf>
    <xf numFmtId="0" fontId="0" fillId="2" borderId="1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2" borderId="5" xfId="0" applyFill="1" applyBorder="1" applyAlignment="1">
      <alignment horizontal="justify" vertical="center" wrapText="1"/>
    </xf>
    <xf numFmtId="0" fontId="0" fillId="2" borderId="10" xfId="0" applyFill="1" applyBorder="1" applyAlignment="1">
      <alignment horizontal="justify" vertical="center" wrapText="1"/>
    </xf>
    <xf numFmtId="0" fontId="0" fillId="0" borderId="1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 wrapText="1"/>
    </xf>
    <xf numFmtId="0" fontId="24" fillId="2" borderId="16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24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27" fillId="2" borderId="16" xfId="0" applyFont="1" applyFill="1" applyBorder="1" applyAlignment="1">
      <alignment horizontal="left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wrapText="1"/>
    </xf>
    <xf numFmtId="0" fontId="27" fillId="2" borderId="16" xfId="0" applyFont="1" applyFill="1" applyBorder="1" applyAlignment="1">
      <alignment horizontal="center" vertical="top" wrapText="1"/>
    </xf>
    <xf numFmtId="0" fontId="27" fillId="2" borderId="16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2" borderId="23" xfId="2" applyFont="1" applyFill="1" applyBorder="1" applyAlignment="1">
      <alignment horizontal="center" vertical="top" wrapText="1"/>
    </xf>
    <xf numFmtId="0" fontId="36" fillId="2" borderId="24" xfId="2" applyFont="1" applyFill="1" applyBorder="1" applyAlignment="1">
      <alignment horizontal="center" vertical="top" wrapText="1"/>
    </xf>
    <xf numFmtId="0" fontId="36" fillId="2" borderId="25" xfId="2" applyFont="1" applyFill="1" applyBorder="1" applyAlignment="1">
      <alignment horizontal="center" vertical="top" wrapText="1"/>
    </xf>
    <xf numFmtId="0" fontId="36" fillId="2" borderId="26" xfId="2" applyFont="1" applyFill="1" applyBorder="1" applyAlignment="1">
      <alignment horizontal="center" vertical="top" wrapText="1"/>
    </xf>
    <xf numFmtId="0" fontId="36" fillId="2" borderId="29" xfId="2" applyFont="1" applyFill="1" applyBorder="1" applyAlignment="1">
      <alignment horizontal="center" vertical="top" wrapText="1"/>
    </xf>
    <xf numFmtId="0" fontId="36" fillId="2" borderId="26" xfId="2" applyFont="1" applyFill="1" applyBorder="1" applyAlignment="1">
      <alignment vertical="top" wrapText="1"/>
    </xf>
    <xf numFmtId="0" fontId="36" fillId="2" borderId="29" xfId="2" applyFont="1" applyFill="1" applyBorder="1" applyAlignment="1">
      <alignment vertical="top" wrapText="1"/>
    </xf>
    <xf numFmtId="165" fontId="38" fillId="2" borderId="27" xfId="2" applyNumberFormat="1" applyFont="1" applyFill="1" applyBorder="1" applyAlignment="1">
      <alignment horizontal="center" vertical="top" wrapText="1"/>
    </xf>
    <xf numFmtId="165" fontId="38" fillId="2" borderId="30" xfId="2" applyNumberFormat="1" applyFont="1" applyFill="1" applyBorder="1" applyAlignment="1">
      <alignment horizontal="center" vertical="top" wrapText="1"/>
    </xf>
    <xf numFmtId="165" fontId="38" fillId="2" borderId="1" xfId="2" applyNumberFormat="1" applyFont="1" applyFill="1" applyBorder="1" applyAlignment="1">
      <alignment horizontal="center" vertical="top" wrapText="1"/>
    </xf>
    <xf numFmtId="165" fontId="38" fillId="2" borderId="31" xfId="2" applyNumberFormat="1" applyFont="1" applyFill="1" applyBorder="1" applyAlignment="1">
      <alignment horizontal="center" vertical="top" wrapText="1"/>
    </xf>
    <xf numFmtId="0" fontId="38" fillId="2" borderId="16" xfId="2" applyFont="1" applyFill="1" applyBorder="1" applyAlignment="1">
      <alignment horizontal="center" vertical="center" wrapText="1"/>
    </xf>
    <xf numFmtId="49" fontId="37" fillId="2" borderId="16" xfId="1" applyNumberFormat="1" applyFont="1" applyFill="1" applyBorder="1" applyAlignment="1">
      <alignment horizontal="center" vertical="center" wrapText="1"/>
    </xf>
    <xf numFmtId="0" fontId="37" fillId="2" borderId="16" xfId="1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/>
    </xf>
    <xf numFmtId="0" fontId="38" fillId="2" borderId="16" xfId="1" applyFont="1" applyFill="1" applyBorder="1" applyAlignment="1">
      <alignment horizontal="center" vertical="center" wrapText="1"/>
    </xf>
    <xf numFmtId="167" fontId="3" fillId="2" borderId="28" xfId="0" applyNumberFormat="1" applyFont="1" applyFill="1" applyBorder="1" applyAlignment="1">
      <alignment horizontal="center" vertical="center"/>
    </xf>
    <xf numFmtId="167" fontId="3" fillId="2" borderId="32" xfId="0" applyNumberFormat="1" applyFont="1" applyFill="1" applyBorder="1" applyAlignment="1">
      <alignment horizontal="center" vertical="center"/>
    </xf>
    <xf numFmtId="165" fontId="26" fillId="2" borderId="26" xfId="2" applyNumberFormat="1" applyFont="1" applyFill="1" applyBorder="1" applyAlignment="1">
      <alignment horizontal="center" vertical="center" wrapText="1"/>
    </xf>
    <xf numFmtId="165" fontId="26" fillId="2" borderId="29" xfId="2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" fontId="36" fillId="2" borderId="26" xfId="2" applyNumberFormat="1" applyFont="1" applyFill="1" applyBorder="1" applyAlignment="1">
      <alignment horizontal="center" vertical="top" wrapText="1"/>
    </xf>
    <xf numFmtId="16" fontId="36" fillId="2" borderId="29" xfId="2" applyNumberFormat="1" applyFont="1" applyFill="1" applyBorder="1" applyAlignment="1">
      <alignment horizontal="center" vertical="top" wrapText="1"/>
    </xf>
    <xf numFmtId="165" fontId="38" fillId="2" borderId="37" xfId="2" applyNumberFormat="1" applyFont="1" applyFill="1" applyBorder="1" applyAlignment="1">
      <alignment horizontal="center" vertical="top" wrapText="1"/>
    </xf>
    <xf numFmtId="165" fontId="38" fillId="2" borderId="38" xfId="2" applyNumberFormat="1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/>
    </xf>
    <xf numFmtId="165" fontId="26" fillId="2" borderId="39" xfId="2" applyNumberFormat="1" applyFont="1" applyFill="1" applyBorder="1" applyAlignment="1">
      <alignment horizontal="center" vertical="center" wrapText="1"/>
    </xf>
    <xf numFmtId="14" fontId="36" fillId="2" borderId="26" xfId="2" applyNumberFormat="1" applyFont="1" applyFill="1" applyBorder="1" applyAlignment="1">
      <alignment horizontal="center" vertical="top" wrapText="1"/>
    </xf>
    <xf numFmtId="14" fontId="36" fillId="2" borderId="29" xfId="2" applyNumberFormat="1" applyFont="1" applyFill="1" applyBorder="1" applyAlignment="1">
      <alignment horizontal="center" vertical="top" wrapText="1"/>
    </xf>
    <xf numFmtId="165" fontId="38" fillId="2" borderId="41" xfId="2" applyNumberFormat="1" applyFont="1" applyFill="1" applyBorder="1" applyAlignment="1">
      <alignment horizontal="center" vertical="top" wrapText="1"/>
    </xf>
    <xf numFmtId="165" fontId="38" fillId="2" borderId="40" xfId="2" applyNumberFormat="1" applyFont="1" applyFill="1" applyBorder="1" applyAlignment="1">
      <alignment horizontal="center" vertical="top" wrapText="1"/>
    </xf>
    <xf numFmtId="165" fontId="36" fillId="2" borderId="26" xfId="2" applyNumberFormat="1" applyFont="1" applyFill="1" applyBorder="1" applyAlignment="1">
      <alignment horizontal="center" vertical="top" wrapText="1"/>
    </xf>
    <xf numFmtId="165" fontId="36" fillId="2" borderId="29" xfId="2" applyNumberFormat="1" applyFont="1" applyFill="1" applyBorder="1" applyAlignment="1">
      <alignment horizontal="center" vertical="top" wrapText="1"/>
    </xf>
    <xf numFmtId="165" fontId="38" fillId="2" borderId="26" xfId="2" applyNumberFormat="1" applyFont="1" applyFill="1" applyBorder="1" applyAlignment="1">
      <alignment horizontal="center" vertical="top" wrapText="1"/>
    </xf>
    <xf numFmtId="165" fontId="38" fillId="2" borderId="29" xfId="2" applyNumberFormat="1" applyFont="1" applyFill="1" applyBorder="1" applyAlignment="1">
      <alignment horizontal="center" vertical="top" wrapText="1"/>
    </xf>
    <xf numFmtId="165" fontId="38" fillId="2" borderId="19" xfId="2" applyNumberFormat="1" applyFont="1" applyFill="1" applyBorder="1" applyAlignment="1">
      <alignment horizontal="center" vertical="top" wrapText="1"/>
    </xf>
    <xf numFmtId="165" fontId="38" fillId="2" borderId="17" xfId="2" applyNumberFormat="1" applyFont="1" applyFill="1" applyBorder="1" applyAlignment="1">
      <alignment horizontal="center" vertical="top" wrapText="1"/>
    </xf>
    <xf numFmtId="165" fontId="38" fillId="2" borderId="42" xfId="2" applyNumberFormat="1" applyFont="1" applyFill="1" applyBorder="1" applyAlignment="1">
      <alignment horizontal="center" vertical="top" wrapText="1"/>
    </xf>
    <xf numFmtId="165" fontId="38" fillId="2" borderId="5" xfId="2" applyNumberFormat="1" applyFont="1" applyFill="1" applyBorder="1" applyAlignment="1">
      <alignment horizontal="center" vertical="top" wrapText="1"/>
    </xf>
    <xf numFmtId="165" fontId="38" fillId="2" borderId="10" xfId="2" applyNumberFormat="1" applyFont="1" applyFill="1" applyBorder="1" applyAlignment="1">
      <alignment horizontal="center" vertical="top" wrapText="1"/>
    </xf>
    <xf numFmtId="165" fontId="36" fillId="2" borderId="39" xfId="2" applyNumberFormat="1" applyFont="1" applyFill="1" applyBorder="1" applyAlignment="1">
      <alignment horizontal="center" vertical="top" wrapText="1"/>
    </xf>
    <xf numFmtId="165" fontId="38" fillId="2" borderId="43" xfId="2" applyNumberFormat="1" applyFont="1" applyFill="1" applyBorder="1" applyAlignment="1">
      <alignment horizontal="center" vertical="top" wrapText="1"/>
    </xf>
    <xf numFmtId="165" fontId="38" fillId="2" borderId="16" xfId="2" applyNumberFormat="1" applyFont="1" applyFill="1" applyBorder="1" applyAlignment="1">
      <alignment horizontal="center" vertical="top" wrapText="1"/>
    </xf>
    <xf numFmtId="165" fontId="38" fillId="2" borderId="39" xfId="2" applyNumberFormat="1" applyFont="1" applyFill="1" applyBorder="1" applyAlignment="1">
      <alignment horizontal="center" vertical="top" wrapText="1"/>
    </xf>
    <xf numFmtId="168" fontId="38" fillId="2" borderId="27" xfId="2" applyNumberFormat="1" applyFont="1" applyFill="1" applyBorder="1" applyAlignment="1">
      <alignment horizontal="center" vertical="top" wrapText="1"/>
    </xf>
    <xf numFmtId="168" fontId="38" fillId="2" borderId="30" xfId="2" applyNumberFormat="1" applyFont="1" applyFill="1" applyBorder="1" applyAlignment="1">
      <alignment horizontal="center" vertical="top" wrapText="1"/>
    </xf>
    <xf numFmtId="168" fontId="38" fillId="2" borderId="37" xfId="2" applyNumberFormat="1" applyFont="1" applyFill="1" applyBorder="1" applyAlignment="1">
      <alignment horizontal="center" vertical="top" wrapText="1"/>
    </xf>
    <xf numFmtId="168" fontId="38" fillId="2" borderId="38" xfId="2" applyNumberFormat="1" applyFont="1" applyFill="1" applyBorder="1" applyAlignment="1">
      <alignment horizontal="center" vertical="top" wrapText="1"/>
    </xf>
    <xf numFmtId="168" fontId="38" fillId="2" borderId="47" xfId="2" applyNumberFormat="1" applyFont="1" applyFill="1" applyBorder="1" applyAlignment="1">
      <alignment horizontal="center" vertical="center" wrapText="1"/>
    </xf>
    <xf numFmtId="168" fontId="38" fillId="2" borderId="48" xfId="2" applyNumberFormat="1" applyFont="1" applyFill="1" applyBorder="1" applyAlignment="1">
      <alignment horizontal="center" vertical="center" wrapText="1"/>
    </xf>
    <xf numFmtId="168" fontId="38" fillId="2" borderId="26" xfId="2" applyNumberFormat="1" applyFont="1" applyFill="1" applyBorder="1" applyAlignment="1">
      <alignment horizontal="center" vertical="top" wrapText="1"/>
    </xf>
    <xf numFmtId="168" fontId="38" fillId="2" borderId="29" xfId="2" applyNumberFormat="1" applyFont="1" applyFill="1" applyBorder="1" applyAlignment="1">
      <alignment horizontal="center" vertical="top" wrapText="1"/>
    </xf>
    <xf numFmtId="168" fontId="38" fillId="2" borderId="19" xfId="2" applyNumberFormat="1" applyFont="1" applyFill="1" applyBorder="1" applyAlignment="1">
      <alignment horizontal="center" vertical="top" wrapText="1"/>
    </xf>
    <xf numFmtId="168" fontId="38" fillId="2" borderId="17" xfId="2" applyNumberFormat="1" applyFont="1" applyFill="1" applyBorder="1" applyAlignment="1">
      <alignment horizontal="center" vertical="top" wrapText="1"/>
    </xf>
    <xf numFmtId="168" fontId="38" fillId="2" borderId="39" xfId="2" applyNumberFormat="1" applyFont="1" applyFill="1" applyBorder="1" applyAlignment="1">
      <alignment horizontal="center" vertical="top" wrapText="1"/>
    </xf>
    <xf numFmtId="168" fontId="38" fillId="2" borderId="1" xfId="2" applyNumberFormat="1" applyFont="1" applyFill="1" applyBorder="1" applyAlignment="1">
      <alignment horizontal="center" vertical="top" wrapText="1"/>
    </xf>
    <xf numFmtId="168" fontId="38" fillId="2" borderId="10" xfId="2" applyNumberFormat="1" applyFont="1" applyFill="1" applyBorder="1" applyAlignment="1">
      <alignment horizontal="center" vertical="top" wrapText="1"/>
    </xf>
    <xf numFmtId="170" fontId="36" fillId="2" borderId="26" xfId="2" applyNumberFormat="1" applyFont="1" applyFill="1" applyBorder="1" applyAlignment="1">
      <alignment horizontal="center" vertical="top" wrapText="1"/>
    </xf>
    <xf numFmtId="170" fontId="36" fillId="2" borderId="29" xfId="2" applyNumberFormat="1" applyFont="1" applyFill="1" applyBorder="1" applyAlignment="1">
      <alignment horizontal="center" vertical="top" wrapText="1"/>
    </xf>
    <xf numFmtId="171" fontId="38" fillId="2" borderId="26" xfId="2" applyNumberFormat="1" applyFont="1" applyFill="1" applyBorder="1" applyAlignment="1">
      <alignment horizontal="center" vertical="top" wrapText="1"/>
    </xf>
    <xf numFmtId="171" fontId="38" fillId="2" borderId="29" xfId="2" applyNumberFormat="1" applyFont="1" applyFill="1" applyBorder="1" applyAlignment="1">
      <alignment horizontal="center" vertical="top" wrapText="1"/>
    </xf>
    <xf numFmtId="171" fontId="38" fillId="2" borderId="27" xfId="2" applyNumberFormat="1" applyFont="1" applyFill="1" applyBorder="1" applyAlignment="1">
      <alignment horizontal="center" vertical="top" wrapText="1"/>
    </xf>
    <xf numFmtId="171" fontId="38" fillId="2" borderId="30" xfId="2" applyNumberFormat="1" applyFont="1" applyFill="1" applyBorder="1" applyAlignment="1">
      <alignment horizontal="center" vertical="top" wrapText="1"/>
    </xf>
    <xf numFmtId="0" fontId="36" fillId="2" borderId="27" xfId="2" applyFont="1" applyFill="1" applyBorder="1" applyAlignment="1">
      <alignment horizontal="center" vertical="top" wrapText="1"/>
    </xf>
    <xf numFmtId="0" fontId="36" fillId="2" borderId="0" xfId="2" applyFont="1" applyFill="1" applyBorder="1" applyAlignment="1">
      <alignment horizontal="center" vertical="top" wrapText="1"/>
    </xf>
    <xf numFmtId="169" fontId="38" fillId="2" borderId="27" xfId="2" applyNumberFormat="1" applyFont="1" applyFill="1" applyBorder="1" applyAlignment="1">
      <alignment horizontal="center" vertical="top" wrapText="1"/>
    </xf>
    <xf numFmtId="169" fontId="38" fillId="2" borderId="30" xfId="2" applyNumberFormat="1" applyFont="1" applyFill="1" applyBorder="1" applyAlignment="1">
      <alignment horizontal="center" vertical="top" wrapText="1"/>
    </xf>
    <xf numFmtId="172" fontId="38" fillId="2" borderId="27" xfId="2" applyNumberFormat="1" applyFont="1" applyFill="1" applyBorder="1" applyAlignment="1">
      <alignment horizontal="center" vertical="top" wrapText="1"/>
    </xf>
    <xf numFmtId="172" fontId="38" fillId="2" borderId="30" xfId="2" applyNumberFormat="1" applyFont="1" applyFill="1" applyBorder="1" applyAlignment="1">
      <alignment horizontal="center" vertical="top" wrapText="1"/>
    </xf>
    <xf numFmtId="172" fontId="38" fillId="2" borderId="26" xfId="2" applyNumberFormat="1" applyFont="1" applyFill="1" applyBorder="1" applyAlignment="1">
      <alignment horizontal="center" vertical="top" wrapText="1"/>
    </xf>
    <xf numFmtId="172" fontId="38" fillId="2" borderId="29" xfId="2" applyNumberFormat="1" applyFont="1" applyFill="1" applyBorder="1" applyAlignment="1">
      <alignment horizontal="center" vertical="top" wrapText="1"/>
    </xf>
    <xf numFmtId="168" fontId="38" fillId="2" borderId="16" xfId="2" applyNumberFormat="1" applyFont="1" applyFill="1" applyBorder="1" applyAlignment="1">
      <alignment horizontal="center" vertical="top" wrapText="1"/>
    </xf>
    <xf numFmtId="17" fontId="36" fillId="2" borderId="26" xfId="2" applyNumberFormat="1" applyFont="1" applyFill="1" applyBorder="1" applyAlignment="1">
      <alignment horizontal="center" vertical="top" wrapText="1"/>
    </xf>
    <xf numFmtId="17" fontId="36" fillId="2" borderId="29" xfId="2" applyNumberFormat="1" applyFont="1" applyFill="1" applyBorder="1" applyAlignment="1">
      <alignment horizontal="center" vertical="top" wrapText="1"/>
    </xf>
    <xf numFmtId="165" fontId="38" fillId="2" borderId="51" xfId="2" applyNumberFormat="1" applyFont="1" applyFill="1" applyBorder="1" applyAlignment="1">
      <alignment horizontal="center" vertical="top" wrapText="1"/>
    </xf>
    <xf numFmtId="165" fontId="38" fillId="2" borderId="50" xfId="2" applyNumberFormat="1" applyFont="1" applyFill="1" applyBorder="1" applyAlignment="1">
      <alignment horizontal="center" vertical="top" wrapText="1"/>
    </xf>
    <xf numFmtId="165" fontId="38" fillId="2" borderId="6" xfId="2" applyNumberFormat="1" applyFont="1" applyFill="1" applyBorder="1" applyAlignment="1">
      <alignment horizontal="center" vertical="top" wrapText="1"/>
    </xf>
    <xf numFmtId="168" fontId="38" fillId="2" borderId="51" xfId="2" applyNumberFormat="1" applyFont="1" applyFill="1" applyBorder="1" applyAlignment="1">
      <alignment horizontal="center" vertical="top" wrapText="1"/>
    </xf>
    <xf numFmtId="168" fontId="38" fillId="2" borderId="50" xfId="2" applyNumberFormat="1" applyFont="1" applyFill="1" applyBorder="1" applyAlignment="1">
      <alignment horizontal="center" vertical="top" wrapText="1"/>
    </xf>
    <xf numFmtId="168" fontId="38" fillId="2" borderId="33" xfId="2" applyNumberFormat="1" applyFont="1" applyFill="1" applyBorder="1" applyAlignment="1">
      <alignment horizontal="center" vertical="top" wrapText="1"/>
    </xf>
    <xf numFmtId="168" fontId="38" fillId="2" borderId="36" xfId="2" applyNumberFormat="1" applyFont="1" applyFill="1" applyBorder="1" applyAlignment="1">
      <alignment horizontal="center" vertical="top" wrapText="1"/>
    </xf>
    <xf numFmtId="168" fontId="38" fillId="2" borderId="42" xfId="2" applyNumberFormat="1" applyFont="1" applyFill="1" applyBorder="1" applyAlignment="1">
      <alignment horizontal="center" vertical="top" wrapText="1"/>
    </xf>
    <xf numFmtId="168" fontId="38" fillId="2" borderId="52" xfId="2" applyNumberFormat="1" applyFont="1" applyFill="1" applyBorder="1" applyAlignment="1">
      <alignment horizontal="center" vertical="top" wrapText="1"/>
    </xf>
    <xf numFmtId="168" fontId="38" fillId="2" borderId="53" xfId="2" applyNumberFormat="1" applyFont="1" applyFill="1" applyBorder="1" applyAlignment="1">
      <alignment horizontal="center" vertical="top" wrapText="1"/>
    </xf>
    <xf numFmtId="0" fontId="3" fillId="2" borderId="26" xfId="2" applyFont="1" applyFill="1" applyBorder="1" applyAlignment="1">
      <alignment horizontal="center" vertical="top" wrapText="1"/>
    </xf>
    <xf numFmtId="0" fontId="3" fillId="2" borderId="29" xfId="2" applyFont="1" applyFill="1" applyBorder="1" applyAlignment="1">
      <alignment horizontal="center" vertical="top" wrapText="1"/>
    </xf>
    <xf numFmtId="0" fontId="38" fillId="2" borderId="26" xfId="2" applyFont="1" applyFill="1" applyBorder="1" applyAlignment="1">
      <alignment horizontal="center" vertical="top" wrapText="1"/>
    </xf>
    <xf numFmtId="0" fontId="38" fillId="2" borderId="29" xfId="2" applyFont="1" applyFill="1" applyBorder="1" applyAlignment="1">
      <alignment horizontal="center" vertical="top" wrapText="1"/>
    </xf>
    <xf numFmtId="0" fontId="36" fillId="2" borderId="42" xfId="2" applyFont="1" applyFill="1" applyBorder="1" applyAlignment="1">
      <alignment horizontal="center" vertical="top" wrapText="1"/>
    </xf>
    <xf numFmtId="0" fontId="38" fillId="2" borderId="6" xfId="2" applyFont="1" applyFill="1" applyBorder="1" applyAlignment="1">
      <alignment horizontal="center" vertical="top" wrapText="1"/>
    </xf>
    <xf numFmtId="0" fontId="38" fillId="2" borderId="50" xfId="2" applyFont="1" applyFill="1" applyBorder="1" applyAlignment="1">
      <alignment horizontal="center" vertical="top" wrapText="1"/>
    </xf>
    <xf numFmtId="0" fontId="38" fillId="2" borderId="1" xfId="2" applyFont="1" applyFill="1" applyBorder="1" applyAlignment="1">
      <alignment horizontal="center" vertical="top" wrapText="1"/>
    </xf>
    <xf numFmtId="0" fontId="38" fillId="2" borderId="10" xfId="2" applyFont="1" applyFill="1" applyBorder="1" applyAlignment="1">
      <alignment horizontal="center" vertical="top" wrapText="1"/>
    </xf>
    <xf numFmtId="0" fontId="38" fillId="2" borderId="56" xfId="2" applyFont="1" applyFill="1" applyBorder="1" applyAlignment="1">
      <alignment horizontal="center" vertical="top" wrapText="1"/>
    </xf>
    <xf numFmtId="0" fontId="38" fillId="2" borderId="32" xfId="2" applyFont="1" applyFill="1" applyBorder="1" applyAlignment="1">
      <alignment horizontal="center" vertical="top" wrapText="1"/>
    </xf>
    <xf numFmtId="0" fontId="3" fillId="2" borderId="57" xfId="2" applyFont="1" applyFill="1" applyBorder="1" applyAlignment="1">
      <alignment horizontal="center" vertical="top" wrapText="1"/>
    </xf>
    <xf numFmtId="0" fontId="3" fillId="2" borderId="48" xfId="2" applyFont="1" applyFill="1" applyBorder="1" applyAlignment="1">
      <alignment horizontal="center" vertical="top" wrapText="1"/>
    </xf>
    <xf numFmtId="0" fontId="36" fillId="2" borderId="33" xfId="2" applyFont="1" applyFill="1" applyBorder="1" applyAlignment="1">
      <alignment horizontal="center" vertical="top" wrapText="1"/>
    </xf>
    <xf numFmtId="0" fontId="36" fillId="2" borderId="36" xfId="2" applyFont="1" applyFill="1" applyBorder="1" applyAlignment="1">
      <alignment horizontal="center" vertical="top" wrapText="1"/>
    </xf>
    <xf numFmtId="167" fontId="3" fillId="2" borderId="26" xfId="2" applyNumberFormat="1" applyFont="1" applyFill="1" applyBorder="1" applyAlignment="1">
      <alignment horizontal="center" vertical="top" wrapText="1"/>
    </xf>
    <xf numFmtId="167" fontId="3" fillId="2" borderId="29" xfId="2" applyNumberFormat="1" applyFont="1" applyFill="1" applyBorder="1" applyAlignment="1">
      <alignment horizontal="center" vertical="top" wrapText="1"/>
    </xf>
    <xf numFmtId="0" fontId="38" fillId="2" borderId="27" xfId="2" applyFont="1" applyFill="1" applyBorder="1" applyAlignment="1">
      <alignment horizontal="center" vertical="top" wrapText="1"/>
    </xf>
    <xf numFmtId="0" fontId="38" fillId="2" borderId="30" xfId="2" applyFont="1" applyFill="1" applyBorder="1" applyAlignment="1">
      <alignment horizontal="center" vertical="top" wrapText="1"/>
    </xf>
    <xf numFmtId="0" fontId="38" fillId="2" borderId="28" xfId="2" applyFont="1" applyFill="1" applyBorder="1" applyAlignment="1">
      <alignment horizontal="center" vertical="top" wrapText="1"/>
    </xf>
    <xf numFmtId="0" fontId="3" fillId="2" borderId="47" xfId="2" applyFont="1" applyFill="1" applyBorder="1" applyAlignment="1">
      <alignment horizontal="center" vertical="top" wrapText="1"/>
    </xf>
    <xf numFmtId="0" fontId="3" fillId="2" borderId="60" xfId="2" applyFont="1" applyFill="1" applyBorder="1" applyAlignment="1">
      <alignment horizontal="center" vertical="top" wrapText="1"/>
    </xf>
    <xf numFmtId="0" fontId="38" fillId="2" borderId="51" xfId="2" applyFont="1" applyFill="1" applyBorder="1" applyAlignment="1">
      <alignment horizontal="center" vertical="top" wrapText="1"/>
    </xf>
    <xf numFmtId="0" fontId="38" fillId="2" borderId="8" xfId="2" applyFont="1" applyFill="1" applyBorder="1" applyAlignment="1">
      <alignment horizontal="center" vertical="top" wrapText="1"/>
    </xf>
    <xf numFmtId="0" fontId="38" fillId="2" borderId="19" xfId="2" applyFont="1" applyFill="1" applyBorder="1" applyAlignment="1">
      <alignment horizontal="center" vertical="top" wrapText="1"/>
    </xf>
    <xf numFmtId="0" fontId="38" fillId="2" borderId="58" xfId="2" applyFont="1" applyFill="1" applyBorder="1" applyAlignment="1">
      <alignment horizontal="center" vertical="top" wrapText="1"/>
    </xf>
    <xf numFmtId="0" fontId="38" fillId="2" borderId="59" xfId="2" applyFont="1" applyFill="1" applyBorder="1" applyAlignment="1">
      <alignment horizontal="center" vertical="top" wrapText="1"/>
    </xf>
    <xf numFmtId="2" fontId="38" fillId="2" borderId="1" xfId="2" applyNumberFormat="1" applyFont="1" applyFill="1" applyBorder="1" applyAlignment="1">
      <alignment horizontal="center" vertical="top" wrapText="1"/>
    </xf>
    <xf numFmtId="2" fontId="38" fillId="2" borderId="10" xfId="2" applyNumberFormat="1" applyFont="1" applyFill="1" applyBorder="1" applyAlignment="1">
      <alignment horizontal="center" vertical="top" wrapText="1"/>
    </xf>
    <xf numFmtId="0" fontId="3" fillId="2" borderId="27" xfId="2" applyFont="1" applyFill="1" applyBorder="1" applyAlignment="1">
      <alignment horizontal="center" vertical="top" wrapText="1"/>
    </xf>
    <xf numFmtId="0" fontId="3" fillId="2" borderId="30" xfId="2" applyFont="1" applyFill="1" applyBorder="1" applyAlignment="1">
      <alignment horizontal="center" vertical="top" wrapText="1"/>
    </xf>
    <xf numFmtId="0" fontId="38" fillId="2" borderId="1" xfId="2" applyFont="1" applyFill="1" applyBorder="1" applyAlignment="1">
      <alignment horizontal="center" vertical="center" wrapText="1"/>
    </xf>
    <xf numFmtId="0" fontId="38" fillId="2" borderId="10" xfId="2" applyFont="1" applyFill="1" applyBorder="1" applyAlignment="1">
      <alignment horizontal="center" vertical="center" wrapText="1"/>
    </xf>
    <xf numFmtId="0" fontId="38" fillId="2" borderId="72" xfId="1" applyFont="1" applyFill="1" applyBorder="1" applyAlignment="1">
      <alignment horizontal="left" vertical="center" wrapText="1"/>
    </xf>
    <xf numFmtId="0" fontId="38" fillId="2" borderId="73" xfId="1" applyFont="1" applyFill="1" applyBorder="1" applyAlignment="1">
      <alignment horizontal="left" vertical="center" wrapText="1"/>
    </xf>
    <xf numFmtId="49" fontId="37" fillId="2" borderId="61" xfId="1" applyNumberFormat="1" applyFont="1" applyFill="1" applyBorder="1" applyAlignment="1">
      <alignment horizontal="center" vertical="center" wrapText="1"/>
    </xf>
    <xf numFmtId="49" fontId="37" fillId="2" borderId="66" xfId="1" applyNumberFormat="1" applyFont="1" applyFill="1" applyBorder="1" applyAlignment="1">
      <alignment horizontal="center" vertical="center" wrapText="1"/>
    </xf>
    <xf numFmtId="0" fontId="37" fillId="2" borderId="62" xfId="1" applyFont="1" applyFill="1" applyBorder="1" applyAlignment="1">
      <alignment horizontal="center" vertical="center" wrapText="1"/>
    </xf>
    <xf numFmtId="0" fontId="37" fillId="2" borderId="63" xfId="1" applyFont="1" applyFill="1" applyBorder="1" applyAlignment="1">
      <alignment horizontal="center" vertical="center" wrapText="1"/>
    </xf>
    <xf numFmtId="0" fontId="37" fillId="2" borderId="67" xfId="1" applyFont="1" applyFill="1" applyBorder="1" applyAlignment="1">
      <alignment horizontal="center" vertical="center" wrapText="1"/>
    </xf>
    <xf numFmtId="0" fontId="38" fillId="2" borderId="64" xfId="1" applyFont="1" applyFill="1" applyBorder="1" applyAlignment="1">
      <alignment horizontal="center" vertical="center" wrapText="1"/>
    </xf>
    <xf numFmtId="0" fontId="38" fillId="2" borderId="65" xfId="1" applyFont="1" applyFill="1" applyBorder="1" applyAlignment="1">
      <alignment horizontal="center" vertical="center" wrapText="1"/>
    </xf>
    <xf numFmtId="0" fontId="38" fillId="2" borderId="3" xfId="1" applyFont="1" applyFill="1" applyBorder="1" applyAlignment="1">
      <alignment horizontal="center" vertical="center" wrapText="1"/>
    </xf>
    <xf numFmtId="0" fontId="38" fillId="2" borderId="4" xfId="1" applyFont="1" applyFill="1" applyBorder="1" applyAlignment="1">
      <alignment horizontal="center" vertical="center" wrapText="1"/>
    </xf>
    <xf numFmtId="0" fontId="38" fillId="2" borderId="39" xfId="2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left" vertical="top" wrapText="1" indent="3"/>
    </xf>
    <xf numFmtId="0" fontId="0" fillId="0" borderId="16" xfId="0" applyBorder="1" applyAlignment="1">
      <alignment horizontal="left" vertical="top"/>
    </xf>
    <xf numFmtId="0" fontId="0" fillId="2" borderId="16" xfId="0" applyFill="1" applyBorder="1" applyAlignment="1">
      <alignment horizontal="center" vertical="top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left" vertical="center" indent="15"/>
    </xf>
    <xf numFmtId="0" fontId="0" fillId="0" borderId="3" xfId="0" applyBorder="1" applyAlignment="1">
      <alignment horizontal="left" vertical="center" indent="15"/>
    </xf>
    <xf numFmtId="0" fontId="0" fillId="0" borderId="2" xfId="0" applyBorder="1" applyAlignment="1">
      <alignment horizontal="left" vertical="center" indent="7"/>
    </xf>
    <xf numFmtId="0" fontId="0" fillId="0" borderId="3" xfId="0" applyBorder="1" applyAlignment="1">
      <alignment horizontal="left" vertical="center" indent="7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Font="1" applyBorder="1" applyAlignment="1">
      <alignment horizontal="left" vertical="center" indent="15"/>
    </xf>
    <xf numFmtId="0" fontId="0" fillId="0" borderId="4" xfId="0" applyFont="1" applyBorder="1" applyAlignment="1">
      <alignment horizontal="left" vertical="center" indent="15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3" xfId="0" applyFont="1" applyBorder="1" applyAlignment="1">
      <alignment horizontal="left" indent="2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indent="15"/>
    </xf>
    <xf numFmtId="0" fontId="0" fillId="0" borderId="4" xfId="0" applyBorder="1" applyAlignment="1">
      <alignment horizontal="left" indent="15"/>
    </xf>
  </cellXfs>
  <cellStyles count="4">
    <cellStyle name="Обычный" xfId="0" builtinId="0"/>
    <cellStyle name="Обычный 10" xfId="3" xr:uid="{00000000-0005-0000-0000-000001000000}"/>
    <cellStyle name="Обычный 2" xfId="2" xr:uid="{00000000-0005-0000-0000-000002000000}"/>
    <cellStyle name="Обычный 3 2" xfId="1" xr:uid="{00000000-0005-0000-0000-000003000000}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.&#1040;/&#1048;&#1085;&#1074;&#1077;&#1089;&#1090;&#1080;&#1094;&#1080;&#1080;/&#1048;&#1085;&#1074;.%20&#1087;&#1088;.%202020-2024/&#1050;&#1086;&#1088;&#1088;&#1077;&#1082;&#1090;&#1080;&#1088;&#1086;&#1074;&#1082;&#1072;%202020&#1075;/2.%20&#1060;&#1086;&#1088;&#1084;&#1099;%20(&#1087;&#1088;&#1080;&#1083;&#1086;&#1078;&#1077;&#1085;&#1080;&#1103;%20&#1089;%201-19)%20&#1050;&#1054;&#1056;&#1056;&#1045;&#1050;&#1058;&#1048;&#1056;&#1054;&#1042;&#1050;&#1040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.&#1040;/&#1048;&#1085;&#1074;&#1077;&#1089;&#1090;&#1080;&#1094;&#1080;&#1080;/&#1048;&#1085;&#1074;.%20&#1087;&#1088;.%202020-2024/&#1050;&#1086;&#1088;&#1088;&#1077;&#1082;&#1090;&#1080;&#1088;&#1086;&#1074;&#1082;&#1072;%202023/&#1048;&#1085;&#1074;&#1077;&#1089;&#1090;&#1080;&#1094;&#1080;&#1086;&#1085;&#1085;&#1072;&#1103;%20&#1087;&#1088;&#1086;&#1075;&#1088;&#1072;&#1084;&#1084;&#1072;%202023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.&#1040;/2020%20&#1075;&#1086;&#1076;/&#1040;&#1075;&#1077;&#1085;&#1090;&#1089;&#1090;&#1074;&#1086;%20&#1087;&#1086;%20&#1090;&#1072;&#1088;&#1080;&#1092;&#1072;&#1084;%20&#1086;&#1090;&#1095;&#1077;&#1090;&#1099;/&#1048;&#1085;&#1074;&#1077;&#1089;&#1090;&#1099;/&#1060;&#1086;&#1088;&#1084;&#1099;%20&#1055;&#1088;&#1080;&#1082;&#1072;&#1079;&#1072;%20&#8470;320%20(&#1076;&#1083;&#1103;%20&#1054;&#1058;&#1063;&#1045;&#1058;&#1040;)/1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.&#1040;/2021%20&#1075;&#1086;&#1076;/&#1040;&#1075;&#1077;&#1085;&#1090;&#1089;&#1090;&#1074;&#1086;%20&#1087;&#1086;%20&#1090;&#1072;&#1088;&#1080;&#1092;&#1072;&#1084;%20&#1086;&#1090;&#1095;&#1077;&#1090;&#1099;/&#1048;&#1085;&#1074;&#1077;&#1089;&#1090;&#1099;/1-20%20(%20&#1087;&#1088;%20320)%20&#1086;&#1090;&#1095;&#1077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.&#1040;/2022%20&#1075;&#1086;&#1076;/&#1047;&#1072;&#1087;&#1088;&#1086;&#1089;&#1099;%20&#1056;&#1069;&#1050;%20&#1074;%202022%20&#1075;&#1086;&#1076;&#1091;/&#1048;&#1085;&#1074;&#1077;&#1089;&#1090;&#1099;/1-20%20(%20&#1087;&#1088;%20320)%20&#1086;&#1090;&#1095;&#1077;&#1090;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3;&#1042;&#1045;&#1057;&#1058;.%20&#1055;&#1056;&#1054;&#1043;&#1056;&#1040;&#1052;&#1052;&#1040;%202020-2024&#1075;&#1075;/&#1050;&#1086;&#1088;&#1088;&#1077;&#1082;&#1090;&#1080;&#1088;&#1086;&#1074;&#1082;&#1072;%202023/&#1048;&#1085;&#1074;&#1077;&#1089;&#1090;&#1080;&#1094;&#1080;&#1086;&#1085;&#1085;&#1072;&#1103;%20&#1087;&#1088;&#1086;&#1075;&#1088;&#1072;&#1084;&#1084;&#1072;%202023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.1"/>
      <sheetName val="11.2"/>
      <sheetName val="11.3"/>
      <sheetName val="12"/>
      <sheetName val="13"/>
      <sheetName val="14"/>
      <sheetName val="15"/>
      <sheetName val="16"/>
      <sheetName val="17"/>
      <sheetName val="18"/>
      <sheetName val="19"/>
      <sheetName val="8(фин. план)"/>
    </sheetNames>
    <sheetDataSet>
      <sheetData sheetId="0"/>
      <sheetData sheetId="1">
        <row r="26">
          <cell r="T26">
            <v>0.36771297669152536</v>
          </cell>
        </row>
        <row r="27">
          <cell r="T27">
            <v>0.19953163236610172</v>
          </cell>
        </row>
        <row r="28">
          <cell r="T28">
            <v>1.6659538376033893</v>
          </cell>
        </row>
        <row r="29">
          <cell r="T29">
            <v>3.6667047817971321</v>
          </cell>
        </row>
        <row r="30">
          <cell r="T30">
            <v>9.4864736893118629</v>
          </cell>
        </row>
        <row r="31">
          <cell r="T31">
            <v>5.657538215932199</v>
          </cell>
        </row>
        <row r="32">
          <cell r="T32">
            <v>1.1773360248000002</v>
          </cell>
        </row>
        <row r="33">
          <cell r="T33">
            <v>18.151358999999999</v>
          </cell>
        </row>
        <row r="34">
          <cell r="T34">
            <v>3.4458630000000001</v>
          </cell>
        </row>
        <row r="35">
          <cell r="T35">
            <v>1.859863</v>
          </cell>
        </row>
        <row r="36">
          <cell r="T36">
            <v>3.065096</v>
          </cell>
        </row>
        <row r="38">
          <cell r="T38">
            <v>6.3335699999999999</v>
          </cell>
        </row>
        <row r="39">
          <cell r="T39">
            <v>3.372487</v>
          </cell>
        </row>
        <row r="40">
          <cell r="T40">
            <v>7.1748339999999997</v>
          </cell>
        </row>
        <row r="41">
          <cell r="T41">
            <v>0.98466799999999999</v>
          </cell>
        </row>
        <row r="42">
          <cell r="T42">
            <v>0.98466799999999999</v>
          </cell>
        </row>
        <row r="43">
          <cell r="T43">
            <v>0.98466799999999999</v>
          </cell>
        </row>
        <row r="44">
          <cell r="T44">
            <v>0.93866499999999997</v>
          </cell>
        </row>
        <row r="45">
          <cell r="T45">
            <v>0.93866499999999997</v>
          </cell>
        </row>
        <row r="46">
          <cell r="T46">
            <v>0.98466799999999999</v>
          </cell>
        </row>
        <row r="49">
          <cell r="T49">
            <v>12.509140374221069</v>
          </cell>
        </row>
        <row r="50">
          <cell r="T50">
            <v>5.6520540786666684</v>
          </cell>
        </row>
        <row r="51">
          <cell r="T51">
            <v>0.10887245999999999</v>
          </cell>
        </row>
        <row r="52">
          <cell r="T52">
            <v>0.28234235199999996</v>
          </cell>
        </row>
        <row r="53">
          <cell r="T53">
            <v>0.28234235199999996</v>
          </cell>
        </row>
        <row r="54">
          <cell r="T54">
            <v>10.801017</v>
          </cell>
        </row>
        <row r="55">
          <cell r="T55">
            <v>0.68261899999999998</v>
          </cell>
        </row>
        <row r="56">
          <cell r="T56">
            <v>1.0588249999999999</v>
          </cell>
        </row>
        <row r="57">
          <cell r="T57">
            <v>2.3285670000000001</v>
          </cell>
        </row>
        <row r="58">
          <cell r="T58">
            <v>1.8709020000000001</v>
          </cell>
        </row>
        <row r="59">
          <cell r="T59">
            <v>4.8601039999999998</v>
          </cell>
        </row>
        <row r="61">
          <cell r="T61">
            <v>4.22786440677966</v>
          </cell>
        </row>
        <row r="62">
          <cell r="T62">
            <v>2.3277966101694898</v>
          </cell>
        </row>
        <row r="63">
          <cell r="T63">
            <v>1.66271186440678</v>
          </cell>
        </row>
        <row r="64">
          <cell r="T64">
            <v>6.1175593220339</v>
          </cell>
        </row>
        <row r="65">
          <cell r="T65">
            <v>1.1084745762711901</v>
          </cell>
        </row>
        <row r="66">
          <cell r="T66">
            <v>1.1924745762711899</v>
          </cell>
        </row>
        <row r="67">
          <cell r="T67">
            <v>1.1084745762711901</v>
          </cell>
        </row>
        <row r="68">
          <cell r="T68">
            <v>4.1323730000000003</v>
          </cell>
        </row>
        <row r="69">
          <cell r="T69">
            <v>1.9513220338983099</v>
          </cell>
        </row>
        <row r="70">
          <cell r="T70">
            <v>1.4727457627118601</v>
          </cell>
        </row>
        <row r="71">
          <cell r="T71">
            <v>2.4386440677966101</v>
          </cell>
        </row>
        <row r="72">
          <cell r="T72">
            <v>0.90630508474576299</v>
          </cell>
        </row>
        <row r="73">
          <cell r="T73">
            <v>3.3561355932203401</v>
          </cell>
        </row>
        <row r="74">
          <cell r="T74">
            <v>0.32626983050847463</v>
          </cell>
        </row>
        <row r="75">
          <cell r="T75">
            <v>0.20055254237288134</v>
          </cell>
        </row>
        <row r="76">
          <cell r="T76">
            <v>0.27268474576271184</v>
          </cell>
        </row>
        <row r="77">
          <cell r="T77">
            <v>0.31593966101694909</v>
          </cell>
        </row>
      </sheetData>
      <sheetData sheetId="2"/>
      <sheetData sheetId="3">
        <row r="20">
          <cell r="AD2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.1"/>
      <sheetName val="11.2"/>
      <sheetName val="11.3"/>
      <sheetName val="12"/>
      <sheetName val="13"/>
      <sheetName val="14"/>
      <sheetName val="15"/>
      <sheetName val="16"/>
      <sheetName val="17"/>
      <sheetName val="18"/>
      <sheetName val="19"/>
      <sheetName val="8(фин. план)"/>
    </sheetNames>
    <sheetDataSet>
      <sheetData sheetId="0" refreshError="1"/>
      <sheetData sheetId="1">
        <row r="26">
          <cell r="U26">
            <v>0.1818544</v>
          </cell>
        </row>
        <row r="27">
          <cell r="U27">
            <v>0.21813859999999999</v>
          </cell>
        </row>
        <row r="28">
          <cell r="U28">
            <v>1.7422931790474574</v>
          </cell>
        </row>
        <row r="29">
          <cell r="U29">
            <v>3.8483890062946546</v>
          </cell>
        </row>
        <row r="30">
          <cell r="U30">
            <v>8.4190170067627115</v>
          </cell>
        </row>
        <row r="31">
          <cell r="U31">
            <v>4.6853897465545717</v>
          </cell>
        </row>
        <row r="32">
          <cell r="U32">
            <v>1.206629</v>
          </cell>
        </row>
        <row r="33">
          <cell r="U33">
            <v>25.964675</v>
          </cell>
        </row>
        <row r="34">
          <cell r="U34">
            <v>3.4458630000000001</v>
          </cell>
        </row>
        <row r="35">
          <cell r="U35">
            <v>1.859863</v>
          </cell>
        </row>
        <row r="36">
          <cell r="U36">
            <v>3.065096</v>
          </cell>
        </row>
        <row r="38">
          <cell r="U38">
            <v>6.2667096000000004</v>
          </cell>
        </row>
        <row r="39">
          <cell r="U39">
            <v>0.58860000000000001</v>
          </cell>
        </row>
        <row r="40">
          <cell r="U40">
            <v>6.3413339999999998</v>
          </cell>
        </row>
        <row r="41">
          <cell r="U41">
            <v>1.1462000000000001</v>
          </cell>
        </row>
        <row r="42">
          <cell r="U42">
            <v>1.1462000000000001</v>
          </cell>
        </row>
        <row r="43">
          <cell r="U43">
            <v>1.1462000000000001</v>
          </cell>
        </row>
        <row r="44">
          <cell r="U44">
            <v>1.1462000000000001</v>
          </cell>
        </row>
        <row r="45">
          <cell r="U45">
            <v>1.1462000000000001</v>
          </cell>
        </row>
        <row r="46">
          <cell r="U46">
            <v>1.1462000000000001</v>
          </cell>
        </row>
        <row r="49">
          <cell r="U49">
            <v>12.528256000000001</v>
          </cell>
        </row>
        <row r="50">
          <cell r="U50">
            <v>0</v>
          </cell>
        </row>
        <row r="52">
          <cell r="U52">
            <v>0</v>
          </cell>
        </row>
        <row r="54">
          <cell r="U54">
            <v>0.68261899999999998</v>
          </cell>
        </row>
        <row r="55">
          <cell r="U55">
            <v>0.96219960000000004</v>
          </cell>
        </row>
        <row r="56">
          <cell r="U56">
            <v>1.4260919999999999</v>
          </cell>
        </row>
        <row r="57">
          <cell r="U57">
            <v>1.8709020000000001</v>
          </cell>
        </row>
        <row r="58">
          <cell r="U58">
            <v>3.7807271999999998</v>
          </cell>
        </row>
        <row r="60">
          <cell r="U60">
            <v>7.0551079999999997</v>
          </cell>
        </row>
        <row r="61">
          <cell r="U61">
            <v>0</v>
          </cell>
        </row>
        <row r="62">
          <cell r="U62">
            <v>1.5</v>
          </cell>
        </row>
        <row r="63">
          <cell r="U63">
            <v>4.75</v>
          </cell>
        </row>
        <row r="64">
          <cell r="U64">
            <v>1.1919999999999999</v>
          </cell>
        </row>
        <row r="65">
          <cell r="U65">
            <v>1.8333999999999999</v>
          </cell>
        </row>
        <row r="66">
          <cell r="U66">
            <v>1.3</v>
          </cell>
        </row>
        <row r="67">
          <cell r="U67">
            <v>4.1323730000000003</v>
          </cell>
        </row>
        <row r="68">
          <cell r="U68">
            <v>3.1</v>
          </cell>
        </row>
        <row r="69">
          <cell r="U69">
            <v>0</v>
          </cell>
        </row>
        <row r="70">
          <cell r="U70">
            <v>2.2000000000000002</v>
          </cell>
        </row>
        <row r="71">
          <cell r="U71">
            <v>3.0692000000000004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0.18504000000000001</v>
          </cell>
        </row>
        <row r="75">
          <cell r="U75">
            <v>0.27268474999999998</v>
          </cell>
        </row>
        <row r="76">
          <cell r="U7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Лист20"/>
    </sheetNames>
    <sheetDataSet>
      <sheetData sheetId="0">
        <row r="24">
          <cell r="M24">
            <v>0</v>
          </cell>
        </row>
        <row r="25">
          <cell r="M25">
            <v>0.20912387999999998</v>
          </cell>
        </row>
        <row r="26">
          <cell r="M26">
            <v>0.95496771599999997</v>
          </cell>
        </row>
        <row r="27">
          <cell r="M27">
            <v>0.54769267200000005</v>
          </cell>
        </row>
        <row r="28">
          <cell r="M28">
            <v>2.8167929279999999</v>
          </cell>
        </row>
        <row r="29">
          <cell r="M29">
            <v>0.418686108</v>
          </cell>
        </row>
        <row r="30">
          <cell r="M30">
            <v>1.2029062679999998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7">
          <cell r="M47">
            <v>4.2757048559999991</v>
          </cell>
        </row>
        <row r="48">
          <cell r="M48">
            <v>0.25019999999999998</v>
          </cell>
        </row>
        <row r="49">
          <cell r="M49">
            <v>0</v>
          </cell>
        </row>
        <row r="51">
          <cell r="M51">
            <v>0</v>
          </cell>
        </row>
        <row r="53">
          <cell r="M53">
            <v>0</v>
          </cell>
        </row>
        <row r="54">
          <cell r="M54">
            <v>1.2762328799999998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4.2540570119999987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1.993299996</v>
          </cell>
        </row>
        <row r="62">
          <cell r="M62">
            <v>5.4519989999999998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0.15</v>
          </cell>
        </row>
        <row r="74">
          <cell r="M74">
            <v>0</v>
          </cell>
        </row>
        <row r="75">
          <cell r="M7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Лист20"/>
    </sheetNames>
    <sheetDataSet>
      <sheetData sheetId="0">
        <row r="24">
          <cell r="M24">
            <v>0.14026327199999999</v>
          </cell>
        </row>
        <row r="25">
          <cell r="M25">
            <v>0</v>
          </cell>
        </row>
        <row r="26">
          <cell r="M26">
            <v>0.25291748399999997</v>
          </cell>
        </row>
        <row r="27">
          <cell r="M27">
            <v>0.78472113600000004</v>
          </cell>
        </row>
        <row r="28">
          <cell r="M28">
            <v>0.41283597599999999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3.1266858239999999</v>
          </cell>
        </row>
        <row r="36">
          <cell r="M36">
            <v>0</v>
          </cell>
        </row>
        <row r="37">
          <cell r="M37">
            <v>0.80436876000000002</v>
          </cell>
        </row>
        <row r="38">
          <cell r="M38">
            <v>0</v>
          </cell>
        </row>
        <row r="39">
          <cell r="M39">
            <v>1.1650543680000001</v>
          </cell>
        </row>
        <row r="40">
          <cell r="M40">
            <v>1.165054356</v>
          </cell>
        </row>
        <row r="41">
          <cell r="M41">
            <v>1.1650543680000001</v>
          </cell>
        </row>
        <row r="42">
          <cell r="M42">
            <v>1.183146912</v>
          </cell>
        </row>
        <row r="43">
          <cell r="M43">
            <v>1.1643107639999999</v>
          </cell>
        </row>
        <row r="44">
          <cell r="M44">
            <v>1.245120456</v>
          </cell>
        </row>
        <row r="47">
          <cell r="M47">
            <v>3.5329301879999999</v>
          </cell>
        </row>
        <row r="48">
          <cell r="M48">
            <v>0</v>
          </cell>
        </row>
        <row r="49">
          <cell r="M49">
            <v>0</v>
          </cell>
        </row>
        <row r="51">
          <cell r="M51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1.5129600000000001</v>
          </cell>
        </row>
        <row r="65">
          <cell r="M65">
            <v>1.3227720000000001</v>
          </cell>
        </row>
        <row r="66">
          <cell r="M66">
            <v>0</v>
          </cell>
        </row>
        <row r="67">
          <cell r="M67">
            <v>3.1829999999999998</v>
          </cell>
        </row>
        <row r="68">
          <cell r="M68">
            <v>0</v>
          </cell>
        </row>
        <row r="69">
          <cell r="M69">
            <v>2.4243600000000001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0.24489999599999998</v>
          </cell>
        </row>
        <row r="75">
          <cell r="M7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Лист20"/>
    </sheetNames>
    <sheetDataSet>
      <sheetData sheetId="0"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0.43816544399999996</v>
          </cell>
        </row>
        <row r="28">
          <cell r="M28">
            <v>2.1886886039999998</v>
          </cell>
        </row>
        <row r="29">
          <cell r="M29">
            <v>0.79402512000000003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6">
          <cell r="M36">
            <v>7.1290694640000005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7">
          <cell r="M47">
            <v>5.0978412360000007</v>
          </cell>
        </row>
        <row r="48">
          <cell r="M48">
            <v>0</v>
          </cell>
        </row>
        <row r="49">
          <cell r="M49">
            <v>0</v>
          </cell>
        </row>
        <row r="51">
          <cell r="M51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2.8867155239999995</v>
          </cell>
        </row>
        <row r="56">
          <cell r="M56">
            <v>0</v>
          </cell>
        </row>
        <row r="57">
          <cell r="M57">
            <v>0</v>
          </cell>
        </row>
        <row r="59">
          <cell r="M59">
            <v>8.4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.1"/>
      <sheetName val="11.2"/>
      <sheetName val="11.3"/>
      <sheetName val="12"/>
      <sheetName val="13"/>
      <sheetName val="14"/>
      <sheetName val="15"/>
      <sheetName val="16"/>
      <sheetName val="17"/>
      <sheetName val="18"/>
      <sheetName val="19"/>
      <sheetName val="8(фин. план)"/>
    </sheetNames>
    <sheetDataSet>
      <sheetData sheetId="0"/>
      <sheetData sheetId="1">
        <row r="26">
          <cell r="BK26">
            <v>0</v>
          </cell>
          <cell r="BL26">
            <v>0</v>
          </cell>
        </row>
        <row r="27">
          <cell r="BK27">
            <v>0</v>
          </cell>
          <cell r="BL27">
            <v>0</v>
          </cell>
        </row>
        <row r="28">
          <cell r="BK28">
            <v>0</v>
          </cell>
          <cell r="BL28">
            <v>0</v>
          </cell>
        </row>
        <row r="29">
          <cell r="BK29">
            <v>0</v>
          </cell>
          <cell r="BL29">
            <v>0</v>
          </cell>
        </row>
        <row r="30">
          <cell r="BK30">
            <v>0</v>
          </cell>
          <cell r="BL30">
            <v>0</v>
          </cell>
        </row>
        <row r="31">
          <cell r="BK31">
            <v>0</v>
          </cell>
          <cell r="BL31">
            <v>0</v>
          </cell>
        </row>
        <row r="32">
          <cell r="BK32">
            <v>0</v>
          </cell>
          <cell r="BL32">
            <v>0</v>
          </cell>
        </row>
        <row r="33">
          <cell r="BK33">
            <v>14.472276000000001</v>
          </cell>
          <cell r="BL33">
            <v>11.492039999999999</v>
          </cell>
        </row>
        <row r="34">
          <cell r="BK34">
            <v>0</v>
          </cell>
          <cell r="BL34">
            <v>0</v>
          </cell>
        </row>
        <row r="35">
          <cell r="BK35">
            <v>0</v>
          </cell>
          <cell r="BL35">
            <v>0</v>
          </cell>
        </row>
        <row r="36">
          <cell r="BK36">
            <v>0</v>
          </cell>
          <cell r="BL36">
            <v>0</v>
          </cell>
        </row>
        <row r="38">
          <cell r="BK38">
            <v>0</v>
          </cell>
          <cell r="BL38">
            <v>0</v>
          </cell>
        </row>
        <row r="39">
          <cell r="BK39">
            <v>0</v>
          </cell>
          <cell r="BL39">
            <v>0</v>
          </cell>
        </row>
        <row r="40">
          <cell r="BK40">
            <v>0</v>
          </cell>
          <cell r="BL40">
            <v>0</v>
          </cell>
        </row>
        <row r="41">
          <cell r="BK41">
            <v>0</v>
          </cell>
          <cell r="BL41">
            <v>0</v>
          </cell>
        </row>
        <row r="42">
          <cell r="BK42">
            <v>0</v>
          </cell>
          <cell r="BL42">
            <v>0</v>
          </cell>
        </row>
        <row r="43">
          <cell r="BK43">
            <v>0</v>
          </cell>
          <cell r="BL43">
            <v>0</v>
          </cell>
        </row>
        <row r="44">
          <cell r="BK44">
            <v>0</v>
          </cell>
          <cell r="BL44">
            <v>0</v>
          </cell>
        </row>
        <row r="45">
          <cell r="BK45">
            <v>0</v>
          </cell>
          <cell r="BL45">
            <v>0</v>
          </cell>
        </row>
        <row r="46">
          <cell r="BK46">
            <v>0</v>
          </cell>
          <cell r="BL46">
            <v>0</v>
          </cell>
        </row>
        <row r="49">
          <cell r="BK49">
            <v>0</v>
          </cell>
          <cell r="BL49">
            <v>0</v>
          </cell>
        </row>
        <row r="50">
          <cell r="BK50">
            <v>0</v>
          </cell>
          <cell r="BL50">
            <v>0</v>
          </cell>
        </row>
        <row r="51">
          <cell r="BK51">
            <v>0</v>
          </cell>
          <cell r="BL51">
            <v>0</v>
          </cell>
        </row>
        <row r="53">
          <cell r="BK53">
            <v>0</v>
          </cell>
          <cell r="BL53">
            <v>0</v>
          </cell>
        </row>
        <row r="54">
          <cell r="BK54">
            <v>0</v>
          </cell>
          <cell r="BL54">
            <v>0</v>
          </cell>
        </row>
        <row r="55">
          <cell r="BK55">
            <v>0</v>
          </cell>
          <cell r="BL55">
            <v>0</v>
          </cell>
        </row>
        <row r="56">
          <cell r="BK56">
            <v>0</v>
          </cell>
          <cell r="BL56">
            <v>0</v>
          </cell>
        </row>
        <row r="57">
          <cell r="BK57">
            <v>0</v>
          </cell>
          <cell r="BL57">
            <v>0</v>
          </cell>
        </row>
        <row r="58">
          <cell r="BK58">
            <v>0</v>
          </cell>
          <cell r="BL58">
            <v>0</v>
          </cell>
        </row>
        <row r="60">
          <cell r="BK60">
            <v>0</v>
          </cell>
          <cell r="BL60">
            <v>0</v>
          </cell>
        </row>
        <row r="61">
          <cell r="BK61">
            <v>0</v>
          </cell>
          <cell r="BL61">
            <v>0</v>
          </cell>
        </row>
        <row r="62">
          <cell r="BK62">
            <v>0</v>
          </cell>
          <cell r="BL62">
            <v>0</v>
          </cell>
        </row>
        <row r="63">
          <cell r="BK63">
            <v>0</v>
          </cell>
          <cell r="BL63">
            <v>0</v>
          </cell>
        </row>
        <row r="64">
          <cell r="BK64">
            <v>0</v>
          </cell>
          <cell r="BL64">
            <v>0</v>
          </cell>
        </row>
        <row r="65">
          <cell r="BK65">
            <v>0</v>
          </cell>
          <cell r="BL65">
            <v>0</v>
          </cell>
        </row>
        <row r="66">
          <cell r="BK66">
            <v>0</v>
          </cell>
          <cell r="BL66">
            <v>0</v>
          </cell>
        </row>
        <row r="67">
          <cell r="BK67">
            <v>0</v>
          </cell>
          <cell r="BL67">
            <v>0</v>
          </cell>
        </row>
        <row r="68">
          <cell r="BK68">
            <v>0</v>
          </cell>
          <cell r="BL68">
            <v>0</v>
          </cell>
        </row>
        <row r="69">
          <cell r="BK69">
            <v>0</v>
          </cell>
          <cell r="BL69">
            <v>0</v>
          </cell>
        </row>
        <row r="70">
          <cell r="BK70">
            <v>0</v>
          </cell>
          <cell r="BL70">
            <v>0</v>
          </cell>
        </row>
        <row r="71">
          <cell r="BK71">
            <v>0</v>
          </cell>
          <cell r="BL71">
            <v>1.6992</v>
          </cell>
        </row>
        <row r="72">
          <cell r="BK72">
            <v>0</v>
          </cell>
          <cell r="BL72">
            <v>0</v>
          </cell>
        </row>
        <row r="73">
          <cell r="BK73">
            <v>0</v>
          </cell>
          <cell r="BL73">
            <v>0</v>
          </cell>
        </row>
        <row r="74">
          <cell r="BK74">
            <v>0</v>
          </cell>
          <cell r="BL74">
            <v>0</v>
          </cell>
        </row>
        <row r="75">
          <cell r="BK75">
            <v>0</v>
          </cell>
          <cell r="BL75">
            <v>0</v>
          </cell>
        </row>
        <row r="76">
          <cell r="BK76">
            <v>0</v>
          </cell>
          <cell r="BL76">
            <v>0</v>
          </cell>
        </row>
      </sheetData>
      <sheetData sheetId="2"/>
      <sheetData sheetId="3">
        <row r="20"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2</v>
          </cell>
        </row>
        <row r="21"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</row>
        <row r="22"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</row>
        <row r="23"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1</v>
          </cell>
        </row>
        <row r="24"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2</v>
          </cell>
        </row>
        <row r="25"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</v>
          </cell>
        </row>
        <row r="26"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1</v>
          </cell>
        </row>
        <row r="27"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</row>
        <row r="28"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</row>
        <row r="29"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</row>
        <row r="30"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</row>
        <row r="31"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</row>
        <row r="32"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</row>
        <row r="33"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</row>
        <row r="34"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1</v>
          </cell>
        </row>
        <row r="35"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</row>
        <row r="36"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</row>
        <row r="37"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</row>
        <row r="38"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</row>
        <row r="39"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</row>
        <row r="40"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</row>
        <row r="41"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</row>
        <row r="42"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</row>
        <row r="43"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</row>
        <row r="44"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</row>
        <row r="45"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</row>
        <row r="46"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</row>
        <row r="47"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</row>
        <row r="48"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</row>
        <row r="49"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</row>
        <row r="50"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</row>
        <row r="51"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</row>
        <row r="52"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</row>
        <row r="53"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</row>
        <row r="54"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</row>
        <row r="60"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1</v>
          </cell>
        </row>
        <row r="61"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</row>
        <row r="62"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</row>
        <row r="63"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</row>
        <row r="64"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</row>
        <row r="65"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</row>
        <row r="66"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</row>
        <row r="67"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</row>
        <row r="68"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</row>
        <row r="69"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</row>
        <row r="70"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</row>
        <row r="71"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</row>
        <row r="72"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1</v>
          </cell>
        </row>
        <row r="73"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</row>
        <row r="74"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</row>
        <row r="75"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</row>
        <row r="76">
          <cell r="BS76">
            <v>0</v>
          </cell>
          <cell r="BT76">
            <v>0</v>
          </cell>
          <cell r="BU76">
            <v>0</v>
          </cell>
          <cell r="BV76">
            <v>0</v>
          </cell>
        </row>
        <row r="77"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5"/>
  <sheetViews>
    <sheetView tabSelected="1" zoomScale="110" zoomScaleNormal="110" workbookViewId="0">
      <selection activeCell="R17" sqref="R17"/>
    </sheetView>
  </sheetViews>
  <sheetFormatPr defaultRowHeight="15" x14ac:dyDescent="0.25"/>
  <cols>
    <col min="1" max="1" width="5" style="76" customWidth="1"/>
    <col min="2" max="2" width="40.7109375" style="76" customWidth="1"/>
    <col min="3" max="4" width="9.140625" style="76"/>
    <col min="5" max="5" width="14.5703125" style="76" customWidth="1"/>
    <col min="6" max="6" width="10.85546875" style="76" bestFit="1" customWidth="1"/>
    <col min="7" max="7" width="9.140625" style="76"/>
    <col min="8" max="8" width="10.28515625" style="76" bestFit="1" customWidth="1"/>
    <col min="9" max="10" width="9.140625" style="76"/>
    <col min="11" max="11" width="12.85546875" style="76" customWidth="1"/>
    <col min="12" max="12" width="8.85546875" style="76" customWidth="1"/>
    <col min="13" max="15" width="9.140625" style="76"/>
    <col min="16" max="16" width="11.5703125" style="76" customWidth="1"/>
    <col min="17" max="17" width="8.42578125" style="76" customWidth="1"/>
    <col min="18" max="16384" width="9.140625" style="76"/>
  </cols>
  <sheetData>
    <row r="1" spans="1:29" x14ac:dyDescent="0.25">
      <c r="A1" s="97" t="s">
        <v>0</v>
      </c>
    </row>
    <row r="2" spans="1:29" x14ac:dyDescent="0.25">
      <c r="A2" s="97" t="s">
        <v>1</v>
      </c>
    </row>
    <row r="3" spans="1:29" x14ac:dyDescent="0.25">
      <c r="A3" s="97" t="s">
        <v>2</v>
      </c>
    </row>
    <row r="4" spans="1:29" x14ac:dyDescent="0.25">
      <c r="A4" s="97" t="s">
        <v>3</v>
      </c>
    </row>
    <row r="5" spans="1:29" x14ac:dyDescent="0.25">
      <c r="A5" s="98" t="s">
        <v>1687</v>
      </c>
    </row>
    <row r="6" spans="1:29" x14ac:dyDescent="0.25">
      <c r="A6" s="98" t="s">
        <v>1308</v>
      </c>
    </row>
    <row r="7" spans="1:29" x14ac:dyDescent="0.25">
      <c r="A7" s="98" t="s">
        <v>1309</v>
      </c>
    </row>
    <row r="8" spans="1:29" x14ac:dyDescent="0.25">
      <c r="A8" s="98" t="s">
        <v>1688</v>
      </c>
    </row>
    <row r="9" spans="1:29" x14ac:dyDescent="0.25">
      <c r="A9" s="98" t="s">
        <v>1310</v>
      </c>
    </row>
    <row r="10" spans="1:29" x14ac:dyDescent="0.25">
      <c r="A10" s="98" t="s">
        <v>1702</v>
      </c>
    </row>
    <row r="12" spans="1:29" x14ac:dyDescent="0.25">
      <c r="A12" s="268" t="s">
        <v>7</v>
      </c>
      <c r="B12" s="262" t="s">
        <v>8</v>
      </c>
      <c r="C12" s="262" t="s">
        <v>9</v>
      </c>
      <c r="D12" s="262" t="s">
        <v>10</v>
      </c>
      <c r="E12" s="262" t="s">
        <v>11</v>
      </c>
      <c r="F12" s="267" t="s">
        <v>1683</v>
      </c>
      <c r="G12" s="262" t="s">
        <v>12</v>
      </c>
      <c r="H12" s="265" t="s">
        <v>1684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7" t="s">
        <v>1685</v>
      </c>
      <c r="S12" s="265" t="s">
        <v>1686</v>
      </c>
      <c r="T12" s="266"/>
      <c r="U12" s="266"/>
      <c r="V12" s="266"/>
      <c r="W12" s="266"/>
      <c r="X12" s="266"/>
      <c r="Y12" s="266"/>
      <c r="Z12" s="266"/>
      <c r="AA12" s="266"/>
      <c r="AB12" s="266"/>
      <c r="AC12" s="268" t="s">
        <v>13</v>
      </c>
    </row>
    <row r="13" spans="1:29" x14ac:dyDescent="0.25">
      <c r="A13" s="268"/>
      <c r="B13" s="262"/>
      <c r="C13" s="262"/>
      <c r="D13" s="262"/>
      <c r="E13" s="262"/>
      <c r="F13" s="262"/>
      <c r="G13" s="262"/>
      <c r="H13" s="266" t="s">
        <v>14</v>
      </c>
      <c r="I13" s="266"/>
      <c r="J13" s="266"/>
      <c r="K13" s="266"/>
      <c r="L13" s="266"/>
      <c r="M13" s="266" t="s">
        <v>15</v>
      </c>
      <c r="N13" s="266"/>
      <c r="O13" s="266"/>
      <c r="P13" s="266"/>
      <c r="Q13" s="266"/>
      <c r="R13" s="262"/>
      <c r="S13" s="260" t="s">
        <v>16</v>
      </c>
      <c r="T13" s="260"/>
      <c r="U13" s="269" t="s">
        <v>17</v>
      </c>
      <c r="V13" s="269"/>
      <c r="W13" s="270" t="s">
        <v>55</v>
      </c>
      <c r="X13" s="271"/>
      <c r="Y13" s="260" t="s">
        <v>18</v>
      </c>
      <c r="Z13" s="260"/>
      <c r="AA13" s="260" t="s">
        <v>19</v>
      </c>
      <c r="AB13" s="260"/>
      <c r="AC13" s="268"/>
    </row>
    <row r="14" spans="1:29" ht="23.45" customHeight="1" x14ac:dyDescent="0.25">
      <c r="A14" s="268"/>
      <c r="B14" s="262"/>
      <c r="C14" s="262"/>
      <c r="D14" s="262"/>
      <c r="E14" s="262"/>
      <c r="F14" s="262"/>
      <c r="G14" s="262"/>
      <c r="H14" s="260" t="s">
        <v>16</v>
      </c>
      <c r="I14" s="260" t="s">
        <v>17</v>
      </c>
      <c r="J14" s="261" t="s">
        <v>55</v>
      </c>
      <c r="K14" s="263" t="s">
        <v>56</v>
      </c>
      <c r="L14" s="260" t="s">
        <v>19</v>
      </c>
      <c r="M14" s="264" t="s">
        <v>57</v>
      </c>
      <c r="N14" s="260" t="s">
        <v>17</v>
      </c>
      <c r="O14" s="260" t="s">
        <v>20</v>
      </c>
      <c r="P14" s="260" t="s">
        <v>18</v>
      </c>
      <c r="Q14" s="260" t="s">
        <v>19</v>
      </c>
      <c r="R14" s="262"/>
      <c r="S14" s="260"/>
      <c r="T14" s="260"/>
      <c r="U14" s="269"/>
      <c r="V14" s="269"/>
      <c r="W14" s="271"/>
      <c r="X14" s="271"/>
      <c r="Y14" s="260"/>
      <c r="Z14" s="260"/>
      <c r="AA14" s="260"/>
      <c r="AB14" s="260"/>
      <c r="AC14" s="268"/>
    </row>
    <row r="15" spans="1:29" ht="33.6" customHeight="1" x14ac:dyDescent="0.25">
      <c r="A15" s="268"/>
      <c r="B15" s="262"/>
      <c r="C15" s="262"/>
      <c r="D15" s="262"/>
      <c r="E15" s="262"/>
      <c r="F15" s="262"/>
      <c r="G15" s="262"/>
      <c r="H15" s="260"/>
      <c r="I15" s="260"/>
      <c r="J15" s="262"/>
      <c r="K15" s="260"/>
      <c r="L15" s="260"/>
      <c r="M15" s="264"/>
      <c r="N15" s="260"/>
      <c r="O15" s="260"/>
      <c r="P15" s="260"/>
      <c r="Q15" s="260"/>
      <c r="R15" s="262"/>
      <c r="S15" s="122" t="s">
        <v>21</v>
      </c>
      <c r="T15" s="99" t="s">
        <v>22</v>
      </c>
      <c r="U15" s="122" t="s">
        <v>21</v>
      </c>
      <c r="V15" s="99" t="s">
        <v>22</v>
      </c>
      <c r="W15" s="124" t="s">
        <v>23</v>
      </c>
      <c r="X15" s="99" t="s">
        <v>22</v>
      </c>
      <c r="Y15" s="122" t="s">
        <v>21</v>
      </c>
      <c r="Z15" s="100" t="s">
        <v>24</v>
      </c>
      <c r="AA15" s="122" t="s">
        <v>21</v>
      </c>
      <c r="AB15" s="99" t="s">
        <v>24</v>
      </c>
      <c r="AC15" s="268"/>
    </row>
    <row r="16" spans="1:29" x14ac:dyDescent="0.25">
      <c r="A16" s="123" t="s">
        <v>25</v>
      </c>
      <c r="B16" s="123" t="s">
        <v>26</v>
      </c>
      <c r="C16" s="123" t="s">
        <v>27</v>
      </c>
      <c r="D16" s="123" t="s">
        <v>28</v>
      </c>
      <c r="E16" s="123" t="s">
        <v>29</v>
      </c>
      <c r="F16" s="80" t="s">
        <v>30</v>
      </c>
      <c r="G16" s="123" t="s">
        <v>31</v>
      </c>
      <c r="H16" s="80" t="s">
        <v>32</v>
      </c>
      <c r="I16" s="123" t="s">
        <v>33</v>
      </c>
      <c r="J16" s="80" t="s">
        <v>34</v>
      </c>
      <c r="K16" s="80" t="s">
        <v>35</v>
      </c>
      <c r="L16" s="80" t="s">
        <v>36</v>
      </c>
      <c r="M16" s="123" t="s">
        <v>37</v>
      </c>
      <c r="N16" s="123" t="s">
        <v>38</v>
      </c>
      <c r="O16" s="123" t="s">
        <v>39</v>
      </c>
      <c r="P16" s="80" t="s">
        <v>40</v>
      </c>
      <c r="Q16" s="123" t="s">
        <v>41</v>
      </c>
      <c r="R16" s="80" t="s">
        <v>42</v>
      </c>
      <c r="S16" s="123" t="s">
        <v>43</v>
      </c>
      <c r="T16" s="101" t="s">
        <v>44</v>
      </c>
      <c r="U16" s="80" t="s">
        <v>45</v>
      </c>
      <c r="V16" s="101" t="s">
        <v>46</v>
      </c>
      <c r="W16" s="123" t="s">
        <v>47</v>
      </c>
      <c r="X16" s="99" t="s">
        <v>48</v>
      </c>
      <c r="Y16" s="123" t="s">
        <v>49</v>
      </c>
      <c r="Z16" s="101" t="s">
        <v>50</v>
      </c>
      <c r="AA16" s="123" t="s">
        <v>51</v>
      </c>
      <c r="AB16" s="101" t="s">
        <v>52</v>
      </c>
      <c r="AC16" s="123" t="s">
        <v>53</v>
      </c>
    </row>
    <row r="17" spans="1:29" ht="25.5" x14ac:dyDescent="0.25">
      <c r="A17" s="102">
        <v>0</v>
      </c>
      <c r="B17" s="77" t="s">
        <v>1368</v>
      </c>
      <c r="C17" s="77" t="s">
        <v>1369</v>
      </c>
      <c r="D17" s="78">
        <f t="shared" ref="D17" si="0">D21</f>
        <v>133.91207967762725</v>
      </c>
      <c r="E17" s="78">
        <f>E18+E19+E20</f>
        <v>126.55165308865941</v>
      </c>
      <c r="F17" s="81">
        <f>F18+F19+F20</f>
        <v>75.566624567999995</v>
      </c>
      <c r="G17" s="78">
        <f>G21</f>
        <v>58.345455109627238</v>
      </c>
      <c r="H17" s="81">
        <f>H21</f>
        <v>27.663516000000001</v>
      </c>
      <c r="I17" s="81">
        <f t="shared" ref="I17:J17" si="1">I21</f>
        <v>0</v>
      </c>
      <c r="J17" s="81">
        <f t="shared" si="1"/>
        <v>0</v>
      </c>
      <c r="K17" s="81">
        <f>K18+K19+K20</f>
        <v>14.472276000000001</v>
      </c>
      <c r="L17" s="81">
        <f>L18+L19+L20</f>
        <v>13.191239999999999</v>
      </c>
      <c r="M17" s="81">
        <f>M18+M19+M20</f>
        <v>27.564449256000003</v>
      </c>
      <c r="N17" s="81">
        <f t="shared" ref="N17:Q17" si="2">N18+N19+N20</f>
        <v>0</v>
      </c>
      <c r="O17" s="81">
        <f t="shared" si="2"/>
        <v>0</v>
      </c>
      <c r="P17" s="81">
        <f>P18+P19+P20</f>
        <v>14.370209256000001</v>
      </c>
      <c r="Q17" s="81">
        <f t="shared" si="2"/>
        <v>13.194240000000001</v>
      </c>
      <c r="R17" s="81">
        <f>D17-F17-M17</f>
        <v>30.781005853627249</v>
      </c>
      <c r="S17" s="103">
        <f>M17-H17</f>
        <v>-9.9066743999998153E-2</v>
      </c>
      <c r="T17" s="103">
        <f>M17/H17*100</f>
        <v>99.641886649549534</v>
      </c>
      <c r="U17" s="103">
        <f>N17-I17</f>
        <v>0</v>
      </c>
      <c r="V17" s="103">
        <v>0</v>
      </c>
      <c r="W17" s="103">
        <f>O17-J17</f>
        <v>0</v>
      </c>
      <c r="X17" s="103">
        <v>0</v>
      </c>
      <c r="Y17" s="103">
        <f>P17-K17</f>
        <v>-0.10206674400000004</v>
      </c>
      <c r="Z17" s="103">
        <f>P17/K17*100</f>
        <v>99.294742969246855</v>
      </c>
      <c r="AA17" s="103">
        <f>Q17-L17</f>
        <v>3.00000000000189E-3</v>
      </c>
      <c r="AB17" s="103">
        <f>Q17/L17*100</f>
        <v>100.02274236538796</v>
      </c>
      <c r="AC17" s="103"/>
    </row>
    <row r="18" spans="1:29" ht="25.5" x14ac:dyDescent="0.25">
      <c r="A18" s="102" t="s">
        <v>1311</v>
      </c>
      <c r="B18" s="77" t="s">
        <v>1370</v>
      </c>
      <c r="C18" s="77" t="s">
        <v>1369</v>
      </c>
      <c r="D18" s="78">
        <f>D22</f>
        <v>89.992734423389948</v>
      </c>
      <c r="E18" s="78">
        <f t="shared" ref="E18:G18" si="3">E22</f>
        <v>87.239307538659403</v>
      </c>
      <c r="F18" s="78">
        <f>F22</f>
        <v>42.466328160000003</v>
      </c>
      <c r="G18" s="78">
        <f t="shared" si="3"/>
        <v>47.526406263389944</v>
      </c>
      <c r="H18" s="78">
        <f>H22</f>
        <v>25.964316</v>
      </c>
      <c r="I18" s="81">
        <f t="shared" ref="I18:K18" si="4">I22</f>
        <v>0</v>
      </c>
      <c r="J18" s="81">
        <f t="shared" si="4"/>
        <v>0</v>
      </c>
      <c r="K18" s="81">
        <f t="shared" si="4"/>
        <v>14.472276000000001</v>
      </c>
      <c r="L18" s="81">
        <f t="shared" ref="L18:M18" si="5">L22</f>
        <v>11.492039999999999</v>
      </c>
      <c r="M18" s="81">
        <f t="shared" si="5"/>
        <v>25.862249256000002</v>
      </c>
      <c r="N18" s="81">
        <f t="shared" ref="N18:Q18" si="6">N22</f>
        <v>0</v>
      </c>
      <c r="O18" s="81">
        <f t="shared" si="6"/>
        <v>0</v>
      </c>
      <c r="P18" s="81">
        <f t="shared" si="6"/>
        <v>14.370209256000001</v>
      </c>
      <c r="Q18" s="81">
        <f t="shared" si="6"/>
        <v>11.492040000000001</v>
      </c>
      <c r="R18" s="81">
        <f t="shared" ref="R18:R75" si="7">D18-F18-M18</f>
        <v>21.664157007389942</v>
      </c>
      <c r="S18" s="103">
        <f t="shared" ref="S18:S75" si="8">M18-H18</f>
        <v>-0.10206674399999827</v>
      </c>
      <c r="T18" s="103">
        <f t="shared" ref="T18:T58" si="9">M18/H18*100</f>
        <v>99.60689607998917</v>
      </c>
      <c r="U18" s="103">
        <f t="shared" ref="U18:U75" si="10">N18-I18</f>
        <v>0</v>
      </c>
      <c r="V18" s="103">
        <v>0</v>
      </c>
      <c r="W18" s="103">
        <f t="shared" ref="W18:W75" si="11">O18-J18</f>
        <v>0</v>
      </c>
      <c r="X18" s="103">
        <v>0</v>
      </c>
      <c r="Y18" s="103">
        <f t="shared" ref="Y18:Y75" si="12">P18-K18</f>
        <v>-0.10206674400000004</v>
      </c>
      <c r="Z18" s="103">
        <f t="shared" ref="Z18:Z58" si="13">P18/K18*100</f>
        <v>99.294742969246855</v>
      </c>
      <c r="AA18" s="103">
        <f t="shared" ref="AA18:AA75" si="14">Q18-L18</f>
        <v>0</v>
      </c>
      <c r="AB18" s="103">
        <v>0</v>
      </c>
      <c r="AC18" s="125"/>
    </row>
    <row r="19" spans="1:29" ht="25.5" x14ac:dyDescent="0.25">
      <c r="A19" s="102" t="s">
        <v>1312</v>
      </c>
      <c r="B19" s="77" t="s">
        <v>1371</v>
      </c>
      <c r="C19" s="77" t="s">
        <v>1369</v>
      </c>
      <c r="D19" s="78">
        <f t="shared" ref="D19:G19" si="15">D52</f>
        <v>10.801017</v>
      </c>
      <c r="E19" s="78">
        <f>E52</f>
        <v>8.7225397999999998</v>
      </c>
      <c r="F19" s="78">
        <f t="shared" si="15"/>
        <v>8.4170054159999985</v>
      </c>
      <c r="G19" s="78">
        <f t="shared" si="15"/>
        <v>2.3840115840000013</v>
      </c>
      <c r="H19" s="78">
        <f>H52</f>
        <v>0</v>
      </c>
      <c r="I19" s="81">
        <f t="shared" ref="I19:J19" si="16">I52</f>
        <v>0</v>
      </c>
      <c r="J19" s="81">
        <f t="shared" si="16"/>
        <v>0</v>
      </c>
      <c r="K19" s="81">
        <f>K52</f>
        <v>0</v>
      </c>
      <c r="L19" s="81">
        <f>L52</f>
        <v>0</v>
      </c>
      <c r="M19" s="81">
        <f t="shared" ref="M19:Q19" si="17">M52</f>
        <v>0</v>
      </c>
      <c r="N19" s="81">
        <f t="shared" si="17"/>
        <v>0</v>
      </c>
      <c r="O19" s="81">
        <f t="shared" si="17"/>
        <v>0</v>
      </c>
      <c r="P19" s="81">
        <f t="shared" si="17"/>
        <v>0</v>
      </c>
      <c r="Q19" s="81">
        <f t="shared" si="17"/>
        <v>0</v>
      </c>
      <c r="R19" s="81">
        <f t="shared" si="7"/>
        <v>2.3840115840000013</v>
      </c>
      <c r="S19" s="103">
        <f t="shared" si="8"/>
        <v>0</v>
      </c>
      <c r="T19" s="103">
        <v>0</v>
      </c>
      <c r="U19" s="103">
        <f t="shared" si="10"/>
        <v>0</v>
      </c>
      <c r="V19" s="103">
        <v>0</v>
      </c>
      <c r="W19" s="103">
        <f t="shared" si="11"/>
        <v>0</v>
      </c>
      <c r="X19" s="103">
        <v>0</v>
      </c>
      <c r="Y19" s="103">
        <f t="shared" si="12"/>
        <v>0</v>
      </c>
      <c r="Z19" s="103">
        <v>0</v>
      </c>
      <c r="AA19" s="103">
        <f t="shared" si="14"/>
        <v>0</v>
      </c>
      <c r="AB19" s="103">
        <v>0</v>
      </c>
      <c r="AC19" s="125"/>
    </row>
    <row r="20" spans="1:29" x14ac:dyDescent="0.25">
      <c r="A20" s="102" t="s">
        <v>1313</v>
      </c>
      <c r="B20" s="77" t="s">
        <v>1372</v>
      </c>
      <c r="C20" s="77" t="s">
        <v>1369</v>
      </c>
      <c r="D20" s="78">
        <f t="shared" ref="D20:G20" si="18">D58</f>
        <v>33.118328254237298</v>
      </c>
      <c r="E20" s="78">
        <f>E58</f>
        <v>30.589805750000007</v>
      </c>
      <c r="F20" s="78">
        <f t="shared" si="18"/>
        <v>24.683290992</v>
      </c>
      <c r="G20" s="78">
        <f t="shared" si="18"/>
        <v>8.435037262237298</v>
      </c>
      <c r="H20" s="78">
        <f>H58</f>
        <v>1.6992</v>
      </c>
      <c r="I20" s="81">
        <f t="shared" ref="I20:J20" si="19">I58</f>
        <v>0</v>
      </c>
      <c r="J20" s="81">
        <f t="shared" si="19"/>
        <v>0</v>
      </c>
      <c r="K20" s="81">
        <f>K58</f>
        <v>0</v>
      </c>
      <c r="L20" s="81">
        <f>L58</f>
        <v>1.6992</v>
      </c>
      <c r="M20" s="81">
        <f t="shared" ref="M20:Q20" si="20">M58</f>
        <v>1.7022000000000002</v>
      </c>
      <c r="N20" s="81">
        <f t="shared" si="20"/>
        <v>0</v>
      </c>
      <c r="O20" s="81">
        <f t="shared" si="20"/>
        <v>0</v>
      </c>
      <c r="P20" s="81">
        <f t="shared" si="20"/>
        <v>0</v>
      </c>
      <c r="Q20" s="81">
        <f t="shared" si="20"/>
        <v>1.7022000000000002</v>
      </c>
      <c r="R20" s="81">
        <f t="shared" si="7"/>
        <v>6.7328372622372976</v>
      </c>
      <c r="S20" s="103">
        <f t="shared" si="8"/>
        <v>3.0000000000001137E-3</v>
      </c>
      <c r="T20" s="103">
        <f t="shared" si="9"/>
        <v>100.17655367231639</v>
      </c>
      <c r="U20" s="103">
        <f t="shared" si="10"/>
        <v>0</v>
      </c>
      <c r="V20" s="103">
        <v>0</v>
      </c>
      <c r="W20" s="103">
        <f t="shared" si="11"/>
        <v>0</v>
      </c>
      <c r="X20" s="103">
        <v>0</v>
      </c>
      <c r="Y20" s="103">
        <f t="shared" si="12"/>
        <v>0</v>
      </c>
      <c r="Z20" s="103">
        <v>0</v>
      </c>
      <c r="AA20" s="103">
        <f t="shared" si="14"/>
        <v>3.0000000000001137E-3</v>
      </c>
      <c r="AB20" s="103">
        <f t="shared" ref="AB20:AB69" si="21">Q20/L20*100</f>
        <v>100.17655367231639</v>
      </c>
      <c r="AC20" s="125"/>
    </row>
    <row r="21" spans="1:29" x14ac:dyDescent="0.25">
      <c r="A21" s="83">
        <v>1</v>
      </c>
      <c r="B21" s="77" t="s">
        <v>1373</v>
      </c>
      <c r="C21" s="77" t="s">
        <v>1369</v>
      </c>
      <c r="D21" s="78">
        <f t="shared" ref="D21:F21" si="22">D22+D52+D58</f>
        <v>133.91207967762725</v>
      </c>
      <c r="E21" s="78">
        <f>E17</f>
        <v>126.55165308865941</v>
      </c>
      <c r="F21" s="78">
        <f t="shared" si="22"/>
        <v>75.566624567999995</v>
      </c>
      <c r="G21" s="78">
        <f>G22+G52+G58</f>
        <v>58.345455109627238</v>
      </c>
      <c r="H21" s="78">
        <f>H22+H52+H58</f>
        <v>27.663516000000001</v>
      </c>
      <c r="I21" s="81">
        <f t="shared" ref="I21:J21" si="23">I22+I52+I58</f>
        <v>0</v>
      </c>
      <c r="J21" s="81">
        <f t="shared" si="23"/>
        <v>0</v>
      </c>
      <c r="K21" s="81">
        <f>K17</f>
        <v>14.472276000000001</v>
      </c>
      <c r="L21" s="81">
        <f>L17</f>
        <v>13.191239999999999</v>
      </c>
      <c r="M21" s="81">
        <f t="shared" ref="M21:Q21" si="24">M17</f>
        <v>27.564449256000003</v>
      </c>
      <c r="N21" s="81">
        <f t="shared" si="24"/>
        <v>0</v>
      </c>
      <c r="O21" s="81">
        <f t="shared" si="24"/>
        <v>0</v>
      </c>
      <c r="P21" s="81">
        <f t="shared" si="24"/>
        <v>14.370209256000001</v>
      </c>
      <c r="Q21" s="81">
        <f t="shared" si="24"/>
        <v>13.194240000000001</v>
      </c>
      <c r="R21" s="81">
        <f t="shared" si="7"/>
        <v>30.781005853627249</v>
      </c>
      <c r="S21" s="103">
        <f t="shared" si="8"/>
        <v>-9.9066743999998153E-2</v>
      </c>
      <c r="T21" s="103">
        <f t="shared" si="9"/>
        <v>99.641886649549534</v>
      </c>
      <c r="U21" s="103">
        <f t="shared" si="10"/>
        <v>0</v>
      </c>
      <c r="V21" s="103">
        <v>0</v>
      </c>
      <c r="W21" s="103">
        <f t="shared" si="11"/>
        <v>0</v>
      </c>
      <c r="X21" s="103">
        <v>0</v>
      </c>
      <c r="Y21" s="103">
        <f t="shared" si="12"/>
        <v>-0.10206674400000004</v>
      </c>
      <c r="Z21" s="103">
        <f t="shared" si="13"/>
        <v>99.294742969246855</v>
      </c>
      <c r="AA21" s="103">
        <f t="shared" si="14"/>
        <v>3.00000000000189E-3</v>
      </c>
      <c r="AB21" s="103">
        <f t="shared" si="21"/>
        <v>100.02274236538796</v>
      </c>
      <c r="AC21" s="125"/>
    </row>
    <row r="22" spans="1:29" ht="25.5" x14ac:dyDescent="0.25">
      <c r="A22" s="83" t="s">
        <v>1314</v>
      </c>
      <c r="B22" s="77" t="s">
        <v>1374</v>
      </c>
      <c r="C22" s="77" t="s">
        <v>1369</v>
      </c>
      <c r="D22" s="78">
        <f>D23+D45+D35</f>
        <v>89.992734423389948</v>
      </c>
      <c r="E22" s="78">
        <f>E23+E45+E35</f>
        <v>87.239307538659403</v>
      </c>
      <c r="F22" s="78">
        <f>F23+F45+F35</f>
        <v>42.466328160000003</v>
      </c>
      <c r="G22" s="78">
        <f>G23+G45+G35</f>
        <v>47.526406263389944</v>
      </c>
      <c r="H22" s="78">
        <f>H23+H45+H35</f>
        <v>25.964316</v>
      </c>
      <c r="I22" s="81">
        <f t="shared" ref="I22:J22" si="25">I23+I45+I35</f>
        <v>0</v>
      </c>
      <c r="J22" s="81">
        <f t="shared" si="25"/>
        <v>0</v>
      </c>
      <c r="K22" s="81">
        <f>K23+K45+K35</f>
        <v>14.472276000000001</v>
      </c>
      <c r="L22" s="81">
        <f>L23+L45+L35</f>
        <v>11.492039999999999</v>
      </c>
      <c r="M22" s="81">
        <f t="shared" ref="M22:Q22" si="26">M23+M45+M35</f>
        <v>25.862249256000002</v>
      </c>
      <c r="N22" s="81">
        <f t="shared" si="26"/>
        <v>0</v>
      </c>
      <c r="O22" s="81">
        <f t="shared" si="26"/>
        <v>0</v>
      </c>
      <c r="P22" s="81">
        <f t="shared" si="26"/>
        <v>14.370209256000001</v>
      </c>
      <c r="Q22" s="81">
        <f t="shared" si="26"/>
        <v>11.492040000000001</v>
      </c>
      <c r="R22" s="81">
        <f t="shared" si="7"/>
        <v>21.664157007389942</v>
      </c>
      <c r="S22" s="103">
        <f t="shared" si="8"/>
        <v>-0.10206674399999827</v>
      </c>
      <c r="T22" s="103">
        <f t="shared" si="9"/>
        <v>99.60689607998917</v>
      </c>
      <c r="U22" s="103">
        <f t="shared" si="10"/>
        <v>0</v>
      </c>
      <c r="V22" s="103">
        <v>0</v>
      </c>
      <c r="W22" s="103">
        <f t="shared" si="11"/>
        <v>0</v>
      </c>
      <c r="X22" s="103">
        <v>0</v>
      </c>
      <c r="Y22" s="103">
        <f t="shared" si="12"/>
        <v>-0.10206674400000004</v>
      </c>
      <c r="Z22" s="103">
        <f t="shared" si="13"/>
        <v>99.294742969246855</v>
      </c>
      <c r="AA22" s="103">
        <f t="shared" si="14"/>
        <v>0</v>
      </c>
      <c r="AB22" s="103">
        <v>0</v>
      </c>
      <c r="AC22" s="125"/>
    </row>
    <row r="23" spans="1:29" ht="38.25" x14ac:dyDescent="0.25">
      <c r="A23" s="83" t="s">
        <v>1315</v>
      </c>
      <c r="B23" s="77" t="s">
        <v>1375</v>
      </c>
      <c r="C23" s="77" t="s">
        <v>1369</v>
      </c>
      <c r="D23" s="78">
        <f t="shared" ref="D23:G23" si="27">SUM(D24:D34)</f>
        <v>48.743432158502209</v>
      </c>
      <c r="E23" s="78">
        <f t="shared" ref="E23" si="28">SUM(E24:E34)</f>
        <v>54.637207938659394</v>
      </c>
      <c r="F23" s="78">
        <f>SUM(F24:F34)</f>
        <v>14.288472431999999</v>
      </c>
      <c r="G23" s="78">
        <f t="shared" si="27"/>
        <v>34.45495972650221</v>
      </c>
      <c r="H23" s="78">
        <f>SUM(H24:H34)</f>
        <v>25.964316</v>
      </c>
      <c r="I23" s="81">
        <f t="shared" ref="I23:K23" si="29">SUM(I24:I34)</f>
        <v>0</v>
      </c>
      <c r="J23" s="81">
        <f t="shared" si="29"/>
        <v>0</v>
      </c>
      <c r="K23" s="81">
        <f t="shared" si="29"/>
        <v>14.472276000000001</v>
      </c>
      <c r="L23" s="81">
        <f t="shared" ref="L23:M23" si="30">SUM(L24:L34)</f>
        <v>11.492039999999999</v>
      </c>
      <c r="M23" s="81">
        <f t="shared" si="30"/>
        <v>25.862249256000002</v>
      </c>
      <c r="N23" s="81">
        <f t="shared" ref="N23:Q23" si="31">SUM(N24:N34)</f>
        <v>0</v>
      </c>
      <c r="O23" s="81">
        <f t="shared" si="31"/>
        <v>0</v>
      </c>
      <c r="P23" s="81">
        <f t="shared" si="31"/>
        <v>14.370209256000001</v>
      </c>
      <c r="Q23" s="81">
        <f t="shared" si="31"/>
        <v>11.492040000000001</v>
      </c>
      <c r="R23" s="81">
        <f t="shared" si="7"/>
        <v>8.5927104705022082</v>
      </c>
      <c r="S23" s="103">
        <f t="shared" si="8"/>
        <v>-0.10206674399999827</v>
      </c>
      <c r="T23" s="103">
        <f t="shared" si="9"/>
        <v>99.60689607998917</v>
      </c>
      <c r="U23" s="103">
        <f t="shared" si="10"/>
        <v>0</v>
      </c>
      <c r="V23" s="103">
        <v>0</v>
      </c>
      <c r="W23" s="103">
        <f t="shared" si="11"/>
        <v>0</v>
      </c>
      <c r="X23" s="103">
        <v>0</v>
      </c>
      <c r="Y23" s="103">
        <f t="shared" si="12"/>
        <v>-0.10206674400000004</v>
      </c>
      <c r="Z23" s="103">
        <f t="shared" si="13"/>
        <v>99.294742969246855</v>
      </c>
      <c r="AA23" s="103">
        <f t="shared" si="14"/>
        <v>0</v>
      </c>
      <c r="AB23" s="103">
        <v>0</v>
      </c>
      <c r="AC23" s="125"/>
    </row>
    <row r="24" spans="1:29" ht="25.5" x14ac:dyDescent="0.25">
      <c r="A24" s="83" t="s">
        <v>1316</v>
      </c>
      <c r="B24" s="77" t="s">
        <v>1376</v>
      </c>
      <c r="C24" s="77" t="s">
        <v>1377</v>
      </c>
      <c r="D24" s="79">
        <f>'[1]2'!T26</f>
        <v>0.36771297669152536</v>
      </c>
      <c r="E24" s="79">
        <f>'[2]2'!U26</f>
        <v>0.1818544</v>
      </c>
      <c r="F24" s="79">
        <f>'[3]1'!M24+'[4]1'!M24+'[5]1'!M24</f>
        <v>0.14026327199999999</v>
      </c>
      <c r="G24" s="79">
        <f>D24-F24</f>
        <v>0.22744970469152537</v>
      </c>
      <c r="H24" s="81">
        <f t="shared" ref="H24:H75" si="32">I24+J24+K24+L24</f>
        <v>0</v>
      </c>
      <c r="I24" s="82">
        <v>0</v>
      </c>
      <c r="J24" s="82">
        <v>0</v>
      </c>
      <c r="K24" s="78">
        <f>'[6]2'!BK26</f>
        <v>0</v>
      </c>
      <c r="L24" s="78">
        <f>'[6]2'!BL26</f>
        <v>0</v>
      </c>
      <c r="M24" s="81">
        <f>N24+O24+P24+Q24</f>
        <v>0</v>
      </c>
      <c r="N24" s="82">
        <v>0</v>
      </c>
      <c r="O24" s="82">
        <v>0</v>
      </c>
      <c r="P24" s="108">
        <v>0</v>
      </c>
      <c r="Q24" s="82">
        <v>0</v>
      </c>
      <c r="R24" s="81">
        <f t="shared" si="7"/>
        <v>0.22744970469152537</v>
      </c>
      <c r="S24" s="103">
        <f>M24-H24</f>
        <v>0</v>
      </c>
      <c r="T24" s="103">
        <v>0</v>
      </c>
      <c r="U24" s="103">
        <f t="shared" si="10"/>
        <v>0</v>
      </c>
      <c r="V24" s="103">
        <v>0</v>
      </c>
      <c r="W24" s="103">
        <f t="shared" si="11"/>
        <v>0</v>
      </c>
      <c r="X24" s="103">
        <v>0</v>
      </c>
      <c r="Y24" s="103">
        <f t="shared" si="12"/>
        <v>0</v>
      </c>
      <c r="Z24" s="103">
        <v>0</v>
      </c>
      <c r="AA24" s="103">
        <f t="shared" si="14"/>
        <v>0</v>
      </c>
      <c r="AB24" s="103">
        <v>0</v>
      </c>
      <c r="AC24" s="125"/>
    </row>
    <row r="25" spans="1:29" ht="25.5" x14ac:dyDescent="0.25">
      <c r="A25" s="83" t="s">
        <v>1317</v>
      </c>
      <c r="B25" s="77" t="s">
        <v>1378</v>
      </c>
      <c r="C25" s="77" t="s">
        <v>1379</v>
      </c>
      <c r="D25" s="79">
        <f>'[1]2'!T27</f>
        <v>0.19953163236610172</v>
      </c>
      <c r="E25" s="79">
        <f>'[2]2'!U27</f>
        <v>0.21813859999999999</v>
      </c>
      <c r="F25" s="79">
        <f>'[3]1'!M25+'[4]1'!M25+'[5]1'!M25</f>
        <v>0.20912387999999998</v>
      </c>
      <c r="G25" s="79">
        <f t="shared" ref="G25:G75" si="33">D25-F25</f>
        <v>-9.5922476338982654E-3</v>
      </c>
      <c r="H25" s="81">
        <f>I25+J25+K25+L25</f>
        <v>0</v>
      </c>
      <c r="I25" s="82">
        <v>0</v>
      </c>
      <c r="J25" s="82">
        <v>0</v>
      </c>
      <c r="K25" s="78">
        <f>'[6]2'!BK27</f>
        <v>0</v>
      </c>
      <c r="L25" s="78">
        <f>'[6]2'!BL27</f>
        <v>0</v>
      </c>
      <c r="M25" s="82">
        <f t="shared" ref="M25:M33" si="34">N25+O25+P25+Q25</f>
        <v>0</v>
      </c>
      <c r="N25" s="82">
        <v>0</v>
      </c>
      <c r="O25" s="82">
        <v>0</v>
      </c>
      <c r="P25" s="108">
        <v>0</v>
      </c>
      <c r="Q25" s="82">
        <v>0</v>
      </c>
      <c r="R25" s="81">
        <f t="shared" si="7"/>
        <v>-9.5922476338982654E-3</v>
      </c>
      <c r="S25" s="103">
        <f t="shared" si="8"/>
        <v>0</v>
      </c>
      <c r="T25" s="103">
        <v>0</v>
      </c>
      <c r="U25" s="103">
        <f t="shared" si="10"/>
        <v>0</v>
      </c>
      <c r="V25" s="103">
        <v>0</v>
      </c>
      <c r="W25" s="103">
        <f t="shared" si="11"/>
        <v>0</v>
      </c>
      <c r="X25" s="103">
        <v>0</v>
      </c>
      <c r="Y25" s="103">
        <f t="shared" si="12"/>
        <v>0</v>
      </c>
      <c r="Z25" s="103">
        <v>0</v>
      </c>
      <c r="AA25" s="103">
        <f t="shared" si="14"/>
        <v>0</v>
      </c>
      <c r="AB25" s="103">
        <v>0</v>
      </c>
      <c r="AC25" s="125"/>
    </row>
    <row r="26" spans="1:29" ht="63.75" x14ac:dyDescent="0.25">
      <c r="A26" s="83" t="s">
        <v>1318</v>
      </c>
      <c r="B26" s="77" t="s">
        <v>1380</v>
      </c>
      <c r="C26" s="77" t="s">
        <v>1381</v>
      </c>
      <c r="D26" s="79">
        <f>'[1]2'!T28</f>
        <v>1.6659538376033893</v>
      </c>
      <c r="E26" s="79">
        <f>'[2]2'!U28</f>
        <v>1.7422931790474574</v>
      </c>
      <c r="F26" s="79">
        <f>'[3]1'!M26+'[4]1'!M26+'[5]1'!M26</f>
        <v>1.2078852</v>
      </c>
      <c r="G26" s="79">
        <f>D26-F26</f>
        <v>0.45806863760338934</v>
      </c>
      <c r="H26" s="81">
        <f t="shared" si="32"/>
        <v>0</v>
      </c>
      <c r="I26" s="82">
        <v>0</v>
      </c>
      <c r="J26" s="82">
        <v>0</v>
      </c>
      <c r="K26" s="78">
        <f>'[6]2'!BK28</f>
        <v>0</v>
      </c>
      <c r="L26" s="78">
        <f>'[6]2'!BL28</f>
        <v>0</v>
      </c>
      <c r="M26" s="82">
        <f t="shared" si="34"/>
        <v>0</v>
      </c>
      <c r="N26" s="82">
        <v>0</v>
      </c>
      <c r="O26" s="82">
        <v>0</v>
      </c>
      <c r="P26" s="108">
        <v>0</v>
      </c>
      <c r="Q26" s="82">
        <v>0</v>
      </c>
      <c r="R26" s="81">
        <f t="shared" si="7"/>
        <v>0.45806863760338934</v>
      </c>
      <c r="S26" s="103">
        <f t="shared" si="8"/>
        <v>0</v>
      </c>
      <c r="T26" s="103">
        <v>0</v>
      </c>
      <c r="U26" s="103">
        <f t="shared" si="10"/>
        <v>0</v>
      </c>
      <c r="V26" s="103">
        <v>0</v>
      </c>
      <c r="W26" s="103">
        <f t="shared" si="11"/>
        <v>0</v>
      </c>
      <c r="X26" s="103">
        <v>0</v>
      </c>
      <c r="Y26" s="103">
        <f t="shared" si="12"/>
        <v>0</v>
      </c>
      <c r="Z26" s="103">
        <v>0</v>
      </c>
      <c r="AA26" s="103">
        <f t="shared" si="14"/>
        <v>0</v>
      </c>
      <c r="AB26" s="103">
        <v>0</v>
      </c>
      <c r="AC26" s="125"/>
    </row>
    <row r="27" spans="1:29" ht="127.5" x14ac:dyDescent="0.25">
      <c r="A27" s="83" t="s">
        <v>1319</v>
      </c>
      <c r="B27" s="77" t="s">
        <v>1382</v>
      </c>
      <c r="C27" s="77" t="s">
        <v>1383</v>
      </c>
      <c r="D27" s="79">
        <f>'[1]2'!T29</f>
        <v>3.6667047817971321</v>
      </c>
      <c r="E27" s="79">
        <f>'[2]2'!U29</f>
        <v>3.8483890062946546</v>
      </c>
      <c r="F27" s="79">
        <f>'[3]1'!M27+'[4]1'!M27+'[5]1'!M27</f>
        <v>1.7705792520000001</v>
      </c>
      <c r="G27" s="79">
        <f t="shared" si="33"/>
        <v>1.896125529797132</v>
      </c>
      <c r="H27" s="81">
        <f>I27+J27+K27+L27</f>
        <v>0</v>
      </c>
      <c r="I27" s="82">
        <v>0</v>
      </c>
      <c r="J27" s="82">
        <v>0</v>
      </c>
      <c r="K27" s="78">
        <f>'[6]2'!BK29</f>
        <v>0</v>
      </c>
      <c r="L27" s="78">
        <f>'[6]2'!BL29</f>
        <v>0</v>
      </c>
      <c r="M27" s="82">
        <f t="shared" si="34"/>
        <v>0</v>
      </c>
      <c r="N27" s="82">
        <v>0</v>
      </c>
      <c r="O27" s="82">
        <v>0</v>
      </c>
      <c r="P27" s="81">
        <v>0</v>
      </c>
      <c r="Q27" s="82">
        <v>0</v>
      </c>
      <c r="R27" s="81">
        <f>D27-F27-M27</f>
        <v>1.896125529797132</v>
      </c>
      <c r="S27" s="103">
        <f t="shared" si="8"/>
        <v>0</v>
      </c>
      <c r="T27" s="103">
        <v>0</v>
      </c>
      <c r="U27" s="103">
        <f t="shared" si="10"/>
        <v>0</v>
      </c>
      <c r="V27" s="103">
        <v>0</v>
      </c>
      <c r="W27" s="103">
        <f t="shared" si="11"/>
        <v>0</v>
      </c>
      <c r="X27" s="103">
        <v>0</v>
      </c>
      <c r="Y27" s="103">
        <f t="shared" si="12"/>
        <v>0</v>
      </c>
      <c r="Z27" s="103">
        <v>0</v>
      </c>
      <c r="AA27" s="103">
        <f t="shared" si="14"/>
        <v>0</v>
      </c>
      <c r="AB27" s="103">
        <v>0</v>
      </c>
      <c r="AC27" s="125"/>
    </row>
    <row r="28" spans="1:29" ht="216.75" x14ac:dyDescent="0.25">
      <c r="A28" s="83" t="s">
        <v>1320</v>
      </c>
      <c r="B28" s="77" t="s">
        <v>1384</v>
      </c>
      <c r="C28" s="77" t="s">
        <v>1385</v>
      </c>
      <c r="D28" s="79">
        <f>'[1]2'!T30</f>
        <v>9.4864736893118629</v>
      </c>
      <c r="E28" s="79">
        <f>'[2]2'!U30</f>
        <v>8.4190170067627115</v>
      </c>
      <c r="F28" s="79">
        <f>'[3]1'!M28+'[4]1'!M28+'[5]1'!M28</f>
        <v>5.4183175079999994</v>
      </c>
      <c r="G28" s="79">
        <f t="shared" si="33"/>
        <v>4.0681561813118634</v>
      </c>
      <c r="H28" s="81">
        <f t="shared" si="32"/>
        <v>0</v>
      </c>
      <c r="I28" s="82">
        <v>0</v>
      </c>
      <c r="J28" s="82">
        <v>0</v>
      </c>
      <c r="K28" s="78">
        <f>'[6]2'!BK30</f>
        <v>0</v>
      </c>
      <c r="L28" s="78">
        <f>'[6]2'!BL30</f>
        <v>0</v>
      </c>
      <c r="M28" s="82">
        <f t="shared" si="34"/>
        <v>0</v>
      </c>
      <c r="N28" s="82">
        <v>0</v>
      </c>
      <c r="O28" s="82">
        <v>0</v>
      </c>
      <c r="P28" s="81">
        <v>0</v>
      </c>
      <c r="Q28" s="82">
        <v>0</v>
      </c>
      <c r="R28" s="81">
        <f t="shared" si="7"/>
        <v>4.0681561813118634</v>
      </c>
      <c r="S28" s="103">
        <f t="shared" si="8"/>
        <v>0</v>
      </c>
      <c r="T28" s="103">
        <v>0</v>
      </c>
      <c r="U28" s="103">
        <f t="shared" si="10"/>
        <v>0</v>
      </c>
      <c r="V28" s="103">
        <v>0</v>
      </c>
      <c r="W28" s="103">
        <f t="shared" si="11"/>
        <v>0</v>
      </c>
      <c r="X28" s="103">
        <v>0</v>
      </c>
      <c r="Y28" s="103">
        <f t="shared" si="12"/>
        <v>0</v>
      </c>
      <c r="Z28" s="103">
        <v>0</v>
      </c>
      <c r="AA28" s="103">
        <f t="shared" si="14"/>
        <v>0</v>
      </c>
      <c r="AB28" s="103">
        <v>0</v>
      </c>
      <c r="AC28" s="125"/>
    </row>
    <row r="29" spans="1:29" ht="102" x14ac:dyDescent="0.25">
      <c r="A29" s="83" t="s">
        <v>1321</v>
      </c>
      <c r="B29" s="77" t="s">
        <v>1386</v>
      </c>
      <c r="C29" s="77" t="s">
        <v>1387</v>
      </c>
      <c r="D29" s="79">
        <f>'[1]2'!T31</f>
        <v>5.657538215932199</v>
      </c>
      <c r="E29" s="79">
        <f>'[2]2'!U31</f>
        <v>4.6853897465545717</v>
      </c>
      <c r="F29" s="79">
        <f>'[3]1'!M29+'[4]1'!M29+'[5]1'!M29</f>
        <v>1.2127112280000001</v>
      </c>
      <c r="G29" s="79">
        <f t="shared" si="33"/>
        <v>4.4448269879321991</v>
      </c>
      <c r="H29" s="81">
        <f t="shared" si="32"/>
        <v>0</v>
      </c>
      <c r="I29" s="82">
        <v>0</v>
      </c>
      <c r="J29" s="82">
        <v>0</v>
      </c>
      <c r="K29" s="78">
        <f>'[6]2'!BK31</f>
        <v>0</v>
      </c>
      <c r="L29" s="78">
        <f>'[6]2'!BL31</f>
        <v>0</v>
      </c>
      <c r="M29" s="82">
        <f t="shared" si="34"/>
        <v>0</v>
      </c>
      <c r="N29" s="82">
        <v>0</v>
      </c>
      <c r="O29" s="82">
        <v>0</v>
      </c>
      <c r="P29" s="81">
        <v>0</v>
      </c>
      <c r="Q29" s="82">
        <v>0</v>
      </c>
      <c r="R29" s="81">
        <f t="shared" si="7"/>
        <v>4.4448269879321991</v>
      </c>
      <c r="S29" s="103">
        <f t="shared" si="8"/>
        <v>0</v>
      </c>
      <c r="T29" s="103">
        <v>0</v>
      </c>
      <c r="U29" s="103">
        <f t="shared" si="10"/>
        <v>0</v>
      </c>
      <c r="V29" s="103">
        <v>0</v>
      </c>
      <c r="W29" s="103">
        <f t="shared" si="11"/>
        <v>0</v>
      </c>
      <c r="X29" s="103">
        <v>0</v>
      </c>
      <c r="Y29" s="103">
        <f t="shared" si="12"/>
        <v>0</v>
      </c>
      <c r="Z29" s="103">
        <v>0</v>
      </c>
      <c r="AA29" s="103">
        <f t="shared" si="14"/>
        <v>0</v>
      </c>
      <c r="AB29" s="103">
        <v>0</v>
      </c>
      <c r="AC29" s="125"/>
    </row>
    <row r="30" spans="1:29" ht="25.5" x14ac:dyDescent="0.25">
      <c r="A30" s="83" t="s">
        <v>1322</v>
      </c>
      <c r="B30" s="77" t="s">
        <v>1388</v>
      </c>
      <c r="C30" s="77" t="s">
        <v>1389</v>
      </c>
      <c r="D30" s="79">
        <f>'[1]2'!T32</f>
        <v>1.1773360248000002</v>
      </c>
      <c r="E30" s="79">
        <f>'[2]2'!U32</f>
        <v>1.206629</v>
      </c>
      <c r="F30" s="79">
        <f>'[3]1'!M30+'[4]1'!M30+'[5]1'!M30</f>
        <v>1.2029062679999998</v>
      </c>
      <c r="G30" s="79">
        <f t="shared" si="33"/>
        <v>-2.5570243199999565E-2</v>
      </c>
      <c r="H30" s="81">
        <f t="shared" si="32"/>
        <v>0</v>
      </c>
      <c r="I30" s="82">
        <v>0</v>
      </c>
      <c r="J30" s="82">
        <v>0</v>
      </c>
      <c r="K30" s="78">
        <f>'[6]2'!BK32</f>
        <v>0</v>
      </c>
      <c r="L30" s="78">
        <f>'[6]2'!BL32</f>
        <v>0</v>
      </c>
      <c r="M30" s="82">
        <f t="shared" si="34"/>
        <v>0</v>
      </c>
      <c r="N30" s="82">
        <v>0</v>
      </c>
      <c r="O30" s="82">
        <v>0</v>
      </c>
      <c r="P30" s="108">
        <v>0</v>
      </c>
      <c r="Q30" s="82">
        <v>0</v>
      </c>
      <c r="R30" s="81">
        <f t="shared" si="7"/>
        <v>-2.5570243199999565E-2</v>
      </c>
      <c r="S30" s="103">
        <f t="shared" si="8"/>
        <v>0</v>
      </c>
      <c r="T30" s="103">
        <v>0</v>
      </c>
      <c r="U30" s="103">
        <f t="shared" si="10"/>
        <v>0</v>
      </c>
      <c r="V30" s="103">
        <v>0</v>
      </c>
      <c r="W30" s="103">
        <f t="shared" si="11"/>
        <v>0</v>
      </c>
      <c r="X30" s="103">
        <v>0</v>
      </c>
      <c r="Y30" s="103">
        <f t="shared" si="12"/>
        <v>0</v>
      </c>
      <c r="Z30" s="103">
        <v>0</v>
      </c>
      <c r="AA30" s="103">
        <f t="shared" si="14"/>
        <v>0</v>
      </c>
      <c r="AB30" s="103">
        <v>0</v>
      </c>
      <c r="AC30" s="125"/>
    </row>
    <row r="31" spans="1:29" ht="25.5" x14ac:dyDescent="0.25">
      <c r="A31" s="83" t="s">
        <v>1323</v>
      </c>
      <c r="B31" s="77" t="s">
        <v>1390</v>
      </c>
      <c r="C31" s="77" t="s">
        <v>1391</v>
      </c>
      <c r="D31" s="79">
        <f>'[1]2'!T33</f>
        <v>18.151358999999999</v>
      </c>
      <c r="E31" s="79">
        <f>'[2]2'!U33</f>
        <v>25.964675</v>
      </c>
      <c r="F31" s="79">
        <f>'[3]1'!M31+'[4]1'!M31+'[5]1'!M31</f>
        <v>0</v>
      </c>
      <c r="G31" s="79">
        <f t="shared" si="33"/>
        <v>18.151358999999999</v>
      </c>
      <c r="H31" s="81">
        <f t="shared" si="32"/>
        <v>25.964316</v>
      </c>
      <c r="I31" s="82">
        <v>0</v>
      </c>
      <c r="J31" s="82">
        <v>0</v>
      </c>
      <c r="K31" s="78">
        <f>'[6]2'!BK33</f>
        <v>14.472276000000001</v>
      </c>
      <c r="L31" s="78">
        <f>'[6]2'!BL33</f>
        <v>11.492039999999999</v>
      </c>
      <c r="M31" s="82">
        <f t="shared" si="34"/>
        <v>25.862249256000002</v>
      </c>
      <c r="N31" s="82">
        <v>0</v>
      </c>
      <c r="O31" s="82">
        <v>0</v>
      </c>
      <c r="P31" s="81">
        <f>11.97517438*1.2</f>
        <v>14.370209256000001</v>
      </c>
      <c r="Q31" s="82">
        <f>9.5767*1.2</f>
        <v>11.492040000000001</v>
      </c>
      <c r="R31" s="81">
        <f t="shared" si="7"/>
        <v>-7.7108902560000026</v>
      </c>
      <c r="S31" s="103">
        <f t="shared" si="8"/>
        <v>-0.10206674399999827</v>
      </c>
      <c r="T31" s="103">
        <v>0</v>
      </c>
      <c r="U31" s="103">
        <f t="shared" si="10"/>
        <v>0</v>
      </c>
      <c r="V31" s="103">
        <v>0</v>
      </c>
      <c r="W31" s="103">
        <f t="shared" si="11"/>
        <v>0</v>
      </c>
      <c r="X31" s="103">
        <v>0</v>
      </c>
      <c r="Y31" s="103">
        <f t="shared" si="12"/>
        <v>-0.10206674400000004</v>
      </c>
      <c r="Z31" s="103">
        <v>0</v>
      </c>
      <c r="AA31" s="103">
        <f t="shared" si="14"/>
        <v>0</v>
      </c>
      <c r="AB31" s="103">
        <v>0</v>
      </c>
      <c r="AC31" s="125"/>
    </row>
    <row r="32" spans="1:29" ht="25.5" x14ac:dyDescent="0.25">
      <c r="A32" s="83" t="s">
        <v>1324</v>
      </c>
      <c r="B32" s="77" t="s">
        <v>1392</v>
      </c>
      <c r="C32" s="77" t="s">
        <v>1393</v>
      </c>
      <c r="D32" s="79">
        <f>'[1]2'!T34</f>
        <v>3.4458630000000001</v>
      </c>
      <c r="E32" s="79">
        <f>'[2]2'!U34</f>
        <v>3.4458630000000001</v>
      </c>
      <c r="F32" s="79">
        <f>'[3]1'!M32+'[4]1'!M32+'[5]1'!M32</f>
        <v>0</v>
      </c>
      <c r="G32" s="79">
        <f t="shared" si="33"/>
        <v>3.4458630000000001</v>
      </c>
      <c r="H32" s="81">
        <f t="shared" si="32"/>
        <v>0</v>
      </c>
      <c r="I32" s="82">
        <v>0</v>
      </c>
      <c r="J32" s="82">
        <v>0</v>
      </c>
      <c r="K32" s="78">
        <f>'[6]2'!BK34</f>
        <v>0</v>
      </c>
      <c r="L32" s="78">
        <f>'[6]2'!BL34</f>
        <v>0</v>
      </c>
      <c r="M32" s="82">
        <f t="shared" si="34"/>
        <v>0</v>
      </c>
      <c r="N32" s="82">
        <v>0</v>
      </c>
      <c r="O32" s="82">
        <v>0</v>
      </c>
      <c r="P32" s="108">
        <v>0</v>
      </c>
      <c r="Q32" s="82">
        <v>0</v>
      </c>
      <c r="R32" s="81">
        <f t="shared" si="7"/>
        <v>3.4458630000000001</v>
      </c>
      <c r="S32" s="103">
        <f t="shared" si="8"/>
        <v>0</v>
      </c>
      <c r="T32" s="103">
        <v>0</v>
      </c>
      <c r="U32" s="103">
        <f t="shared" si="10"/>
        <v>0</v>
      </c>
      <c r="V32" s="103">
        <v>0</v>
      </c>
      <c r="W32" s="103">
        <f t="shared" si="11"/>
        <v>0</v>
      </c>
      <c r="X32" s="103">
        <v>0</v>
      </c>
      <c r="Y32" s="103">
        <f t="shared" si="12"/>
        <v>0</v>
      </c>
      <c r="Z32" s="103">
        <v>0</v>
      </c>
      <c r="AA32" s="103">
        <f t="shared" si="14"/>
        <v>0</v>
      </c>
      <c r="AB32" s="103">
        <v>0</v>
      </c>
      <c r="AC32" s="125"/>
    </row>
    <row r="33" spans="1:29" ht="38.25" x14ac:dyDescent="0.25">
      <c r="A33" s="83" t="s">
        <v>1325</v>
      </c>
      <c r="B33" s="77" t="s">
        <v>1394</v>
      </c>
      <c r="C33" s="77" t="s">
        <v>1395</v>
      </c>
      <c r="D33" s="79">
        <f>'[1]2'!T35</f>
        <v>1.859863</v>
      </c>
      <c r="E33" s="79">
        <f>'[2]2'!U35</f>
        <v>1.859863</v>
      </c>
      <c r="F33" s="79">
        <f>'[3]1'!M33+'[4]1'!M33+'[5]1'!M33</f>
        <v>0</v>
      </c>
      <c r="G33" s="79">
        <f t="shared" si="33"/>
        <v>1.859863</v>
      </c>
      <c r="H33" s="81">
        <f t="shared" si="32"/>
        <v>0</v>
      </c>
      <c r="I33" s="82">
        <v>0</v>
      </c>
      <c r="J33" s="82">
        <v>0</v>
      </c>
      <c r="K33" s="78">
        <f>'[6]2'!BK35</f>
        <v>0</v>
      </c>
      <c r="L33" s="78">
        <f>'[6]2'!BL35</f>
        <v>0</v>
      </c>
      <c r="M33" s="82">
        <f t="shared" si="34"/>
        <v>0</v>
      </c>
      <c r="N33" s="82">
        <v>0</v>
      </c>
      <c r="O33" s="82">
        <v>0</v>
      </c>
      <c r="P33" s="108">
        <v>0</v>
      </c>
      <c r="Q33" s="82">
        <v>0</v>
      </c>
      <c r="R33" s="81">
        <f t="shared" si="7"/>
        <v>1.859863</v>
      </c>
      <c r="S33" s="103">
        <f t="shared" si="8"/>
        <v>0</v>
      </c>
      <c r="T33" s="103">
        <v>0</v>
      </c>
      <c r="U33" s="103">
        <f t="shared" si="10"/>
        <v>0</v>
      </c>
      <c r="V33" s="103">
        <v>0</v>
      </c>
      <c r="W33" s="103">
        <f t="shared" si="11"/>
        <v>0</v>
      </c>
      <c r="X33" s="103">
        <v>0</v>
      </c>
      <c r="Y33" s="103">
        <f t="shared" si="12"/>
        <v>0</v>
      </c>
      <c r="Z33" s="103">
        <v>0</v>
      </c>
      <c r="AA33" s="103">
        <f t="shared" si="14"/>
        <v>0</v>
      </c>
      <c r="AB33" s="103">
        <v>0</v>
      </c>
      <c r="AC33" s="125"/>
    </row>
    <row r="34" spans="1:29" ht="25.5" x14ac:dyDescent="0.25">
      <c r="A34" s="83" t="s">
        <v>1326</v>
      </c>
      <c r="B34" s="77" t="s">
        <v>1396</v>
      </c>
      <c r="C34" s="77" t="s">
        <v>1397</v>
      </c>
      <c r="D34" s="79">
        <f>'[1]2'!T36</f>
        <v>3.065096</v>
      </c>
      <c r="E34" s="79">
        <f>'[2]2'!U36</f>
        <v>3.065096</v>
      </c>
      <c r="F34" s="79">
        <f>'[3]1'!M34+'[4]1'!M34+'[5]1'!M34</f>
        <v>3.1266858239999999</v>
      </c>
      <c r="G34" s="79">
        <f t="shared" si="33"/>
        <v>-6.1589823999999904E-2</v>
      </c>
      <c r="H34" s="81">
        <f t="shared" si="32"/>
        <v>0</v>
      </c>
      <c r="I34" s="82">
        <v>0</v>
      </c>
      <c r="J34" s="82">
        <v>0</v>
      </c>
      <c r="K34" s="78">
        <f>'[6]2'!BK36</f>
        <v>0</v>
      </c>
      <c r="L34" s="78">
        <f>'[6]2'!BL36</f>
        <v>0</v>
      </c>
      <c r="M34" s="82">
        <f>N34+O34+P34+Q34</f>
        <v>0</v>
      </c>
      <c r="N34" s="82">
        <v>0</v>
      </c>
      <c r="O34" s="82">
        <v>0</v>
      </c>
      <c r="P34" s="108">
        <v>0</v>
      </c>
      <c r="Q34" s="82">
        <v>0</v>
      </c>
      <c r="R34" s="81">
        <f t="shared" si="7"/>
        <v>-6.1589823999999904E-2</v>
      </c>
      <c r="S34" s="103">
        <f t="shared" si="8"/>
        <v>0</v>
      </c>
      <c r="T34" s="103">
        <v>0</v>
      </c>
      <c r="U34" s="103">
        <f t="shared" si="10"/>
        <v>0</v>
      </c>
      <c r="V34" s="103">
        <v>0</v>
      </c>
      <c r="W34" s="103">
        <f t="shared" si="11"/>
        <v>0</v>
      </c>
      <c r="X34" s="103">
        <v>0</v>
      </c>
      <c r="Y34" s="103">
        <f t="shared" si="12"/>
        <v>0</v>
      </c>
      <c r="Z34" s="103">
        <v>0</v>
      </c>
      <c r="AA34" s="103">
        <f t="shared" si="14"/>
        <v>0</v>
      </c>
      <c r="AB34" s="103">
        <v>0</v>
      </c>
      <c r="AC34" s="125"/>
    </row>
    <row r="35" spans="1:29" ht="25.5" x14ac:dyDescent="0.25">
      <c r="A35" s="83" t="s">
        <v>1327</v>
      </c>
      <c r="B35" s="77" t="s">
        <v>1398</v>
      </c>
      <c r="C35" s="77" t="s">
        <v>1369</v>
      </c>
      <c r="D35" s="79">
        <f>SUM(D36:D44)</f>
        <v>22.696892999999996</v>
      </c>
      <c r="E35" s="79">
        <f>SUM(E36:E44)</f>
        <v>20.0738436</v>
      </c>
      <c r="F35" s="79">
        <f>SUM(F36:F44)</f>
        <v>15.021179448000002</v>
      </c>
      <c r="G35" s="79">
        <f t="shared" si="33"/>
        <v>7.6757135519999942</v>
      </c>
      <c r="H35" s="81">
        <f t="shared" si="32"/>
        <v>0</v>
      </c>
      <c r="I35" s="82">
        <v>0</v>
      </c>
      <c r="J35" s="82">
        <v>0</v>
      </c>
      <c r="K35" s="78">
        <f>SUM(K36:K44)</f>
        <v>0</v>
      </c>
      <c r="L35" s="78">
        <f>SUM(L36:L44)</f>
        <v>0</v>
      </c>
      <c r="M35" s="78">
        <f>SUM(M36:M44)</f>
        <v>0</v>
      </c>
      <c r="N35" s="78">
        <f t="shared" ref="N35:P35" si="35">SUM(N36:N44)</f>
        <v>0</v>
      </c>
      <c r="O35" s="78">
        <f t="shared" si="35"/>
        <v>0</v>
      </c>
      <c r="P35" s="81">
        <f t="shared" si="35"/>
        <v>0</v>
      </c>
      <c r="Q35" s="108">
        <v>0</v>
      </c>
      <c r="R35" s="81">
        <f t="shared" si="7"/>
        <v>7.6757135519999942</v>
      </c>
      <c r="S35" s="103">
        <f t="shared" si="8"/>
        <v>0</v>
      </c>
      <c r="T35" s="103" t="e">
        <f t="shared" si="9"/>
        <v>#DIV/0!</v>
      </c>
      <c r="U35" s="103">
        <f t="shared" si="10"/>
        <v>0</v>
      </c>
      <c r="V35" s="103">
        <v>0</v>
      </c>
      <c r="W35" s="103">
        <f t="shared" si="11"/>
        <v>0</v>
      </c>
      <c r="X35" s="103">
        <v>0</v>
      </c>
      <c r="Y35" s="103">
        <f t="shared" si="12"/>
        <v>0</v>
      </c>
      <c r="Z35" s="103" t="e">
        <f t="shared" si="13"/>
        <v>#DIV/0!</v>
      </c>
      <c r="AA35" s="103">
        <f t="shared" si="14"/>
        <v>0</v>
      </c>
      <c r="AB35" s="103">
        <v>0</v>
      </c>
      <c r="AC35" s="125"/>
    </row>
    <row r="36" spans="1:29" ht="178.5" x14ac:dyDescent="0.25">
      <c r="A36" s="83" t="s">
        <v>1328</v>
      </c>
      <c r="B36" s="77" t="s">
        <v>1399</v>
      </c>
      <c r="C36" s="77" t="s">
        <v>1400</v>
      </c>
      <c r="D36" s="79">
        <f>'[1]2'!T38</f>
        <v>6.3335699999999999</v>
      </c>
      <c r="E36" s="79">
        <f>'[2]2'!U38</f>
        <v>6.2667096000000004</v>
      </c>
      <c r="F36" s="79">
        <f>'[3]1'!M36+'[4]1'!M36+'[5]1'!M36</f>
        <v>7.1290694640000005</v>
      </c>
      <c r="G36" s="79">
        <f t="shared" si="33"/>
        <v>-0.7954994640000006</v>
      </c>
      <c r="H36" s="81">
        <f t="shared" si="32"/>
        <v>0</v>
      </c>
      <c r="I36" s="82">
        <v>0</v>
      </c>
      <c r="J36" s="82">
        <v>0</v>
      </c>
      <c r="K36" s="78">
        <f>'[6]2'!BK38</f>
        <v>0</v>
      </c>
      <c r="L36" s="78">
        <f>'[6]2'!BL38</f>
        <v>0</v>
      </c>
      <c r="M36" s="82">
        <f>N36+O36+P36+Q36</f>
        <v>0</v>
      </c>
      <c r="N36" s="82">
        <v>0</v>
      </c>
      <c r="O36" s="82">
        <v>0</v>
      </c>
      <c r="P36" s="81">
        <v>0</v>
      </c>
      <c r="Q36" s="82">
        <v>0</v>
      </c>
      <c r="R36" s="81">
        <f t="shared" si="7"/>
        <v>-0.7954994640000006</v>
      </c>
      <c r="S36" s="103">
        <f t="shared" si="8"/>
        <v>0</v>
      </c>
      <c r="T36" s="103">
        <v>0</v>
      </c>
      <c r="U36" s="103">
        <f t="shared" si="10"/>
        <v>0</v>
      </c>
      <c r="V36" s="103">
        <v>0</v>
      </c>
      <c r="W36" s="103">
        <f t="shared" si="11"/>
        <v>0</v>
      </c>
      <c r="X36" s="103">
        <v>0</v>
      </c>
      <c r="Y36" s="103">
        <f t="shared" si="12"/>
        <v>0</v>
      </c>
      <c r="Z36" s="103">
        <v>0</v>
      </c>
      <c r="AA36" s="103">
        <f t="shared" si="14"/>
        <v>0</v>
      </c>
      <c r="AB36" s="103">
        <v>0</v>
      </c>
      <c r="AC36" s="125"/>
    </row>
    <row r="37" spans="1:29" ht="63.75" x14ac:dyDescent="0.25">
      <c r="A37" s="83" t="s">
        <v>1329</v>
      </c>
      <c r="B37" s="77" t="s">
        <v>1401</v>
      </c>
      <c r="C37" s="77" t="s">
        <v>1402</v>
      </c>
      <c r="D37" s="79">
        <f>'[1]2'!T39</f>
        <v>3.372487</v>
      </c>
      <c r="E37" s="79">
        <f>'[2]2'!U39</f>
        <v>0.58860000000000001</v>
      </c>
      <c r="F37" s="79">
        <f>'[3]1'!M37+'[4]1'!M37+'[5]1'!M37</f>
        <v>0.80436876000000002</v>
      </c>
      <c r="G37" s="79">
        <f t="shared" si="33"/>
        <v>2.56811824</v>
      </c>
      <c r="H37" s="81">
        <f t="shared" si="32"/>
        <v>0</v>
      </c>
      <c r="I37" s="82">
        <v>0</v>
      </c>
      <c r="J37" s="82">
        <v>0</v>
      </c>
      <c r="K37" s="78">
        <f>'[6]2'!BK39</f>
        <v>0</v>
      </c>
      <c r="L37" s="78">
        <f>'[6]2'!BL39</f>
        <v>0</v>
      </c>
      <c r="M37" s="82">
        <f t="shared" ref="M37:M44" si="36">N37+O37+P37+Q37</f>
        <v>0</v>
      </c>
      <c r="N37" s="82">
        <v>0</v>
      </c>
      <c r="O37" s="82">
        <v>0</v>
      </c>
      <c r="P37" s="108">
        <v>0</v>
      </c>
      <c r="Q37" s="82">
        <v>0</v>
      </c>
      <c r="R37" s="81">
        <f t="shared" si="7"/>
        <v>2.56811824</v>
      </c>
      <c r="S37" s="103">
        <f t="shared" si="8"/>
        <v>0</v>
      </c>
      <c r="T37" s="103">
        <v>0</v>
      </c>
      <c r="U37" s="103">
        <f t="shared" si="10"/>
        <v>0</v>
      </c>
      <c r="V37" s="103">
        <v>0</v>
      </c>
      <c r="W37" s="103">
        <f t="shared" si="11"/>
        <v>0</v>
      </c>
      <c r="X37" s="103">
        <v>0</v>
      </c>
      <c r="Y37" s="103">
        <f t="shared" si="12"/>
        <v>0</v>
      </c>
      <c r="Z37" s="103">
        <v>0</v>
      </c>
      <c r="AA37" s="103">
        <f t="shared" si="14"/>
        <v>0</v>
      </c>
      <c r="AB37" s="103">
        <v>0</v>
      </c>
      <c r="AC37" s="125"/>
    </row>
    <row r="38" spans="1:29" ht="127.5" x14ac:dyDescent="0.25">
      <c r="A38" s="83" t="s">
        <v>1330</v>
      </c>
      <c r="B38" s="77" t="s">
        <v>1403</v>
      </c>
      <c r="C38" s="77" t="s">
        <v>1404</v>
      </c>
      <c r="D38" s="79">
        <f>'[1]2'!T40</f>
        <v>7.1748339999999997</v>
      </c>
      <c r="E38" s="79">
        <f>'[2]2'!U40</f>
        <v>6.3413339999999998</v>
      </c>
      <c r="F38" s="79">
        <f>'[3]1'!M38+'[4]1'!M38+'[5]1'!M38</f>
        <v>0</v>
      </c>
      <c r="G38" s="79">
        <f t="shared" si="33"/>
        <v>7.1748339999999997</v>
      </c>
      <c r="H38" s="81">
        <f t="shared" si="32"/>
        <v>0</v>
      </c>
      <c r="I38" s="82">
        <v>0</v>
      </c>
      <c r="J38" s="82">
        <v>0</v>
      </c>
      <c r="K38" s="78">
        <f>'[6]2'!BK40</f>
        <v>0</v>
      </c>
      <c r="L38" s="78">
        <f>'[6]2'!BL40</f>
        <v>0</v>
      </c>
      <c r="M38" s="82">
        <f t="shared" si="36"/>
        <v>0</v>
      </c>
      <c r="N38" s="82">
        <v>0</v>
      </c>
      <c r="O38" s="82">
        <v>0</v>
      </c>
      <c r="P38" s="82">
        <v>0</v>
      </c>
      <c r="Q38" s="82">
        <v>0</v>
      </c>
      <c r="R38" s="81">
        <f t="shared" si="7"/>
        <v>7.1748339999999997</v>
      </c>
      <c r="S38" s="103">
        <f t="shared" si="8"/>
        <v>0</v>
      </c>
      <c r="T38" s="103">
        <v>0</v>
      </c>
      <c r="U38" s="103">
        <f t="shared" si="10"/>
        <v>0</v>
      </c>
      <c r="V38" s="103">
        <v>0</v>
      </c>
      <c r="W38" s="103">
        <f t="shared" si="11"/>
        <v>0</v>
      </c>
      <c r="X38" s="103">
        <v>0</v>
      </c>
      <c r="Y38" s="103">
        <f t="shared" si="12"/>
        <v>0</v>
      </c>
      <c r="Z38" s="103">
        <v>0</v>
      </c>
      <c r="AA38" s="103">
        <f t="shared" si="14"/>
        <v>0</v>
      </c>
      <c r="AB38" s="103">
        <v>0</v>
      </c>
      <c r="AC38" s="125"/>
    </row>
    <row r="39" spans="1:29" ht="38.25" x14ac:dyDescent="0.25">
      <c r="A39" s="83" t="s">
        <v>1331</v>
      </c>
      <c r="B39" s="77" t="s">
        <v>1682</v>
      </c>
      <c r="C39" s="77" t="s">
        <v>1405</v>
      </c>
      <c r="D39" s="79">
        <f>'[1]2'!T41</f>
        <v>0.98466799999999999</v>
      </c>
      <c r="E39" s="79">
        <f>'[2]2'!U41</f>
        <v>1.1462000000000001</v>
      </c>
      <c r="F39" s="79">
        <f>'[3]1'!M39+'[4]1'!M39+'[5]1'!M39</f>
        <v>1.1650543680000001</v>
      </c>
      <c r="G39" s="79">
        <f t="shared" si="33"/>
        <v>-0.18038636800000007</v>
      </c>
      <c r="H39" s="81">
        <f t="shared" si="32"/>
        <v>0</v>
      </c>
      <c r="I39" s="82">
        <v>0</v>
      </c>
      <c r="J39" s="82">
        <v>0</v>
      </c>
      <c r="K39" s="78">
        <f>'[6]2'!BK41</f>
        <v>0</v>
      </c>
      <c r="L39" s="78">
        <f>'[6]2'!BL41</f>
        <v>0</v>
      </c>
      <c r="M39" s="82">
        <f t="shared" si="36"/>
        <v>0</v>
      </c>
      <c r="N39" s="82">
        <v>0</v>
      </c>
      <c r="O39" s="82">
        <v>0</v>
      </c>
      <c r="P39" s="82">
        <v>0</v>
      </c>
      <c r="Q39" s="82">
        <v>0</v>
      </c>
      <c r="R39" s="81">
        <f t="shared" si="7"/>
        <v>-0.18038636800000007</v>
      </c>
      <c r="S39" s="103">
        <f t="shared" si="8"/>
        <v>0</v>
      </c>
      <c r="T39" s="103">
        <v>0</v>
      </c>
      <c r="U39" s="103">
        <f t="shared" si="10"/>
        <v>0</v>
      </c>
      <c r="V39" s="103">
        <v>0</v>
      </c>
      <c r="W39" s="103">
        <f t="shared" si="11"/>
        <v>0</v>
      </c>
      <c r="X39" s="103">
        <v>0</v>
      </c>
      <c r="Y39" s="103">
        <f t="shared" si="12"/>
        <v>0</v>
      </c>
      <c r="Z39" s="103">
        <v>0</v>
      </c>
      <c r="AA39" s="103">
        <f t="shared" si="14"/>
        <v>0</v>
      </c>
      <c r="AB39" s="103">
        <v>0</v>
      </c>
      <c r="AC39" s="125"/>
    </row>
    <row r="40" spans="1:29" ht="25.5" x14ac:dyDescent="0.25">
      <c r="A40" s="83" t="s">
        <v>1332</v>
      </c>
      <c r="B40" s="77" t="s">
        <v>1681</v>
      </c>
      <c r="C40" s="77" t="s">
        <v>1406</v>
      </c>
      <c r="D40" s="79">
        <f>'[1]2'!T42</f>
        <v>0.98466799999999999</v>
      </c>
      <c r="E40" s="79">
        <f>'[2]2'!U42</f>
        <v>1.1462000000000001</v>
      </c>
      <c r="F40" s="79">
        <f>'[3]1'!M40+'[4]1'!M40+'[5]1'!M40</f>
        <v>1.165054356</v>
      </c>
      <c r="G40" s="79">
        <f t="shared" si="33"/>
        <v>-0.18038635599999997</v>
      </c>
      <c r="H40" s="81">
        <f t="shared" si="32"/>
        <v>0</v>
      </c>
      <c r="I40" s="82">
        <v>0</v>
      </c>
      <c r="J40" s="82">
        <v>0</v>
      </c>
      <c r="K40" s="78">
        <f>'[6]2'!BK42</f>
        <v>0</v>
      </c>
      <c r="L40" s="78">
        <f>'[6]2'!BL42</f>
        <v>0</v>
      </c>
      <c r="M40" s="82">
        <f t="shared" si="36"/>
        <v>0</v>
      </c>
      <c r="N40" s="82">
        <v>0</v>
      </c>
      <c r="O40" s="82">
        <v>0</v>
      </c>
      <c r="P40" s="82">
        <v>0</v>
      </c>
      <c r="Q40" s="82">
        <v>0</v>
      </c>
      <c r="R40" s="81">
        <f t="shared" si="7"/>
        <v>-0.18038635599999997</v>
      </c>
      <c r="S40" s="103">
        <f t="shared" si="8"/>
        <v>0</v>
      </c>
      <c r="T40" s="103">
        <v>0</v>
      </c>
      <c r="U40" s="103">
        <f t="shared" si="10"/>
        <v>0</v>
      </c>
      <c r="V40" s="103">
        <v>0</v>
      </c>
      <c r="W40" s="103">
        <f t="shared" si="11"/>
        <v>0</v>
      </c>
      <c r="X40" s="103">
        <v>0</v>
      </c>
      <c r="Y40" s="103">
        <f t="shared" si="12"/>
        <v>0</v>
      </c>
      <c r="Z40" s="103">
        <v>0</v>
      </c>
      <c r="AA40" s="103">
        <f t="shared" si="14"/>
        <v>0</v>
      </c>
      <c r="AB40" s="103">
        <v>0</v>
      </c>
      <c r="AC40" s="125"/>
    </row>
    <row r="41" spans="1:29" ht="25.5" x14ac:dyDescent="0.25">
      <c r="A41" s="83" t="s">
        <v>1333</v>
      </c>
      <c r="B41" s="77" t="s">
        <v>1680</v>
      </c>
      <c r="C41" s="77" t="s">
        <v>1407</v>
      </c>
      <c r="D41" s="79">
        <f>'[1]2'!T43</f>
        <v>0.98466799999999999</v>
      </c>
      <c r="E41" s="79">
        <f>'[2]2'!U43</f>
        <v>1.1462000000000001</v>
      </c>
      <c r="F41" s="79">
        <f>'[3]1'!M41+'[4]1'!M41+'[5]1'!M41</f>
        <v>1.1650543680000001</v>
      </c>
      <c r="G41" s="79">
        <f t="shared" si="33"/>
        <v>-0.18038636800000007</v>
      </c>
      <c r="H41" s="81">
        <f t="shared" si="32"/>
        <v>0</v>
      </c>
      <c r="I41" s="82">
        <v>0</v>
      </c>
      <c r="J41" s="82">
        <v>0</v>
      </c>
      <c r="K41" s="78">
        <f>'[6]2'!BK43</f>
        <v>0</v>
      </c>
      <c r="L41" s="78">
        <f>'[6]2'!BL43</f>
        <v>0</v>
      </c>
      <c r="M41" s="82">
        <f t="shared" si="36"/>
        <v>0</v>
      </c>
      <c r="N41" s="82">
        <v>0</v>
      </c>
      <c r="O41" s="82">
        <v>0</v>
      </c>
      <c r="P41" s="82">
        <v>0</v>
      </c>
      <c r="Q41" s="82">
        <v>0</v>
      </c>
      <c r="R41" s="81">
        <f t="shared" si="7"/>
        <v>-0.18038636800000007</v>
      </c>
      <c r="S41" s="103">
        <f t="shared" si="8"/>
        <v>0</v>
      </c>
      <c r="T41" s="103">
        <v>0</v>
      </c>
      <c r="U41" s="103">
        <f t="shared" si="10"/>
        <v>0</v>
      </c>
      <c r="V41" s="103">
        <v>0</v>
      </c>
      <c r="W41" s="103">
        <f t="shared" si="11"/>
        <v>0</v>
      </c>
      <c r="X41" s="103">
        <v>0</v>
      </c>
      <c r="Y41" s="103">
        <f t="shared" si="12"/>
        <v>0</v>
      </c>
      <c r="Z41" s="103">
        <v>0</v>
      </c>
      <c r="AA41" s="103">
        <f t="shared" si="14"/>
        <v>0</v>
      </c>
      <c r="AB41" s="103">
        <v>0</v>
      </c>
      <c r="AC41" s="125"/>
    </row>
    <row r="42" spans="1:29" ht="25.5" x14ac:dyDescent="0.25">
      <c r="A42" s="83" t="s">
        <v>1334</v>
      </c>
      <c r="B42" s="77" t="s">
        <v>1679</v>
      </c>
      <c r="C42" s="77" t="s">
        <v>1408</v>
      </c>
      <c r="D42" s="79">
        <f>'[1]2'!T44</f>
        <v>0.93866499999999997</v>
      </c>
      <c r="E42" s="79">
        <f>'[2]2'!U44</f>
        <v>1.1462000000000001</v>
      </c>
      <c r="F42" s="79">
        <f>'[3]1'!M42+'[4]1'!M42+'[5]1'!M42</f>
        <v>1.183146912</v>
      </c>
      <c r="G42" s="79">
        <f t="shared" si="33"/>
        <v>-0.24448191200000002</v>
      </c>
      <c r="H42" s="81">
        <f t="shared" si="32"/>
        <v>0</v>
      </c>
      <c r="I42" s="82">
        <v>0</v>
      </c>
      <c r="J42" s="82">
        <v>0</v>
      </c>
      <c r="K42" s="78">
        <f>'[6]2'!BK44</f>
        <v>0</v>
      </c>
      <c r="L42" s="78">
        <f>'[6]2'!BL44</f>
        <v>0</v>
      </c>
      <c r="M42" s="82">
        <f t="shared" si="36"/>
        <v>0</v>
      </c>
      <c r="N42" s="82">
        <v>0</v>
      </c>
      <c r="O42" s="82">
        <v>0</v>
      </c>
      <c r="P42" s="82">
        <v>0</v>
      </c>
      <c r="Q42" s="82">
        <v>0</v>
      </c>
      <c r="R42" s="81">
        <f t="shared" si="7"/>
        <v>-0.24448191200000002</v>
      </c>
      <c r="S42" s="103">
        <f t="shared" si="8"/>
        <v>0</v>
      </c>
      <c r="T42" s="103">
        <v>0</v>
      </c>
      <c r="U42" s="103">
        <f t="shared" si="10"/>
        <v>0</v>
      </c>
      <c r="V42" s="103">
        <v>0</v>
      </c>
      <c r="W42" s="103">
        <f t="shared" si="11"/>
        <v>0</v>
      </c>
      <c r="X42" s="103">
        <v>0</v>
      </c>
      <c r="Y42" s="103">
        <f t="shared" si="12"/>
        <v>0</v>
      </c>
      <c r="Z42" s="103">
        <v>0</v>
      </c>
      <c r="AA42" s="103">
        <f t="shared" si="14"/>
        <v>0</v>
      </c>
      <c r="AB42" s="103">
        <v>0</v>
      </c>
      <c r="AC42" s="125"/>
    </row>
    <row r="43" spans="1:29" ht="38.25" x14ac:dyDescent="0.25">
      <c r="A43" s="83" t="s">
        <v>1335</v>
      </c>
      <c r="B43" s="77" t="s">
        <v>1678</v>
      </c>
      <c r="C43" s="77" t="s">
        <v>1409</v>
      </c>
      <c r="D43" s="79">
        <f>'[1]2'!T45</f>
        <v>0.93866499999999997</v>
      </c>
      <c r="E43" s="79">
        <f>'[2]2'!U45</f>
        <v>1.1462000000000001</v>
      </c>
      <c r="F43" s="79">
        <f>'[3]1'!M43+'[4]1'!M43+'[5]1'!M43</f>
        <v>1.1643107639999999</v>
      </c>
      <c r="G43" s="79">
        <f t="shared" si="33"/>
        <v>-0.22564576399999992</v>
      </c>
      <c r="H43" s="81">
        <f t="shared" si="32"/>
        <v>0</v>
      </c>
      <c r="I43" s="82">
        <v>0</v>
      </c>
      <c r="J43" s="82">
        <v>0</v>
      </c>
      <c r="K43" s="78">
        <f>'[6]2'!BK45</f>
        <v>0</v>
      </c>
      <c r="L43" s="78">
        <f>'[6]2'!BL45</f>
        <v>0</v>
      </c>
      <c r="M43" s="82">
        <f t="shared" si="36"/>
        <v>0</v>
      </c>
      <c r="N43" s="82">
        <v>0</v>
      </c>
      <c r="O43" s="82">
        <v>0</v>
      </c>
      <c r="P43" s="82">
        <v>0</v>
      </c>
      <c r="Q43" s="82">
        <v>0</v>
      </c>
      <c r="R43" s="81">
        <f t="shared" si="7"/>
        <v>-0.22564576399999992</v>
      </c>
      <c r="S43" s="103">
        <f t="shared" si="8"/>
        <v>0</v>
      </c>
      <c r="T43" s="103">
        <v>0</v>
      </c>
      <c r="U43" s="103">
        <f t="shared" si="10"/>
        <v>0</v>
      </c>
      <c r="V43" s="103">
        <v>0</v>
      </c>
      <c r="W43" s="103">
        <f t="shared" si="11"/>
        <v>0</v>
      </c>
      <c r="X43" s="103">
        <v>0</v>
      </c>
      <c r="Y43" s="103">
        <f t="shared" si="12"/>
        <v>0</v>
      </c>
      <c r="Z43" s="103">
        <v>0</v>
      </c>
      <c r="AA43" s="103">
        <f t="shared" si="14"/>
        <v>0</v>
      </c>
      <c r="AB43" s="103">
        <v>0</v>
      </c>
      <c r="AC43" s="125"/>
    </row>
    <row r="44" spans="1:29" ht="25.5" x14ac:dyDescent="0.25">
      <c r="A44" s="83" t="s">
        <v>1336</v>
      </c>
      <c r="B44" s="77" t="s">
        <v>1677</v>
      </c>
      <c r="C44" s="77" t="s">
        <v>1410</v>
      </c>
      <c r="D44" s="79">
        <f>'[1]2'!T46</f>
        <v>0.98466799999999999</v>
      </c>
      <c r="E44" s="79">
        <f>'[2]2'!U46</f>
        <v>1.1462000000000001</v>
      </c>
      <c r="F44" s="79">
        <f>'[3]1'!M44+'[4]1'!M44+'[5]1'!M44</f>
        <v>1.245120456</v>
      </c>
      <c r="G44" s="79">
        <f t="shared" si="33"/>
        <v>-0.260452456</v>
      </c>
      <c r="H44" s="81">
        <f t="shared" si="32"/>
        <v>0</v>
      </c>
      <c r="I44" s="82">
        <v>0</v>
      </c>
      <c r="J44" s="82">
        <v>0</v>
      </c>
      <c r="K44" s="78">
        <f>'[6]2'!BK46</f>
        <v>0</v>
      </c>
      <c r="L44" s="78">
        <f>'[6]2'!BL46</f>
        <v>0</v>
      </c>
      <c r="M44" s="82">
        <f t="shared" si="36"/>
        <v>0</v>
      </c>
      <c r="N44" s="82">
        <v>0</v>
      </c>
      <c r="O44" s="82">
        <v>0</v>
      </c>
      <c r="P44" s="82">
        <v>0</v>
      </c>
      <c r="Q44" s="82">
        <v>0</v>
      </c>
      <c r="R44" s="81">
        <f t="shared" si="7"/>
        <v>-0.260452456</v>
      </c>
      <c r="S44" s="103">
        <f t="shared" si="8"/>
        <v>0</v>
      </c>
      <c r="T44" s="103">
        <v>0</v>
      </c>
      <c r="U44" s="103">
        <f t="shared" si="10"/>
        <v>0</v>
      </c>
      <c r="V44" s="103">
        <v>0</v>
      </c>
      <c r="W44" s="103">
        <f t="shared" si="11"/>
        <v>0</v>
      </c>
      <c r="X44" s="103">
        <v>0</v>
      </c>
      <c r="Y44" s="103">
        <f t="shared" si="12"/>
        <v>0</v>
      </c>
      <c r="Z44" s="103">
        <v>0</v>
      </c>
      <c r="AA44" s="103">
        <f t="shared" si="14"/>
        <v>0</v>
      </c>
      <c r="AB44" s="103">
        <v>0</v>
      </c>
      <c r="AC44" s="125"/>
    </row>
    <row r="45" spans="1:29" ht="25.5" x14ac:dyDescent="0.25">
      <c r="A45" s="83" t="s">
        <v>1337</v>
      </c>
      <c r="B45" s="77" t="s">
        <v>1411</v>
      </c>
      <c r="C45" s="77" t="s">
        <v>1369</v>
      </c>
      <c r="D45" s="79">
        <f>D46+D50</f>
        <v>18.552409264887739</v>
      </c>
      <c r="E45" s="79">
        <f>E46+E50</f>
        <v>12.528256000000001</v>
      </c>
      <c r="F45" s="79">
        <f>F46+F50</f>
        <v>13.156676279999999</v>
      </c>
      <c r="G45" s="79">
        <f t="shared" si="33"/>
        <v>5.39573298488774</v>
      </c>
      <c r="H45" s="81">
        <f t="shared" si="32"/>
        <v>0</v>
      </c>
      <c r="I45" s="82">
        <v>0</v>
      </c>
      <c r="J45" s="82">
        <v>0</v>
      </c>
      <c r="K45" s="78">
        <f>K46+K50</f>
        <v>0</v>
      </c>
      <c r="L45" s="78">
        <f>L46+L50</f>
        <v>0</v>
      </c>
      <c r="M45" s="78">
        <f t="shared" ref="M45:Q45" si="37">M46+M50</f>
        <v>0</v>
      </c>
      <c r="N45" s="78">
        <f t="shared" si="37"/>
        <v>0</v>
      </c>
      <c r="O45" s="78">
        <f t="shared" si="37"/>
        <v>0</v>
      </c>
      <c r="P45" s="78">
        <f t="shared" si="37"/>
        <v>0</v>
      </c>
      <c r="Q45" s="78">
        <f t="shared" si="37"/>
        <v>0</v>
      </c>
      <c r="R45" s="81">
        <f t="shared" si="7"/>
        <v>5.39573298488774</v>
      </c>
      <c r="S45" s="103">
        <f t="shared" si="8"/>
        <v>0</v>
      </c>
      <c r="T45" s="103" t="e">
        <f t="shared" si="9"/>
        <v>#DIV/0!</v>
      </c>
      <c r="U45" s="103">
        <f t="shared" si="10"/>
        <v>0</v>
      </c>
      <c r="V45" s="103">
        <v>0</v>
      </c>
      <c r="W45" s="103">
        <f t="shared" si="11"/>
        <v>0</v>
      </c>
      <c r="X45" s="103">
        <v>0</v>
      </c>
      <c r="Y45" s="103">
        <f t="shared" si="12"/>
        <v>0</v>
      </c>
      <c r="Z45" s="103" t="e">
        <f t="shared" si="13"/>
        <v>#DIV/0!</v>
      </c>
      <c r="AA45" s="103">
        <f t="shared" si="14"/>
        <v>0</v>
      </c>
      <c r="AB45" s="103">
        <v>0</v>
      </c>
      <c r="AC45" s="125"/>
    </row>
    <row r="46" spans="1:29" ht="38.25" x14ac:dyDescent="0.25">
      <c r="A46" s="83" t="s">
        <v>1338</v>
      </c>
      <c r="B46" s="77" t="s">
        <v>1412</v>
      </c>
      <c r="C46" s="77" t="s">
        <v>1369</v>
      </c>
      <c r="D46" s="79">
        <f>SUM(D47:D49)</f>
        <v>18.270066912887739</v>
      </c>
      <c r="E46" s="79">
        <f>SUM(E47:E49)</f>
        <v>12.528256000000001</v>
      </c>
      <c r="F46" s="79">
        <f>SUM(F47:F49)</f>
        <v>13.156676279999999</v>
      </c>
      <c r="G46" s="79">
        <f t="shared" si="33"/>
        <v>5.1133906328877394</v>
      </c>
      <c r="H46" s="81">
        <f t="shared" si="32"/>
        <v>0</v>
      </c>
      <c r="I46" s="82">
        <v>0</v>
      </c>
      <c r="J46" s="82">
        <v>0</v>
      </c>
      <c r="K46" s="78">
        <f>SUM(K47:K49)</f>
        <v>0</v>
      </c>
      <c r="L46" s="78">
        <f>SUM(L47:L49)</f>
        <v>0</v>
      </c>
      <c r="M46" s="78">
        <f t="shared" ref="M46:Q46" si="38">SUM(M47:M49)</f>
        <v>0</v>
      </c>
      <c r="N46" s="78">
        <f t="shared" si="38"/>
        <v>0</v>
      </c>
      <c r="O46" s="78">
        <f t="shared" si="38"/>
        <v>0</v>
      </c>
      <c r="P46" s="78">
        <f t="shared" si="38"/>
        <v>0</v>
      </c>
      <c r="Q46" s="78">
        <f t="shared" si="38"/>
        <v>0</v>
      </c>
      <c r="R46" s="81">
        <f t="shared" si="7"/>
        <v>5.1133906328877394</v>
      </c>
      <c r="S46" s="103">
        <f t="shared" si="8"/>
        <v>0</v>
      </c>
      <c r="T46" s="103" t="e">
        <f t="shared" si="9"/>
        <v>#DIV/0!</v>
      </c>
      <c r="U46" s="103">
        <f t="shared" si="10"/>
        <v>0</v>
      </c>
      <c r="V46" s="103">
        <v>0</v>
      </c>
      <c r="W46" s="103">
        <f t="shared" si="11"/>
        <v>0</v>
      </c>
      <c r="X46" s="103">
        <v>0</v>
      </c>
      <c r="Y46" s="103">
        <f t="shared" si="12"/>
        <v>0</v>
      </c>
      <c r="Z46" s="103" t="e">
        <f t="shared" si="13"/>
        <v>#DIV/0!</v>
      </c>
      <c r="AA46" s="103">
        <f t="shared" si="14"/>
        <v>0</v>
      </c>
      <c r="AB46" s="103">
        <v>0</v>
      </c>
      <c r="AC46" s="125"/>
    </row>
    <row r="47" spans="1:29" ht="165.75" x14ac:dyDescent="0.25">
      <c r="A47" s="83" t="s">
        <v>1339</v>
      </c>
      <c r="B47" s="77" t="s">
        <v>1413</v>
      </c>
      <c r="C47" s="77" t="s">
        <v>1414</v>
      </c>
      <c r="D47" s="79">
        <f>'[1]2'!T49</f>
        <v>12.509140374221069</v>
      </c>
      <c r="E47" s="79">
        <f>'[2]2'!$U$49</f>
        <v>12.528256000000001</v>
      </c>
      <c r="F47" s="79">
        <f>'[3]1'!M47+'[4]1'!M47+'[5]1'!M47</f>
        <v>12.90647628</v>
      </c>
      <c r="G47" s="79">
        <f t="shared" si="33"/>
        <v>-0.39733590577893096</v>
      </c>
      <c r="H47" s="81">
        <f t="shared" si="32"/>
        <v>0</v>
      </c>
      <c r="I47" s="82">
        <v>0</v>
      </c>
      <c r="J47" s="82">
        <v>0</v>
      </c>
      <c r="K47" s="78">
        <f>'[6]2'!BK49</f>
        <v>0</v>
      </c>
      <c r="L47" s="78">
        <f>'[6]2'!BL49</f>
        <v>0</v>
      </c>
      <c r="M47" s="78">
        <f>N47+O47+P47+Q47</f>
        <v>0</v>
      </c>
      <c r="N47" s="82">
        <v>0</v>
      </c>
      <c r="O47" s="82">
        <v>0</v>
      </c>
      <c r="P47" s="78">
        <v>0</v>
      </c>
      <c r="Q47" s="78"/>
      <c r="R47" s="81">
        <f t="shared" si="7"/>
        <v>-0.39733590577893096</v>
      </c>
      <c r="S47" s="103">
        <f t="shared" si="8"/>
        <v>0</v>
      </c>
      <c r="T47" s="103" t="e">
        <f t="shared" si="9"/>
        <v>#DIV/0!</v>
      </c>
      <c r="U47" s="103">
        <f t="shared" si="10"/>
        <v>0</v>
      </c>
      <c r="V47" s="103">
        <v>0</v>
      </c>
      <c r="W47" s="103">
        <f t="shared" si="11"/>
        <v>0</v>
      </c>
      <c r="X47" s="103">
        <v>0</v>
      </c>
      <c r="Y47" s="103">
        <f t="shared" si="12"/>
        <v>0</v>
      </c>
      <c r="Z47" s="103" t="e">
        <f t="shared" si="13"/>
        <v>#DIV/0!</v>
      </c>
      <c r="AA47" s="103">
        <f t="shared" si="14"/>
        <v>0</v>
      </c>
      <c r="AB47" s="103">
        <v>0</v>
      </c>
      <c r="AC47" s="125"/>
    </row>
    <row r="48" spans="1:29" ht="76.5" x14ac:dyDescent="0.25">
      <c r="A48" s="83" t="s">
        <v>1340</v>
      </c>
      <c r="B48" s="77" t="s">
        <v>1415</v>
      </c>
      <c r="C48" s="77" t="s">
        <v>1416</v>
      </c>
      <c r="D48" s="79">
        <f>'[1]2'!T50</f>
        <v>5.6520540786666684</v>
      </c>
      <c r="E48" s="79">
        <v>0</v>
      </c>
      <c r="F48" s="79">
        <f>'[3]1'!M48+'[4]1'!M48+'[5]1'!M48</f>
        <v>0.25019999999999998</v>
      </c>
      <c r="G48" s="79">
        <f t="shared" si="33"/>
        <v>5.401854078666668</v>
      </c>
      <c r="H48" s="81">
        <f t="shared" si="32"/>
        <v>0</v>
      </c>
      <c r="I48" s="82">
        <v>0</v>
      </c>
      <c r="J48" s="82">
        <v>0</v>
      </c>
      <c r="K48" s="78">
        <f>'[6]2'!BK50</f>
        <v>0</v>
      </c>
      <c r="L48" s="78">
        <f>'[6]2'!BL50</f>
        <v>0</v>
      </c>
      <c r="M48" s="78">
        <f t="shared" ref="M48:M49" si="39">N48+O48+P48+Q48</f>
        <v>0</v>
      </c>
      <c r="N48" s="82">
        <v>0</v>
      </c>
      <c r="O48" s="82">
        <v>0</v>
      </c>
      <c r="P48" s="82">
        <v>0</v>
      </c>
      <c r="Q48" s="82">
        <v>0</v>
      </c>
      <c r="R48" s="81">
        <f t="shared" si="7"/>
        <v>5.401854078666668</v>
      </c>
      <c r="S48" s="103">
        <f t="shared" si="8"/>
        <v>0</v>
      </c>
      <c r="T48" s="103">
        <v>0</v>
      </c>
      <c r="U48" s="103">
        <f t="shared" si="10"/>
        <v>0</v>
      </c>
      <c r="V48" s="103">
        <v>0</v>
      </c>
      <c r="W48" s="103">
        <f t="shared" si="11"/>
        <v>0</v>
      </c>
      <c r="X48" s="103">
        <v>0</v>
      </c>
      <c r="Y48" s="103">
        <f t="shared" si="12"/>
        <v>0</v>
      </c>
      <c r="Z48" s="103">
        <v>0</v>
      </c>
      <c r="AA48" s="103">
        <f t="shared" si="14"/>
        <v>0</v>
      </c>
      <c r="AB48" s="103">
        <v>0</v>
      </c>
      <c r="AC48" s="125"/>
    </row>
    <row r="49" spans="1:29" ht="25.5" x14ac:dyDescent="0.25">
      <c r="A49" s="83" t="s">
        <v>1341</v>
      </c>
      <c r="B49" s="77" t="s">
        <v>1417</v>
      </c>
      <c r="C49" s="77" t="s">
        <v>1418</v>
      </c>
      <c r="D49" s="79">
        <f>'[1]2'!T51</f>
        <v>0.10887245999999999</v>
      </c>
      <c r="E49" s="79">
        <f>'[2]2'!$U$50</f>
        <v>0</v>
      </c>
      <c r="F49" s="79">
        <f>'[3]1'!M49+'[4]1'!M49+'[5]1'!M49</f>
        <v>0</v>
      </c>
      <c r="G49" s="79">
        <f t="shared" si="33"/>
        <v>0.10887245999999999</v>
      </c>
      <c r="H49" s="81">
        <f t="shared" si="32"/>
        <v>0</v>
      </c>
      <c r="I49" s="82">
        <v>0</v>
      </c>
      <c r="J49" s="82">
        <v>0</v>
      </c>
      <c r="K49" s="78">
        <f>'[6]2'!BK51</f>
        <v>0</v>
      </c>
      <c r="L49" s="78">
        <f>'[6]2'!BL51</f>
        <v>0</v>
      </c>
      <c r="M49" s="78">
        <f t="shared" si="39"/>
        <v>0</v>
      </c>
      <c r="N49" s="82">
        <v>0</v>
      </c>
      <c r="O49" s="82">
        <v>0</v>
      </c>
      <c r="P49" s="82">
        <v>0</v>
      </c>
      <c r="Q49" s="82">
        <v>0</v>
      </c>
      <c r="R49" s="81">
        <f t="shared" si="7"/>
        <v>0.10887245999999999</v>
      </c>
      <c r="S49" s="103">
        <f t="shared" si="8"/>
        <v>0</v>
      </c>
      <c r="T49" s="103">
        <v>0</v>
      </c>
      <c r="U49" s="103">
        <f t="shared" si="10"/>
        <v>0</v>
      </c>
      <c r="V49" s="103">
        <v>0</v>
      </c>
      <c r="W49" s="103">
        <f t="shared" si="11"/>
        <v>0</v>
      </c>
      <c r="X49" s="103">
        <v>0</v>
      </c>
      <c r="Y49" s="103">
        <f t="shared" si="12"/>
        <v>0</v>
      </c>
      <c r="Z49" s="103">
        <v>0</v>
      </c>
      <c r="AA49" s="103">
        <f t="shared" si="14"/>
        <v>0</v>
      </c>
      <c r="AB49" s="103">
        <v>0</v>
      </c>
      <c r="AC49" s="125"/>
    </row>
    <row r="50" spans="1:29" ht="38.25" x14ac:dyDescent="0.25">
      <c r="A50" s="83" t="s">
        <v>1342</v>
      </c>
      <c r="B50" s="77" t="s">
        <v>1419</v>
      </c>
      <c r="C50" s="77" t="s">
        <v>1369</v>
      </c>
      <c r="D50" s="79">
        <f>'[1]2'!T52</f>
        <v>0.28234235199999996</v>
      </c>
      <c r="E50" s="79">
        <f>E51</f>
        <v>0</v>
      </c>
      <c r="F50" s="79">
        <f>F51</f>
        <v>0</v>
      </c>
      <c r="G50" s="79">
        <f t="shared" si="33"/>
        <v>0.28234235199999996</v>
      </c>
      <c r="H50" s="81">
        <f t="shared" si="32"/>
        <v>0</v>
      </c>
      <c r="I50" s="82">
        <v>0</v>
      </c>
      <c r="J50" s="82">
        <v>0</v>
      </c>
      <c r="K50" s="78">
        <f>K51</f>
        <v>0</v>
      </c>
      <c r="L50" s="78">
        <f>L51</f>
        <v>0</v>
      </c>
      <c r="M50" s="78">
        <f t="shared" ref="M50:Q50" si="40">M51</f>
        <v>0</v>
      </c>
      <c r="N50" s="78">
        <f t="shared" si="40"/>
        <v>0</v>
      </c>
      <c r="O50" s="78">
        <f t="shared" si="40"/>
        <v>0</v>
      </c>
      <c r="P50" s="78">
        <f t="shared" si="40"/>
        <v>0</v>
      </c>
      <c r="Q50" s="78">
        <f t="shared" si="40"/>
        <v>0</v>
      </c>
      <c r="R50" s="81">
        <f t="shared" si="7"/>
        <v>0.28234235199999996</v>
      </c>
      <c r="S50" s="103">
        <f t="shared" si="8"/>
        <v>0</v>
      </c>
      <c r="T50" s="103">
        <v>0</v>
      </c>
      <c r="U50" s="103">
        <f t="shared" si="10"/>
        <v>0</v>
      </c>
      <c r="V50" s="103">
        <v>0</v>
      </c>
      <c r="W50" s="103">
        <f t="shared" si="11"/>
        <v>0</v>
      </c>
      <c r="X50" s="103">
        <v>0</v>
      </c>
      <c r="Y50" s="103">
        <f t="shared" si="12"/>
        <v>0</v>
      </c>
      <c r="Z50" s="103">
        <v>0</v>
      </c>
      <c r="AA50" s="103">
        <f t="shared" si="14"/>
        <v>0</v>
      </c>
      <c r="AB50" s="103">
        <v>0</v>
      </c>
      <c r="AC50" s="125"/>
    </row>
    <row r="51" spans="1:29" ht="25.5" x14ac:dyDescent="0.25">
      <c r="A51" s="83" t="s">
        <v>1343</v>
      </c>
      <c r="B51" s="77" t="s">
        <v>1420</v>
      </c>
      <c r="C51" s="77" t="s">
        <v>1421</v>
      </c>
      <c r="D51" s="79">
        <f>'[1]2'!T53</f>
        <v>0.28234235199999996</v>
      </c>
      <c r="E51" s="79">
        <f>'[2]2'!$U$52</f>
        <v>0</v>
      </c>
      <c r="F51" s="79">
        <f>'[3]1'!M51+'[4]1'!M51+'[5]1'!M51</f>
        <v>0</v>
      </c>
      <c r="G51" s="79">
        <f t="shared" si="33"/>
        <v>0.28234235199999996</v>
      </c>
      <c r="H51" s="81">
        <f t="shared" si="32"/>
        <v>0</v>
      </c>
      <c r="I51" s="82">
        <v>0</v>
      </c>
      <c r="J51" s="82">
        <v>0</v>
      </c>
      <c r="K51" s="78">
        <f>'[6]2'!BK53</f>
        <v>0</v>
      </c>
      <c r="L51" s="78">
        <f>'[6]2'!BL53</f>
        <v>0</v>
      </c>
      <c r="M51" s="82">
        <f>N51+O51+P51+Q51</f>
        <v>0</v>
      </c>
      <c r="N51" s="82">
        <v>0</v>
      </c>
      <c r="O51" s="82">
        <v>0</v>
      </c>
      <c r="P51" s="82"/>
      <c r="Q51" s="82"/>
      <c r="R51" s="81">
        <f t="shared" si="7"/>
        <v>0.28234235199999996</v>
      </c>
      <c r="S51" s="103">
        <f t="shared" si="8"/>
        <v>0</v>
      </c>
      <c r="T51" s="103">
        <v>0</v>
      </c>
      <c r="U51" s="103">
        <f t="shared" si="10"/>
        <v>0</v>
      </c>
      <c r="V51" s="103">
        <v>0</v>
      </c>
      <c r="W51" s="103">
        <f t="shared" si="11"/>
        <v>0</v>
      </c>
      <c r="X51" s="103">
        <v>0</v>
      </c>
      <c r="Y51" s="103">
        <f t="shared" si="12"/>
        <v>0</v>
      </c>
      <c r="Z51" s="103">
        <v>0</v>
      </c>
      <c r="AA51" s="103">
        <f t="shared" si="14"/>
        <v>0</v>
      </c>
      <c r="AB51" s="103">
        <v>0</v>
      </c>
      <c r="AC51" s="125"/>
    </row>
    <row r="52" spans="1:29" ht="25.5" x14ac:dyDescent="0.25">
      <c r="A52" s="83" t="s">
        <v>1344</v>
      </c>
      <c r="B52" s="77" t="s">
        <v>1422</v>
      </c>
      <c r="C52" s="77" t="s">
        <v>1369</v>
      </c>
      <c r="D52" s="79">
        <f>'[1]2'!T54</f>
        <v>10.801017</v>
      </c>
      <c r="E52" s="79">
        <f>SUM(E53:E57)</f>
        <v>8.7225397999999998</v>
      </c>
      <c r="F52" s="79">
        <f>SUM(F53:F57)</f>
        <v>8.4170054159999985</v>
      </c>
      <c r="G52" s="79">
        <f t="shared" si="33"/>
        <v>2.3840115840000013</v>
      </c>
      <c r="H52" s="81">
        <f t="shared" si="32"/>
        <v>0</v>
      </c>
      <c r="I52" s="82">
        <v>0</v>
      </c>
      <c r="J52" s="82">
        <v>0</v>
      </c>
      <c r="K52" s="78">
        <f>SUM(K53:K57)</f>
        <v>0</v>
      </c>
      <c r="L52" s="78">
        <f>'[6]2'!BL54</f>
        <v>0</v>
      </c>
      <c r="M52" s="78">
        <f t="shared" ref="M52:Q52" si="41">SUM(M53:M57)</f>
        <v>0</v>
      </c>
      <c r="N52" s="78">
        <f t="shared" si="41"/>
        <v>0</v>
      </c>
      <c r="O52" s="78">
        <f t="shared" si="41"/>
        <v>0</v>
      </c>
      <c r="P52" s="78">
        <v>0</v>
      </c>
      <c r="Q52" s="78">
        <f t="shared" si="41"/>
        <v>0</v>
      </c>
      <c r="R52" s="81">
        <f t="shared" si="7"/>
        <v>2.3840115840000013</v>
      </c>
      <c r="S52" s="103">
        <f t="shared" si="8"/>
        <v>0</v>
      </c>
      <c r="T52" s="103">
        <v>0</v>
      </c>
      <c r="U52" s="103">
        <f t="shared" si="10"/>
        <v>0</v>
      </c>
      <c r="V52" s="103">
        <v>0</v>
      </c>
      <c r="W52" s="103">
        <f t="shared" si="11"/>
        <v>0</v>
      </c>
      <c r="X52" s="103">
        <v>0</v>
      </c>
      <c r="Y52" s="103">
        <f t="shared" si="12"/>
        <v>0</v>
      </c>
      <c r="Z52" s="103">
        <v>0</v>
      </c>
      <c r="AA52" s="103">
        <f t="shared" si="14"/>
        <v>0</v>
      </c>
      <c r="AB52" s="103">
        <v>0</v>
      </c>
      <c r="AC52" s="125"/>
    </row>
    <row r="53" spans="1:29" ht="51" x14ac:dyDescent="0.25">
      <c r="A53" s="83" t="s">
        <v>1345</v>
      </c>
      <c r="B53" s="77" t="s">
        <v>1423</v>
      </c>
      <c r="C53" s="77" t="s">
        <v>1424</v>
      </c>
      <c r="D53" s="79">
        <f>'[1]2'!T55</f>
        <v>0.68261899999999998</v>
      </c>
      <c r="E53" s="79">
        <f>'[2]2'!U54</f>
        <v>0.68261899999999998</v>
      </c>
      <c r="F53" s="79">
        <f>'[3]1'!M53+'[4]1'!M53+'[5]1'!M53</f>
        <v>0</v>
      </c>
      <c r="G53" s="79">
        <f t="shared" si="33"/>
        <v>0.68261899999999998</v>
      </c>
      <c r="H53" s="81">
        <f t="shared" si="32"/>
        <v>0</v>
      </c>
      <c r="I53" s="82">
        <v>0</v>
      </c>
      <c r="J53" s="82">
        <v>0</v>
      </c>
      <c r="K53" s="78">
        <f>'[6]2'!BK54</f>
        <v>0</v>
      </c>
      <c r="L53" s="78">
        <f>'[6]2'!BL55</f>
        <v>0</v>
      </c>
      <c r="M53" s="82">
        <f>N53+O53+P53+Q53</f>
        <v>0</v>
      </c>
      <c r="N53" s="82">
        <v>0</v>
      </c>
      <c r="O53" s="82">
        <v>0</v>
      </c>
      <c r="P53" s="82">
        <v>0</v>
      </c>
      <c r="Q53" s="82">
        <v>0</v>
      </c>
      <c r="R53" s="81">
        <f t="shared" si="7"/>
        <v>0.68261899999999998</v>
      </c>
      <c r="S53" s="103">
        <f t="shared" si="8"/>
        <v>0</v>
      </c>
      <c r="T53" s="103">
        <v>0</v>
      </c>
      <c r="U53" s="103">
        <f t="shared" si="10"/>
        <v>0</v>
      </c>
      <c r="V53" s="103">
        <v>0</v>
      </c>
      <c r="W53" s="103">
        <f t="shared" si="11"/>
        <v>0</v>
      </c>
      <c r="X53" s="103">
        <v>0</v>
      </c>
      <c r="Y53" s="103">
        <f t="shared" si="12"/>
        <v>0</v>
      </c>
      <c r="Z53" s="103">
        <v>0</v>
      </c>
      <c r="AA53" s="103">
        <f t="shared" si="14"/>
        <v>0</v>
      </c>
      <c r="AB53" s="103">
        <v>0</v>
      </c>
      <c r="AC53" s="125"/>
    </row>
    <row r="54" spans="1:29" ht="25.5" x14ac:dyDescent="0.25">
      <c r="A54" s="83" t="s">
        <v>1346</v>
      </c>
      <c r="B54" s="77" t="s">
        <v>1425</v>
      </c>
      <c r="C54" s="77" t="s">
        <v>1426</v>
      </c>
      <c r="D54" s="79">
        <f>'[1]2'!T56</f>
        <v>1.0588249999999999</v>
      </c>
      <c r="E54" s="79">
        <f>'[2]2'!U55</f>
        <v>0.96219960000000004</v>
      </c>
      <c r="F54" s="79">
        <f>'[3]1'!M54+'[4]1'!M54+'[5]1'!M54</f>
        <v>1.2762328799999998</v>
      </c>
      <c r="G54" s="79">
        <f t="shared" si="33"/>
        <v>-0.21740787999999989</v>
      </c>
      <c r="H54" s="81">
        <f t="shared" si="32"/>
        <v>0</v>
      </c>
      <c r="I54" s="82">
        <v>0</v>
      </c>
      <c r="J54" s="82">
        <v>0</v>
      </c>
      <c r="K54" s="78">
        <f>'[6]2'!BK55</f>
        <v>0</v>
      </c>
      <c r="L54" s="78">
        <f>'[6]2'!BL56</f>
        <v>0</v>
      </c>
      <c r="M54" s="81">
        <f t="shared" ref="M54:M75" si="42">N54+O54+P54+Q54</f>
        <v>0</v>
      </c>
      <c r="N54" s="82">
        <v>0</v>
      </c>
      <c r="O54" s="82">
        <v>0</v>
      </c>
      <c r="P54" s="82">
        <v>0</v>
      </c>
      <c r="Q54" s="82">
        <v>0</v>
      </c>
      <c r="R54" s="81">
        <f t="shared" si="7"/>
        <v>-0.21740787999999989</v>
      </c>
      <c r="S54" s="103">
        <f t="shared" si="8"/>
        <v>0</v>
      </c>
      <c r="T54" s="103">
        <v>0</v>
      </c>
      <c r="U54" s="103">
        <f t="shared" si="10"/>
        <v>0</v>
      </c>
      <c r="V54" s="103">
        <v>0</v>
      </c>
      <c r="W54" s="103">
        <f t="shared" si="11"/>
        <v>0</v>
      </c>
      <c r="X54" s="103">
        <v>0</v>
      </c>
      <c r="Y54" s="103">
        <f t="shared" si="12"/>
        <v>0</v>
      </c>
      <c r="Z54" s="103">
        <v>0</v>
      </c>
      <c r="AA54" s="103">
        <f t="shared" si="14"/>
        <v>0</v>
      </c>
      <c r="AB54" s="103">
        <v>0</v>
      </c>
      <c r="AC54" s="125"/>
    </row>
    <row r="55" spans="1:29" ht="25.5" x14ac:dyDescent="0.25">
      <c r="A55" s="83" t="s">
        <v>1347</v>
      </c>
      <c r="B55" s="77" t="s">
        <v>1427</v>
      </c>
      <c r="C55" s="77" t="s">
        <v>1428</v>
      </c>
      <c r="D55" s="79">
        <f>'[1]2'!T57</f>
        <v>2.3285670000000001</v>
      </c>
      <c r="E55" s="79">
        <f>'[2]2'!U56</f>
        <v>1.4260919999999999</v>
      </c>
      <c r="F55" s="79">
        <f>'[3]1'!M55+'[4]1'!M55+'[5]1'!M55</f>
        <v>2.8867155239999995</v>
      </c>
      <c r="G55" s="79">
        <f t="shared" si="33"/>
        <v>-0.55814852399999948</v>
      </c>
      <c r="H55" s="81">
        <f t="shared" si="32"/>
        <v>0</v>
      </c>
      <c r="I55" s="82">
        <v>0</v>
      </c>
      <c r="J55" s="82">
        <v>0</v>
      </c>
      <c r="K55" s="78">
        <f>'[6]2'!BK56</f>
        <v>0</v>
      </c>
      <c r="L55" s="78">
        <f>'[6]2'!BL57</f>
        <v>0</v>
      </c>
      <c r="M55" s="78">
        <f t="shared" si="42"/>
        <v>0</v>
      </c>
      <c r="N55" s="82">
        <v>0</v>
      </c>
      <c r="O55" s="82">
        <v>0</v>
      </c>
      <c r="P55" s="78">
        <v>0</v>
      </c>
      <c r="Q55" s="82">
        <v>0</v>
      </c>
      <c r="R55" s="81">
        <f t="shared" si="7"/>
        <v>-0.55814852399999948</v>
      </c>
      <c r="S55" s="103">
        <f t="shared" si="8"/>
        <v>0</v>
      </c>
      <c r="T55" s="103">
        <v>0</v>
      </c>
      <c r="U55" s="103">
        <f t="shared" si="10"/>
        <v>0</v>
      </c>
      <c r="V55" s="103">
        <v>0</v>
      </c>
      <c r="W55" s="103">
        <f t="shared" si="11"/>
        <v>0</v>
      </c>
      <c r="X55" s="103">
        <v>0</v>
      </c>
      <c r="Y55" s="103">
        <f t="shared" si="12"/>
        <v>0</v>
      </c>
      <c r="Z55" s="103">
        <v>0</v>
      </c>
      <c r="AA55" s="103">
        <f t="shared" si="14"/>
        <v>0</v>
      </c>
      <c r="AB55" s="103">
        <v>0</v>
      </c>
      <c r="AC55" s="125"/>
    </row>
    <row r="56" spans="1:29" ht="76.5" x14ac:dyDescent="0.25">
      <c r="A56" s="83" t="s">
        <v>1348</v>
      </c>
      <c r="B56" s="77" t="s">
        <v>1429</v>
      </c>
      <c r="C56" s="77" t="s">
        <v>1430</v>
      </c>
      <c r="D56" s="79">
        <f>'[1]2'!T58</f>
        <v>1.8709020000000001</v>
      </c>
      <c r="E56" s="79">
        <f>'[2]2'!U57</f>
        <v>1.8709020000000001</v>
      </c>
      <c r="F56" s="79">
        <f>'[3]1'!M56+'[4]1'!M56+'[5]1'!M56</f>
        <v>0</v>
      </c>
      <c r="G56" s="79">
        <f t="shared" si="33"/>
        <v>1.8709020000000001</v>
      </c>
      <c r="H56" s="81">
        <f t="shared" si="32"/>
        <v>0</v>
      </c>
      <c r="I56" s="82">
        <v>0</v>
      </c>
      <c r="J56" s="82">
        <v>0</v>
      </c>
      <c r="K56" s="78">
        <f>'[6]2'!BK57</f>
        <v>0</v>
      </c>
      <c r="L56" s="78">
        <f>'[6]2'!BL58</f>
        <v>0</v>
      </c>
      <c r="M56" s="82">
        <f t="shared" si="42"/>
        <v>0</v>
      </c>
      <c r="N56" s="82">
        <v>0</v>
      </c>
      <c r="O56" s="82">
        <v>0</v>
      </c>
      <c r="P56" s="82">
        <v>0</v>
      </c>
      <c r="Q56" s="82">
        <v>0</v>
      </c>
      <c r="R56" s="81">
        <f t="shared" si="7"/>
        <v>1.8709020000000001</v>
      </c>
      <c r="S56" s="103">
        <f t="shared" si="8"/>
        <v>0</v>
      </c>
      <c r="T56" s="103">
        <v>0</v>
      </c>
      <c r="U56" s="103">
        <f t="shared" si="10"/>
        <v>0</v>
      </c>
      <c r="V56" s="103">
        <v>0</v>
      </c>
      <c r="W56" s="103">
        <f t="shared" si="11"/>
        <v>0</v>
      </c>
      <c r="X56" s="103">
        <v>0</v>
      </c>
      <c r="Y56" s="103">
        <f t="shared" si="12"/>
        <v>0</v>
      </c>
      <c r="Z56" s="103">
        <v>0</v>
      </c>
      <c r="AA56" s="103">
        <f t="shared" si="14"/>
        <v>0</v>
      </c>
      <c r="AB56" s="103">
        <v>0</v>
      </c>
      <c r="AC56" s="125"/>
    </row>
    <row r="57" spans="1:29" ht="25.5" x14ac:dyDescent="0.25">
      <c r="A57" s="83" t="s">
        <v>1349</v>
      </c>
      <c r="B57" s="77" t="s">
        <v>1431</v>
      </c>
      <c r="C57" s="77" t="s">
        <v>1432</v>
      </c>
      <c r="D57" s="79">
        <f>'[1]2'!T59</f>
        <v>4.8601039999999998</v>
      </c>
      <c r="E57" s="79">
        <f>'[2]2'!U58</f>
        <v>3.7807271999999998</v>
      </c>
      <c r="F57" s="79">
        <f>'[3]1'!M57+'[4]1'!M57+'[5]1'!M57</f>
        <v>4.2540570119999987</v>
      </c>
      <c r="G57" s="79">
        <f t="shared" si="33"/>
        <v>0.60604698800000101</v>
      </c>
      <c r="H57" s="81">
        <f t="shared" si="32"/>
        <v>0</v>
      </c>
      <c r="I57" s="82">
        <v>0</v>
      </c>
      <c r="J57" s="82">
        <v>0</v>
      </c>
      <c r="K57" s="78">
        <f>'[6]2'!BK58</f>
        <v>0</v>
      </c>
      <c r="L57" s="78">
        <f>'[6]2'!BL58</f>
        <v>0</v>
      </c>
      <c r="M57" s="81">
        <f t="shared" si="42"/>
        <v>0</v>
      </c>
      <c r="N57" s="82">
        <v>0</v>
      </c>
      <c r="O57" s="82">
        <v>0</v>
      </c>
      <c r="P57" s="82">
        <v>0</v>
      </c>
      <c r="Q57" s="82">
        <v>0</v>
      </c>
      <c r="R57" s="81">
        <f t="shared" si="7"/>
        <v>0.60604698800000101</v>
      </c>
      <c r="S57" s="103">
        <f t="shared" si="8"/>
        <v>0</v>
      </c>
      <c r="T57" s="103">
        <v>0</v>
      </c>
      <c r="U57" s="103">
        <f t="shared" si="10"/>
        <v>0</v>
      </c>
      <c r="V57" s="103">
        <v>0</v>
      </c>
      <c r="W57" s="103">
        <f t="shared" si="11"/>
        <v>0</v>
      </c>
      <c r="X57" s="103">
        <v>0</v>
      </c>
      <c r="Y57" s="103">
        <f t="shared" si="12"/>
        <v>0</v>
      </c>
      <c r="Z57" s="103">
        <v>0</v>
      </c>
      <c r="AA57" s="103">
        <f t="shared" si="14"/>
        <v>0</v>
      </c>
      <c r="AB57" s="103">
        <v>0</v>
      </c>
      <c r="AC57" s="125"/>
    </row>
    <row r="58" spans="1:29" ht="25.5" x14ac:dyDescent="0.25">
      <c r="A58" s="83" t="s">
        <v>1350</v>
      </c>
      <c r="B58" s="77" t="s">
        <v>1433</v>
      </c>
      <c r="C58" s="77" t="s">
        <v>1369</v>
      </c>
      <c r="D58" s="81">
        <f t="shared" ref="D58:F58" si="43">SUM(D59:D75)</f>
        <v>33.118328254237298</v>
      </c>
      <c r="E58" s="81">
        <f t="shared" si="43"/>
        <v>30.589805750000007</v>
      </c>
      <c r="F58" s="79">
        <f t="shared" si="43"/>
        <v>24.683290992</v>
      </c>
      <c r="G58" s="79">
        <f t="shared" si="33"/>
        <v>8.435037262237298</v>
      </c>
      <c r="H58" s="81">
        <f t="shared" si="32"/>
        <v>1.6992</v>
      </c>
      <c r="I58" s="82">
        <v>0</v>
      </c>
      <c r="J58" s="82">
        <v>0</v>
      </c>
      <c r="K58" s="78">
        <f t="shared" ref="K58:Q58" si="44">SUM(K59:K75)</f>
        <v>0</v>
      </c>
      <c r="L58" s="78">
        <f t="shared" si="44"/>
        <v>1.6992</v>
      </c>
      <c r="M58" s="78">
        <f t="shared" si="44"/>
        <v>1.7022000000000002</v>
      </c>
      <c r="N58" s="78">
        <f t="shared" si="44"/>
        <v>0</v>
      </c>
      <c r="O58" s="78">
        <f t="shared" si="44"/>
        <v>0</v>
      </c>
      <c r="P58" s="78">
        <f t="shared" si="44"/>
        <v>0</v>
      </c>
      <c r="Q58" s="78">
        <f t="shared" si="44"/>
        <v>1.7022000000000002</v>
      </c>
      <c r="R58" s="81">
        <f t="shared" si="7"/>
        <v>6.7328372622372976</v>
      </c>
      <c r="S58" s="103">
        <f t="shared" si="8"/>
        <v>3.0000000000001137E-3</v>
      </c>
      <c r="T58" s="103">
        <f t="shared" si="9"/>
        <v>100.17655367231639</v>
      </c>
      <c r="U58" s="103">
        <f t="shared" si="10"/>
        <v>0</v>
      </c>
      <c r="V58" s="103">
        <v>0</v>
      </c>
      <c r="W58" s="103">
        <f t="shared" si="11"/>
        <v>0</v>
      </c>
      <c r="X58" s="103">
        <v>0</v>
      </c>
      <c r="Y58" s="103">
        <f t="shared" si="12"/>
        <v>0</v>
      </c>
      <c r="Z58" s="103" t="e">
        <f t="shared" si="13"/>
        <v>#DIV/0!</v>
      </c>
      <c r="AA58" s="103">
        <f t="shared" si="14"/>
        <v>3.0000000000001137E-3</v>
      </c>
      <c r="AB58" s="103">
        <f t="shared" si="21"/>
        <v>100.17655367231639</v>
      </c>
      <c r="AC58" s="125"/>
    </row>
    <row r="59" spans="1:29" x14ac:dyDescent="0.25">
      <c r="A59" s="83" t="s">
        <v>1351</v>
      </c>
      <c r="B59" s="77" t="s">
        <v>1434</v>
      </c>
      <c r="C59" s="77" t="s">
        <v>1435</v>
      </c>
      <c r="D59" s="79">
        <f>'[1]2'!T61</f>
        <v>4.22786440677966</v>
      </c>
      <c r="E59" s="79">
        <f>'[2]2'!U60</f>
        <v>7.0551079999999997</v>
      </c>
      <c r="F59" s="79">
        <f>'[3]1'!M59+'[4]1'!M59+'[5]1'!M59</f>
        <v>8.4</v>
      </c>
      <c r="G59" s="79">
        <f t="shared" si="33"/>
        <v>-4.1721355932203403</v>
      </c>
      <c r="H59" s="81">
        <f t="shared" si="32"/>
        <v>0</v>
      </c>
      <c r="I59" s="82">
        <v>0</v>
      </c>
      <c r="J59" s="82">
        <v>0</v>
      </c>
      <c r="K59" s="78">
        <f>'[6]2'!BK60</f>
        <v>0</v>
      </c>
      <c r="L59" s="78">
        <f>'[6]2'!BL60</f>
        <v>0</v>
      </c>
      <c r="M59" s="82">
        <f t="shared" si="42"/>
        <v>0</v>
      </c>
      <c r="N59" s="82">
        <v>0</v>
      </c>
      <c r="O59" s="82">
        <v>0</v>
      </c>
      <c r="P59" s="82">
        <v>0</v>
      </c>
      <c r="Q59" s="82">
        <v>0</v>
      </c>
      <c r="R59" s="81">
        <f t="shared" si="7"/>
        <v>-4.1721355932203403</v>
      </c>
      <c r="S59" s="103">
        <f t="shared" si="8"/>
        <v>0</v>
      </c>
      <c r="T59" s="103">
        <v>0</v>
      </c>
      <c r="U59" s="103">
        <f t="shared" si="10"/>
        <v>0</v>
      </c>
      <c r="V59" s="103">
        <v>0</v>
      </c>
      <c r="W59" s="103">
        <f t="shared" si="11"/>
        <v>0</v>
      </c>
      <c r="X59" s="103">
        <v>0</v>
      </c>
      <c r="Y59" s="103">
        <f t="shared" si="12"/>
        <v>0</v>
      </c>
      <c r="Z59" s="103">
        <v>0</v>
      </c>
      <c r="AA59" s="103">
        <f t="shared" si="14"/>
        <v>0</v>
      </c>
      <c r="AB59" s="103">
        <v>0</v>
      </c>
      <c r="AC59" s="125"/>
    </row>
    <row r="60" spans="1:29" x14ac:dyDescent="0.25">
      <c r="A60" s="83" t="s">
        <v>1352</v>
      </c>
      <c r="B60" s="77" t="s">
        <v>1436</v>
      </c>
      <c r="C60" s="77" t="s">
        <v>1437</v>
      </c>
      <c r="D60" s="79">
        <f>'[1]2'!T62</f>
        <v>2.3277966101694898</v>
      </c>
      <c r="E60" s="79">
        <f>'[2]2'!U61</f>
        <v>0</v>
      </c>
      <c r="F60" s="79">
        <f>'[3]1'!M60+'[4]1'!M60+'[5]1'!M60</f>
        <v>0</v>
      </c>
      <c r="G60" s="79">
        <f t="shared" si="33"/>
        <v>2.3277966101694898</v>
      </c>
      <c r="H60" s="81">
        <f t="shared" si="32"/>
        <v>0</v>
      </c>
      <c r="I60" s="82">
        <v>0</v>
      </c>
      <c r="J60" s="82">
        <v>0</v>
      </c>
      <c r="K60" s="78">
        <f>'[6]2'!BK61</f>
        <v>0</v>
      </c>
      <c r="L60" s="78">
        <f>'[6]2'!BL61</f>
        <v>0</v>
      </c>
      <c r="M60" s="82">
        <f t="shared" si="42"/>
        <v>0</v>
      </c>
      <c r="N60" s="82">
        <v>0</v>
      </c>
      <c r="O60" s="82">
        <v>0</v>
      </c>
      <c r="P60" s="82">
        <v>0</v>
      </c>
      <c r="Q60" s="82">
        <v>0</v>
      </c>
      <c r="R60" s="81">
        <f t="shared" si="7"/>
        <v>2.3277966101694898</v>
      </c>
      <c r="S60" s="103">
        <f t="shared" si="8"/>
        <v>0</v>
      </c>
      <c r="T60" s="103">
        <v>0</v>
      </c>
      <c r="U60" s="103">
        <f t="shared" si="10"/>
        <v>0</v>
      </c>
      <c r="V60" s="103">
        <v>0</v>
      </c>
      <c r="W60" s="103">
        <f t="shared" si="11"/>
        <v>0</v>
      </c>
      <c r="X60" s="103">
        <v>0</v>
      </c>
      <c r="Y60" s="103">
        <f t="shared" si="12"/>
        <v>0</v>
      </c>
      <c r="Z60" s="103">
        <v>0</v>
      </c>
      <c r="AA60" s="103">
        <f t="shared" si="14"/>
        <v>0</v>
      </c>
      <c r="AB60" s="103">
        <v>0</v>
      </c>
      <c r="AC60" s="125"/>
    </row>
    <row r="61" spans="1:29" x14ac:dyDescent="0.25">
      <c r="A61" s="83" t="s">
        <v>1353</v>
      </c>
      <c r="B61" s="77" t="s">
        <v>1438</v>
      </c>
      <c r="C61" s="77" t="s">
        <v>1439</v>
      </c>
      <c r="D61" s="79">
        <f>'[1]2'!T63</f>
        <v>1.66271186440678</v>
      </c>
      <c r="E61" s="79">
        <f>'[2]2'!U62</f>
        <v>1.5</v>
      </c>
      <c r="F61" s="79">
        <f>'[3]1'!M61+'[4]1'!M61+'[5]1'!M61</f>
        <v>1.993299996</v>
      </c>
      <c r="G61" s="79">
        <f t="shared" si="33"/>
        <v>-0.33058813159321998</v>
      </c>
      <c r="H61" s="81">
        <f t="shared" si="32"/>
        <v>0</v>
      </c>
      <c r="I61" s="82">
        <v>0</v>
      </c>
      <c r="J61" s="82">
        <v>0</v>
      </c>
      <c r="K61" s="78">
        <f>'[6]2'!BK62</f>
        <v>0</v>
      </c>
      <c r="L61" s="78">
        <f>'[6]2'!BL62</f>
        <v>0</v>
      </c>
      <c r="M61" s="78">
        <f t="shared" si="42"/>
        <v>0</v>
      </c>
      <c r="N61" s="82">
        <v>0</v>
      </c>
      <c r="O61" s="82">
        <v>0</v>
      </c>
      <c r="P61" s="82">
        <v>0</v>
      </c>
      <c r="Q61" s="82">
        <v>0</v>
      </c>
      <c r="R61" s="81">
        <f t="shared" si="7"/>
        <v>-0.33058813159321998</v>
      </c>
      <c r="S61" s="103">
        <f t="shared" si="8"/>
        <v>0</v>
      </c>
      <c r="T61" s="103">
        <v>0</v>
      </c>
      <c r="U61" s="103">
        <f t="shared" si="10"/>
        <v>0</v>
      </c>
      <c r="V61" s="103">
        <v>0</v>
      </c>
      <c r="W61" s="103">
        <f t="shared" si="11"/>
        <v>0</v>
      </c>
      <c r="X61" s="103">
        <v>0</v>
      </c>
      <c r="Y61" s="103">
        <f t="shared" si="12"/>
        <v>0</v>
      </c>
      <c r="Z61" s="103">
        <v>0</v>
      </c>
      <c r="AA61" s="103">
        <f t="shared" si="14"/>
        <v>0</v>
      </c>
      <c r="AB61" s="103">
        <v>0</v>
      </c>
      <c r="AC61" s="125"/>
    </row>
    <row r="62" spans="1:29" x14ac:dyDescent="0.25">
      <c r="A62" s="83" t="s">
        <v>1354</v>
      </c>
      <c r="B62" s="77" t="s">
        <v>1440</v>
      </c>
      <c r="C62" s="77" t="s">
        <v>1441</v>
      </c>
      <c r="D62" s="79">
        <f>'[1]2'!T64</f>
        <v>6.1175593220339</v>
      </c>
      <c r="E62" s="79">
        <f>'[2]2'!U63</f>
        <v>4.75</v>
      </c>
      <c r="F62" s="79">
        <f>'[3]1'!M62+'[4]1'!M62+'[5]1'!M62</f>
        <v>5.4519989999999998</v>
      </c>
      <c r="G62" s="79">
        <f t="shared" si="33"/>
        <v>0.66556032203390014</v>
      </c>
      <c r="H62" s="81">
        <f t="shared" si="32"/>
        <v>0</v>
      </c>
      <c r="I62" s="82">
        <v>0</v>
      </c>
      <c r="J62" s="82">
        <v>0</v>
      </c>
      <c r="K62" s="78">
        <f>'[6]2'!BK63</f>
        <v>0</v>
      </c>
      <c r="L62" s="78">
        <f>'[6]2'!BL63</f>
        <v>0</v>
      </c>
      <c r="M62" s="78">
        <f t="shared" si="42"/>
        <v>0</v>
      </c>
      <c r="N62" s="82">
        <v>0</v>
      </c>
      <c r="O62" s="82">
        <v>0</v>
      </c>
      <c r="P62" s="82">
        <v>0</v>
      </c>
      <c r="Q62" s="82">
        <v>0</v>
      </c>
      <c r="R62" s="81">
        <f t="shared" si="7"/>
        <v>0.66556032203390014</v>
      </c>
      <c r="S62" s="103">
        <f t="shared" si="8"/>
        <v>0</v>
      </c>
      <c r="T62" s="103">
        <v>0</v>
      </c>
      <c r="U62" s="103">
        <f t="shared" si="10"/>
        <v>0</v>
      </c>
      <c r="V62" s="103">
        <v>0</v>
      </c>
      <c r="W62" s="103">
        <f t="shared" si="11"/>
        <v>0</v>
      </c>
      <c r="X62" s="103">
        <v>0</v>
      </c>
      <c r="Y62" s="103">
        <f t="shared" si="12"/>
        <v>0</v>
      </c>
      <c r="Z62" s="103">
        <v>0</v>
      </c>
      <c r="AA62" s="103">
        <f t="shared" si="14"/>
        <v>0</v>
      </c>
      <c r="AB62" s="103">
        <v>0</v>
      </c>
      <c r="AC62" s="125"/>
    </row>
    <row r="63" spans="1:29" x14ac:dyDescent="0.25">
      <c r="A63" s="83" t="s">
        <v>1355</v>
      </c>
      <c r="B63" s="77" t="s">
        <v>1442</v>
      </c>
      <c r="C63" s="77" t="s">
        <v>1443</v>
      </c>
      <c r="D63" s="79">
        <f>'[1]2'!T65</f>
        <v>1.1084745762711901</v>
      </c>
      <c r="E63" s="79">
        <f>'[2]2'!U64</f>
        <v>1.1919999999999999</v>
      </c>
      <c r="F63" s="79">
        <f>'[3]1'!M63+'[4]1'!M63+'[5]1'!M63</f>
        <v>0</v>
      </c>
      <c r="G63" s="79">
        <f t="shared" si="33"/>
        <v>1.1084745762711901</v>
      </c>
      <c r="H63" s="81">
        <f t="shared" si="32"/>
        <v>0</v>
      </c>
      <c r="I63" s="82">
        <v>0</v>
      </c>
      <c r="J63" s="82">
        <v>0</v>
      </c>
      <c r="K63" s="78">
        <f>'[6]2'!BK64</f>
        <v>0</v>
      </c>
      <c r="L63" s="78">
        <f>'[6]2'!BL64</f>
        <v>0</v>
      </c>
      <c r="M63" s="78">
        <f t="shared" si="42"/>
        <v>0</v>
      </c>
      <c r="N63" s="82">
        <v>0</v>
      </c>
      <c r="O63" s="82">
        <v>0</v>
      </c>
      <c r="P63" s="82">
        <v>0</v>
      </c>
      <c r="Q63" s="82">
        <v>0</v>
      </c>
      <c r="R63" s="81">
        <f t="shared" si="7"/>
        <v>1.1084745762711901</v>
      </c>
      <c r="S63" s="103">
        <f t="shared" si="8"/>
        <v>0</v>
      </c>
      <c r="T63" s="103">
        <v>0</v>
      </c>
      <c r="U63" s="103">
        <f t="shared" si="10"/>
        <v>0</v>
      </c>
      <c r="V63" s="103">
        <v>0</v>
      </c>
      <c r="W63" s="103">
        <f t="shared" si="11"/>
        <v>0</v>
      </c>
      <c r="X63" s="103">
        <v>0</v>
      </c>
      <c r="Y63" s="103">
        <f t="shared" si="12"/>
        <v>0</v>
      </c>
      <c r="Z63" s="103">
        <v>0</v>
      </c>
      <c r="AA63" s="103">
        <f t="shared" si="14"/>
        <v>0</v>
      </c>
      <c r="AB63" s="103">
        <v>0</v>
      </c>
      <c r="AC63" s="125"/>
    </row>
    <row r="64" spans="1:29" x14ac:dyDescent="0.25">
      <c r="A64" s="83" t="s">
        <v>1356</v>
      </c>
      <c r="B64" s="77" t="s">
        <v>1444</v>
      </c>
      <c r="C64" s="77" t="s">
        <v>1445</v>
      </c>
      <c r="D64" s="79">
        <f>'[1]2'!T66</f>
        <v>1.1924745762711899</v>
      </c>
      <c r="E64" s="79">
        <f>'[2]2'!U65</f>
        <v>1.8333999999999999</v>
      </c>
      <c r="F64" s="79">
        <f>'[3]1'!M64+'[4]1'!M64+'[5]1'!M64</f>
        <v>1.5129600000000001</v>
      </c>
      <c r="G64" s="79">
        <f t="shared" si="33"/>
        <v>-0.32048542372881017</v>
      </c>
      <c r="H64" s="81">
        <f t="shared" si="32"/>
        <v>0</v>
      </c>
      <c r="I64" s="82">
        <v>0</v>
      </c>
      <c r="J64" s="82">
        <v>0</v>
      </c>
      <c r="K64" s="78">
        <f>'[6]2'!BK65</f>
        <v>0</v>
      </c>
      <c r="L64" s="78">
        <f>'[6]2'!BL65</f>
        <v>0</v>
      </c>
      <c r="M64" s="78">
        <f t="shared" si="42"/>
        <v>0</v>
      </c>
      <c r="N64" s="82">
        <v>0</v>
      </c>
      <c r="O64" s="82">
        <v>0</v>
      </c>
      <c r="P64" s="82">
        <v>0</v>
      </c>
      <c r="Q64" s="82">
        <v>0</v>
      </c>
      <c r="R64" s="81">
        <f t="shared" si="7"/>
        <v>-0.32048542372881017</v>
      </c>
      <c r="S64" s="103">
        <f t="shared" si="8"/>
        <v>0</v>
      </c>
      <c r="T64" s="103">
        <v>0</v>
      </c>
      <c r="U64" s="103">
        <f t="shared" si="10"/>
        <v>0</v>
      </c>
      <c r="V64" s="103">
        <v>0</v>
      </c>
      <c r="W64" s="103">
        <f t="shared" si="11"/>
        <v>0</v>
      </c>
      <c r="X64" s="103">
        <v>0</v>
      </c>
      <c r="Y64" s="103">
        <f t="shared" si="12"/>
        <v>0</v>
      </c>
      <c r="Z64" s="103">
        <v>0</v>
      </c>
      <c r="AA64" s="103">
        <f t="shared" si="14"/>
        <v>0</v>
      </c>
      <c r="AB64" s="103" t="e">
        <f t="shared" si="21"/>
        <v>#DIV/0!</v>
      </c>
      <c r="AC64" s="125"/>
    </row>
    <row r="65" spans="1:29" x14ac:dyDescent="0.25">
      <c r="A65" s="83" t="s">
        <v>1357</v>
      </c>
      <c r="B65" s="77" t="s">
        <v>1446</v>
      </c>
      <c r="C65" s="77" t="s">
        <v>1447</v>
      </c>
      <c r="D65" s="79">
        <f>'[1]2'!T67</f>
        <v>1.1084745762711901</v>
      </c>
      <c r="E65" s="79">
        <f>'[2]2'!U66</f>
        <v>1.3</v>
      </c>
      <c r="F65" s="79">
        <f>'[3]1'!M65+'[4]1'!M65+'[5]1'!M65</f>
        <v>1.3227720000000001</v>
      </c>
      <c r="G65" s="79">
        <f t="shared" si="33"/>
        <v>-0.21429742372881</v>
      </c>
      <c r="H65" s="81">
        <f t="shared" si="32"/>
        <v>0</v>
      </c>
      <c r="I65" s="82">
        <v>0</v>
      </c>
      <c r="J65" s="82">
        <v>0</v>
      </c>
      <c r="K65" s="78">
        <f>'[6]2'!BK66</f>
        <v>0</v>
      </c>
      <c r="L65" s="78">
        <f>'[6]2'!BL66</f>
        <v>0</v>
      </c>
      <c r="M65" s="78">
        <f t="shared" si="42"/>
        <v>0</v>
      </c>
      <c r="N65" s="82">
        <v>0</v>
      </c>
      <c r="O65" s="82">
        <v>0</v>
      </c>
      <c r="P65" s="82">
        <v>0</v>
      </c>
      <c r="Q65" s="82">
        <v>0</v>
      </c>
      <c r="R65" s="81">
        <f t="shared" si="7"/>
        <v>-0.21429742372881</v>
      </c>
      <c r="S65" s="103">
        <f t="shared" si="8"/>
        <v>0</v>
      </c>
      <c r="T65" s="103">
        <v>0</v>
      </c>
      <c r="U65" s="103">
        <f t="shared" si="10"/>
        <v>0</v>
      </c>
      <c r="V65" s="103">
        <v>0</v>
      </c>
      <c r="W65" s="103">
        <f t="shared" si="11"/>
        <v>0</v>
      </c>
      <c r="X65" s="103">
        <v>0</v>
      </c>
      <c r="Y65" s="103">
        <f t="shared" si="12"/>
        <v>0</v>
      </c>
      <c r="Z65" s="103">
        <v>0</v>
      </c>
      <c r="AA65" s="103">
        <f t="shared" si="14"/>
        <v>0</v>
      </c>
      <c r="AB65" s="103" t="e">
        <f t="shared" si="21"/>
        <v>#DIV/0!</v>
      </c>
      <c r="AC65" s="125"/>
    </row>
    <row r="66" spans="1:29" x14ac:dyDescent="0.25">
      <c r="A66" s="83" t="s">
        <v>1358</v>
      </c>
      <c r="B66" s="77" t="s">
        <v>1448</v>
      </c>
      <c r="C66" s="77" t="s">
        <v>1449</v>
      </c>
      <c r="D66" s="79">
        <f>'[1]2'!T68</f>
        <v>4.1323730000000003</v>
      </c>
      <c r="E66" s="79">
        <f>'[2]2'!U67</f>
        <v>4.1323730000000003</v>
      </c>
      <c r="F66" s="79">
        <f>'[3]1'!M66+'[4]1'!M66+'[5]1'!M66</f>
        <v>0</v>
      </c>
      <c r="G66" s="79">
        <f t="shared" si="33"/>
        <v>4.1323730000000003</v>
      </c>
      <c r="H66" s="81">
        <f t="shared" si="32"/>
        <v>0</v>
      </c>
      <c r="I66" s="82">
        <v>0</v>
      </c>
      <c r="J66" s="82">
        <v>0</v>
      </c>
      <c r="K66" s="78">
        <f>'[6]2'!BK67</f>
        <v>0</v>
      </c>
      <c r="L66" s="78">
        <f>'[6]2'!BL67</f>
        <v>0</v>
      </c>
      <c r="M66" s="82">
        <f t="shared" si="42"/>
        <v>0</v>
      </c>
      <c r="N66" s="82">
        <v>0</v>
      </c>
      <c r="O66" s="82">
        <v>0</v>
      </c>
      <c r="P66" s="82">
        <v>0</v>
      </c>
      <c r="Q66" s="82">
        <v>0</v>
      </c>
      <c r="R66" s="81">
        <f t="shared" si="7"/>
        <v>4.1323730000000003</v>
      </c>
      <c r="S66" s="103">
        <f t="shared" si="8"/>
        <v>0</v>
      </c>
      <c r="T66" s="103">
        <v>0</v>
      </c>
      <c r="U66" s="103">
        <f t="shared" si="10"/>
        <v>0</v>
      </c>
      <c r="V66" s="103">
        <v>0</v>
      </c>
      <c r="W66" s="103">
        <f t="shared" si="11"/>
        <v>0</v>
      </c>
      <c r="X66" s="103">
        <v>0</v>
      </c>
      <c r="Y66" s="103">
        <f t="shared" si="12"/>
        <v>0</v>
      </c>
      <c r="Z66" s="103">
        <v>0</v>
      </c>
      <c r="AA66" s="103">
        <f t="shared" si="14"/>
        <v>0</v>
      </c>
      <c r="AB66" s="103">
        <v>0</v>
      </c>
      <c r="AC66" s="125"/>
    </row>
    <row r="67" spans="1:29" x14ac:dyDescent="0.25">
      <c r="A67" s="83" t="s">
        <v>1359</v>
      </c>
      <c r="B67" s="77" t="s">
        <v>1450</v>
      </c>
      <c r="C67" s="77" t="s">
        <v>1451</v>
      </c>
      <c r="D67" s="79">
        <f>'[1]2'!T69</f>
        <v>1.9513220338983099</v>
      </c>
      <c r="E67" s="79">
        <f>'[2]2'!U68</f>
        <v>3.1</v>
      </c>
      <c r="F67" s="79">
        <f>'[3]1'!M67+'[4]1'!M67+'[5]1'!M67</f>
        <v>3.1829999999999998</v>
      </c>
      <c r="G67" s="79">
        <f t="shared" si="33"/>
        <v>-1.2316779661016899</v>
      </c>
      <c r="H67" s="81">
        <f t="shared" si="32"/>
        <v>0</v>
      </c>
      <c r="I67" s="82">
        <v>0</v>
      </c>
      <c r="J67" s="82">
        <v>0</v>
      </c>
      <c r="K67" s="78">
        <f>'[6]2'!BK68</f>
        <v>0</v>
      </c>
      <c r="L67" s="78">
        <f>'[6]2'!BL68</f>
        <v>0</v>
      </c>
      <c r="M67" s="82">
        <f t="shared" si="42"/>
        <v>0</v>
      </c>
      <c r="N67" s="82">
        <v>0</v>
      </c>
      <c r="O67" s="82">
        <v>0</v>
      </c>
      <c r="P67" s="82">
        <v>0</v>
      </c>
      <c r="Q67" s="82">
        <v>0</v>
      </c>
      <c r="R67" s="81">
        <f t="shared" si="7"/>
        <v>-1.2316779661016899</v>
      </c>
      <c r="S67" s="103">
        <f t="shared" si="8"/>
        <v>0</v>
      </c>
      <c r="T67" s="103">
        <v>0</v>
      </c>
      <c r="U67" s="103">
        <f t="shared" si="10"/>
        <v>0</v>
      </c>
      <c r="V67" s="103">
        <v>0</v>
      </c>
      <c r="W67" s="103">
        <f t="shared" si="11"/>
        <v>0</v>
      </c>
      <c r="X67" s="103">
        <v>0</v>
      </c>
      <c r="Y67" s="103">
        <f t="shared" si="12"/>
        <v>0</v>
      </c>
      <c r="Z67" s="103">
        <v>0</v>
      </c>
      <c r="AA67" s="103">
        <f t="shared" si="14"/>
        <v>0</v>
      </c>
      <c r="AB67" s="103" t="e">
        <f t="shared" si="21"/>
        <v>#DIV/0!</v>
      </c>
      <c r="AC67" s="125"/>
    </row>
    <row r="68" spans="1:29" ht="25.5" x14ac:dyDescent="0.25">
      <c r="A68" s="83" t="s">
        <v>1360</v>
      </c>
      <c r="B68" s="77" t="s">
        <v>1452</v>
      </c>
      <c r="C68" s="77" t="s">
        <v>1453</v>
      </c>
      <c r="D68" s="79">
        <f>'[1]2'!T70</f>
        <v>1.4727457627118601</v>
      </c>
      <c r="E68" s="79">
        <f>'[2]2'!U69</f>
        <v>0</v>
      </c>
      <c r="F68" s="79">
        <f>'[3]1'!M68+'[4]1'!M68+'[5]1'!M68</f>
        <v>0</v>
      </c>
      <c r="G68" s="79">
        <f t="shared" si="33"/>
        <v>1.4727457627118601</v>
      </c>
      <c r="H68" s="81">
        <f t="shared" si="32"/>
        <v>0</v>
      </c>
      <c r="I68" s="82">
        <v>0</v>
      </c>
      <c r="J68" s="82">
        <v>0</v>
      </c>
      <c r="K68" s="78">
        <f>'[6]2'!BK69</f>
        <v>0</v>
      </c>
      <c r="L68" s="78">
        <f>'[6]2'!BL69</f>
        <v>0</v>
      </c>
      <c r="M68" s="82">
        <f t="shared" si="42"/>
        <v>0</v>
      </c>
      <c r="N68" s="82">
        <v>0</v>
      </c>
      <c r="O68" s="82">
        <v>0</v>
      </c>
      <c r="P68" s="82">
        <v>0</v>
      </c>
      <c r="Q68" s="82">
        <v>0</v>
      </c>
      <c r="R68" s="81">
        <f t="shared" si="7"/>
        <v>1.4727457627118601</v>
      </c>
      <c r="S68" s="103">
        <f t="shared" si="8"/>
        <v>0</v>
      </c>
      <c r="T68" s="103">
        <v>0</v>
      </c>
      <c r="U68" s="103">
        <f t="shared" si="10"/>
        <v>0</v>
      </c>
      <c r="V68" s="103">
        <v>0</v>
      </c>
      <c r="W68" s="103">
        <f t="shared" si="11"/>
        <v>0</v>
      </c>
      <c r="X68" s="103">
        <v>0</v>
      </c>
      <c r="Y68" s="103">
        <f t="shared" si="12"/>
        <v>0</v>
      </c>
      <c r="Z68" s="103">
        <v>0</v>
      </c>
      <c r="AA68" s="103">
        <f t="shared" si="14"/>
        <v>0</v>
      </c>
      <c r="AB68" s="103">
        <v>0</v>
      </c>
      <c r="AC68" s="125"/>
    </row>
    <row r="69" spans="1:29" ht="24" x14ac:dyDescent="0.25">
      <c r="A69" s="83" t="s">
        <v>1361</v>
      </c>
      <c r="B69" s="77" t="s">
        <v>1454</v>
      </c>
      <c r="C69" s="77" t="s">
        <v>1455</v>
      </c>
      <c r="D69" s="79">
        <f>'[1]2'!T71</f>
        <v>2.4386440677966101</v>
      </c>
      <c r="E69" s="79">
        <f>'[2]2'!U70</f>
        <v>2.2000000000000002</v>
      </c>
      <c r="F69" s="79">
        <f>'[3]1'!M69+'[4]1'!M69+'[5]1'!M69</f>
        <v>2.4243600000000001</v>
      </c>
      <c r="G69" s="79">
        <f t="shared" si="33"/>
        <v>1.4284067796610067E-2</v>
      </c>
      <c r="H69" s="81">
        <f t="shared" si="32"/>
        <v>0</v>
      </c>
      <c r="I69" s="82">
        <v>0</v>
      </c>
      <c r="J69" s="82">
        <v>0</v>
      </c>
      <c r="K69" s="78">
        <f>'[6]2'!BK70</f>
        <v>0</v>
      </c>
      <c r="L69" s="78">
        <f>'[6]2'!BL70</f>
        <v>0</v>
      </c>
      <c r="M69" s="82">
        <f t="shared" si="42"/>
        <v>0</v>
      </c>
      <c r="N69" s="82">
        <v>0</v>
      </c>
      <c r="O69" s="82">
        <v>0</v>
      </c>
      <c r="P69" s="82">
        <v>0</v>
      </c>
      <c r="Q69" s="82">
        <v>0</v>
      </c>
      <c r="R69" s="81">
        <f t="shared" si="7"/>
        <v>1.4284067796610067E-2</v>
      </c>
      <c r="S69" s="103">
        <f t="shared" si="8"/>
        <v>0</v>
      </c>
      <c r="T69" s="103">
        <v>0</v>
      </c>
      <c r="U69" s="103">
        <f t="shared" si="10"/>
        <v>0</v>
      </c>
      <c r="V69" s="103">
        <v>0</v>
      </c>
      <c r="W69" s="103">
        <f t="shared" si="11"/>
        <v>0</v>
      </c>
      <c r="X69" s="103">
        <v>0</v>
      </c>
      <c r="Y69" s="103">
        <f t="shared" si="12"/>
        <v>0</v>
      </c>
      <c r="Z69" s="103">
        <v>0</v>
      </c>
      <c r="AA69" s="103">
        <f t="shared" si="14"/>
        <v>0</v>
      </c>
      <c r="AB69" s="103" t="e">
        <f t="shared" si="21"/>
        <v>#DIV/0!</v>
      </c>
      <c r="AC69" s="125"/>
    </row>
    <row r="70" spans="1:29" ht="25.5" x14ac:dyDescent="0.25">
      <c r="A70" s="83" t="s">
        <v>1362</v>
      </c>
      <c r="B70" s="77" t="s">
        <v>1456</v>
      </c>
      <c r="C70" s="77" t="s">
        <v>1457</v>
      </c>
      <c r="D70" s="79">
        <f>'[1]2'!T72</f>
        <v>0.90630508474576299</v>
      </c>
      <c r="E70" s="79">
        <f>'[2]2'!U71</f>
        <v>3.0692000000000004</v>
      </c>
      <c r="F70" s="79">
        <f>'[3]1'!M70+'[4]1'!M70+'[5]1'!M70</f>
        <v>0</v>
      </c>
      <c r="G70" s="79">
        <f t="shared" si="33"/>
        <v>0.90630508474576299</v>
      </c>
      <c r="H70" s="81">
        <f t="shared" si="32"/>
        <v>1.6992</v>
      </c>
      <c r="I70" s="82">
        <v>0</v>
      </c>
      <c r="J70" s="82">
        <v>0</v>
      </c>
      <c r="K70" s="78">
        <f>'[6]2'!BK71</f>
        <v>0</v>
      </c>
      <c r="L70" s="78">
        <f>'[6]2'!BL71</f>
        <v>1.6992</v>
      </c>
      <c r="M70" s="78">
        <f t="shared" si="42"/>
        <v>1.7022000000000002</v>
      </c>
      <c r="N70" s="82">
        <v>0</v>
      </c>
      <c r="O70" s="82">
        <v>0</v>
      </c>
      <c r="P70" s="82">
        <v>0</v>
      </c>
      <c r="Q70" s="78">
        <f>1.4185*1.2</f>
        <v>1.7022000000000002</v>
      </c>
      <c r="R70" s="81">
        <f t="shared" si="7"/>
        <v>-0.79589491525423717</v>
      </c>
      <c r="S70" s="103">
        <f t="shared" si="8"/>
        <v>3.0000000000001137E-3</v>
      </c>
      <c r="T70" s="103">
        <v>0</v>
      </c>
      <c r="U70" s="103">
        <f t="shared" si="10"/>
        <v>0</v>
      </c>
      <c r="V70" s="103">
        <v>0</v>
      </c>
      <c r="W70" s="103">
        <f t="shared" si="11"/>
        <v>0</v>
      </c>
      <c r="X70" s="103">
        <v>0</v>
      </c>
      <c r="Y70" s="103">
        <f t="shared" si="12"/>
        <v>0</v>
      </c>
      <c r="Z70" s="103">
        <v>0</v>
      </c>
      <c r="AA70" s="103">
        <f t="shared" si="14"/>
        <v>3.0000000000001137E-3</v>
      </c>
      <c r="AB70" s="103">
        <v>0</v>
      </c>
      <c r="AC70" s="125"/>
    </row>
    <row r="71" spans="1:29" ht="24" x14ac:dyDescent="0.25">
      <c r="A71" s="83" t="s">
        <v>1363</v>
      </c>
      <c r="B71" s="77" t="s">
        <v>1458</v>
      </c>
      <c r="C71" s="77" t="s">
        <v>1459</v>
      </c>
      <c r="D71" s="79">
        <f>'[1]2'!T73</f>
        <v>3.3561355932203401</v>
      </c>
      <c r="E71" s="79">
        <f>'[2]2'!U72</f>
        <v>0</v>
      </c>
      <c r="F71" s="79">
        <f>'[3]1'!M71+'[4]1'!M71+'[5]1'!M71</f>
        <v>0</v>
      </c>
      <c r="G71" s="79">
        <f t="shared" si="33"/>
        <v>3.3561355932203401</v>
      </c>
      <c r="H71" s="81">
        <f t="shared" si="32"/>
        <v>0</v>
      </c>
      <c r="I71" s="82">
        <v>0</v>
      </c>
      <c r="J71" s="82">
        <v>0</v>
      </c>
      <c r="K71" s="78">
        <f>'[6]2'!BK72</f>
        <v>0</v>
      </c>
      <c r="L71" s="78">
        <f>'[6]2'!BL72</f>
        <v>0</v>
      </c>
      <c r="M71" s="82">
        <f t="shared" si="42"/>
        <v>0</v>
      </c>
      <c r="N71" s="82">
        <v>0</v>
      </c>
      <c r="O71" s="82">
        <v>0</v>
      </c>
      <c r="P71" s="82">
        <v>0</v>
      </c>
      <c r="Q71" s="82">
        <v>0</v>
      </c>
      <c r="R71" s="81">
        <f t="shared" si="7"/>
        <v>3.3561355932203401</v>
      </c>
      <c r="S71" s="103">
        <f t="shared" si="8"/>
        <v>0</v>
      </c>
      <c r="T71" s="103">
        <v>0</v>
      </c>
      <c r="U71" s="103">
        <f t="shared" si="10"/>
        <v>0</v>
      </c>
      <c r="V71" s="103">
        <v>0</v>
      </c>
      <c r="W71" s="103">
        <f t="shared" si="11"/>
        <v>0</v>
      </c>
      <c r="X71" s="103">
        <v>0</v>
      </c>
      <c r="Y71" s="103">
        <f t="shared" si="12"/>
        <v>0</v>
      </c>
      <c r="Z71" s="103">
        <v>0</v>
      </c>
      <c r="AA71" s="103">
        <f t="shared" si="14"/>
        <v>0</v>
      </c>
      <c r="AB71" s="103">
        <v>0</v>
      </c>
      <c r="AC71" s="125"/>
    </row>
    <row r="72" spans="1:29" ht="25.5" x14ac:dyDescent="0.25">
      <c r="A72" s="83" t="s">
        <v>1364</v>
      </c>
      <c r="B72" s="77" t="s">
        <v>1460</v>
      </c>
      <c r="C72" s="77" t="s">
        <v>1461</v>
      </c>
      <c r="D72" s="79">
        <f>'[1]2'!T74</f>
        <v>0.32626983050847463</v>
      </c>
      <c r="E72" s="79">
        <f>'[2]2'!U73</f>
        <v>0</v>
      </c>
      <c r="F72" s="79">
        <f>'[3]1'!M72+'[4]1'!M72+'[5]1'!M72</f>
        <v>0</v>
      </c>
      <c r="G72" s="79">
        <f t="shared" si="33"/>
        <v>0.32626983050847463</v>
      </c>
      <c r="H72" s="81">
        <f t="shared" si="32"/>
        <v>0</v>
      </c>
      <c r="I72" s="82">
        <v>0</v>
      </c>
      <c r="J72" s="82">
        <v>0</v>
      </c>
      <c r="K72" s="78">
        <f>'[6]2'!BK73</f>
        <v>0</v>
      </c>
      <c r="L72" s="78">
        <f>'[6]2'!BL73</f>
        <v>0</v>
      </c>
      <c r="M72" s="82">
        <f t="shared" si="42"/>
        <v>0</v>
      </c>
      <c r="N72" s="82">
        <v>0</v>
      </c>
      <c r="O72" s="82">
        <v>0</v>
      </c>
      <c r="P72" s="82">
        <v>0</v>
      </c>
      <c r="Q72" s="82">
        <v>0</v>
      </c>
      <c r="R72" s="81">
        <f t="shared" si="7"/>
        <v>0.32626983050847463</v>
      </c>
      <c r="S72" s="103">
        <f t="shared" si="8"/>
        <v>0</v>
      </c>
      <c r="T72" s="103">
        <v>0</v>
      </c>
      <c r="U72" s="103">
        <f t="shared" si="10"/>
        <v>0</v>
      </c>
      <c r="V72" s="103">
        <v>0</v>
      </c>
      <c r="W72" s="103">
        <f t="shared" si="11"/>
        <v>0</v>
      </c>
      <c r="X72" s="103">
        <v>0</v>
      </c>
      <c r="Y72" s="103">
        <f t="shared" si="12"/>
        <v>0</v>
      </c>
      <c r="Z72" s="103">
        <v>0</v>
      </c>
      <c r="AA72" s="103">
        <f t="shared" si="14"/>
        <v>0</v>
      </c>
      <c r="AB72" s="103">
        <v>0</v>
      </c>
      <c r="AC72" s="125"/>
    </row>
    <row r="73" spans="1:29" ht="24" x14ac:dyDescent="0.25">
      <c r="A73" s="83" t="s">
        <v>1365</v>
      </c>
      <c r="B73" s="77" t="s">
        <v>1462</v>
      </c>
      <c r="C73" s="77" t="s">
        <v>1463</v>
      </c>
      <c r="D73" s="79">
        <f>'[1]2'!T75</f>
        <v>0.20055254237288134</v>
      </c>
      <c r="E73" s="79">
        <f>'[2]2'!U74</f>
        <v>0.18504000000000001</v>
      </c>
      <c r="F73" s="79">
        <f>'[3]1'!M73+'[4]1'!M73+'[5]1'!M73</f>
        <v>0.15</v>
      </c>
      <c r="G73" s="79">
        <f t="shared" si="33"/>
        <v>5.0552542372881343E-2</v>
      </c>
      <c r="H73" s="81">
        <f t="shared" si="32"/>
        <v>0</v>
      </c>
      <c r="I73" s="82">
        <v>0</v>
      </c>
      <c r="J73" s="82">
        <v>0</v>
      </c>
      <c r="K73" s="78">
        <f>'[6]2'!BK74</f>
        <v>0</v>
      </c>
      <c r="L73" s="78">
        <f>'[6]2'!BL74</f>
        <v>0</v>
      </c>
      <c r="M73" s="82">
        <f t="shared" si="42"/>
        <v>0</v>
      </c>
      <c r="N73" s="82">
        <v>0</v>
      </c>
      <c r="O73" s="82">
        <v>0</v>
      </c>
      <c r="P73" s="82">
        <v>0</v>
      </c>
      <c r="Q73" s="82">
        <v>0</v>
      </c>
      <c r="R73" s="81">
        <f t="shared" si="7"/>
        <v>5.0552542372881343E-2</v>
      </c>
      <c r="S73" s="103">
        <f t="shared" si="8"/>
        <v>0</v>
      </c>
      <c r="T73" s="103">
        <v>0</v>
      </c>
      <c r="U73" s="103">
        <f t="shared" si="10"/>
        <v>0</v>
      </c>
      <c r="V73" s="103">
        <v>0</v>
      </c>
      <c r="W73" s="103">
        <f t="shared" si="11"/>
        <v>0</v>
      </c>
      <c r="X73" s="103">
        <v>0</v>
      </c>
      <c r="Y73" s="103">
        <f t="shared" si="12"/>
        <v>0</v>
      </c>
      <c r="Z73" s="103">
        <v>0</v>
      </c>
      <c r="AA73" s="103">
        <f t="shared" si="14"/>
        <v>0</v>
      </c>
      <c r="AB73" s="103">
        <v>0</v>
      </c>
      <c r="AC73" s="125"/>
    </row>
    <row r="74" spans="1:29" ht="24" x14ac:dyDescent="0.25">
      <c r="A74" s="83" t="s">
        <v>1366</v>
      </c>
      <c r="B74" s="77" t="s">
        <v>1464</v>
      </c>
      <c r="C74" s="77" t="s">
        <v>1465</v>
      </c>
      <c r="D74" s="79">
        <f>'[1]2'!T76</f>
        <v>0.27268474576271184</v>
      </c>
      <c r="E74" s="79">
        <f>'[2]2'!U75</f>
        <v>0.27268474999999998</v>
      </c>
      <c r="F74" s="79">
        <f>'[3]1'!M74+'[4]1'!M74+'[5]1'!M74</f>
        <v>0.24489999599999998</v>
      </c>
      <c r="G74" s="79">
        <f t="shared" si="33"/>
        <v>2.7784749762711863E-2</v>
      </c>
      <c r="H74" s="81">
        <f t="shared" si="32"/>
        <v>0</v>
      </c>
      <c r="I74" s="82">
        <v>0</v>
      </c>
      <c r="J74" s="82">
        <v>0</v>
      </c>
      <c r="K74" s="78">
        <f>'[6]2'!BK75</f>
        <v>0</v>
      </c>
      <c r="L74" s="78">
        <f>'[6]2'!BL75</f>
        <v>0</v>
      </c>
      <c r="M74" s="82">
        <f t="shared" si="42"/>
        <v>0</v>
      </c>
      <c r="N74" s="82">
        <v>0</v>
      </c>
      <c r="O74" s="82">
        <v>0</v>
      </c>
      <c r="P74" s="82">
        <v>0</v>
      </c>
      <c r="Q74" s="82">
        <v>0</v>
      </c>
      <c r="R74" s="81">
        <f t="shared" si="7"/>
        <v>2.7784749762711863E-2</v>
      </c>
      <c r="S74" s="103">
        <f t="shared" si="8"/>
        <v>0</v>
      </c>
      <c r="T74" s="103">
        <v>0</v>
      </c>
      <c r="U74" s="103">
        <f t="shared" si="10"/>
        <v>0</v>
      </c>
      <c r="V74" s="103">
        <v>0</v>
      </c>
      <c r="W74" s="103">
        <f t="shared" si="11"/>
        <v>0</v>
      </c>
      <c r="X74" s="103">
        <v>0</v>
      </c>
      <c r="Y74" s="103">
        <f t="shared" si="12"/>
        <v>0</v>
      </c>
      <c r="Z74" s="103" t="e">
        <f>P74/K74*100</f>
        <v>#DIV/0!</v>
      </c>
      <c r="AA74" s="103">
        <f t="shared" si="14"/>
        <v>0</v>
      </c>
      <c r="AB74" s="103">
        <v>0</v>
      </c>
      <c r="AC74" s="125"/>
    </row>
    <row r="75" spans="1:29" ht="25.5" x14ac:dyDescent="0.25">
      <c r="A75" s="83" t="s">
        <v>1367</v>
      </c>
      <c r="B75" s="77" t="s">
        <v>1466</v>
      </c>
      <c r="C75" s="77" t="s">
        <v>1467</v>
      </c>
      <c r="D75" s="79">
        <f>'[1]2'!T77</f>
        <v>0.31593966101694909</v>
      </c>
      <c r="E75" s="79">
        <f>'[2]2'!U76</f>
        <v>0</v>
      </c>
      <c r="F75" s="79">
        <f>'[3]1'!M75+'[4]1'!M75+'[5]1'!M75</f>
        <v>0</v>
      </c>
      <c r="G75" s="79">
        <f t="shared" si="33"/>
        <v>0.31593966101694909</v>
      </c>
      <c r="H75" s="81">
        <f t="shared" si="32"/>
        <v>0</v>
      </c>
      <c r="I75" s="82">
        <v>0</v>
      </c>
      <c r="J75" s="82">
        <v>0</v>
      </c>
      <c r="K75" s="78">
        <f>'[6]2'!BK76</f>
        <v>0</v>
      </c>
      <c r="L75" s="78">
        <f>'[6]2'!BL76</f>
        <v>0</v>
      </c>
      <c r="M75" s="82">
        <f t="shared" si="42"/>
        <v>0</v>
      </c>
      <c r="N75" s="82">
        <v>0</v>
      </c>
      <c r="O75" s="82">
        <v>0</v>
      </c>
      <c r="P75" s="82">
        <v>0</v>
      </c>
      <c r="Q75" s="82">
        <v>0</v>
      </c>
      <c r="R75" s="81">
        <f t="shared" si="7"/>
        <v>0.31593966101694909</v>
      </c>
      <c r="S75" s="103">
        <f t="shared" si="8"/>
        <v>0</v>
      </c>
      <c r="T75" s="103">
        <v>0</v>
      </c>
      <c r="U75" s="103">
        <f t="shared" si="10"/>
        <v>0</v>
      </c>
      <c r="V75" s="103">
        <v>0</v>
      </c>
      <c r="W75" s="103">
        <f t="shared" si="11"/>
        <v>0</v>
      </c>
      <c r="X75" s="103">
        <v>0</v>
      </c>
      <c r="Y75" s="103">
        <f t="shared" si="12"/>
        <v>0</v>
      </c>
      <c r="Z75" s="103">
        <v>0</v>
      </c>
      <c r="AA75" s="103">
        <f t="shared" si="14"/>
        <v>0</v>
      </c>
      <c r="AB75" s="103">
        <v>0</v>
      </c>
      <c r="AC75" s="125"/>
    </row>
  </sheetData>
  <mergeCells count="28">
    <mergeCell ref="F12:F15"/>
    <mergeCell ref="A12:A15"/>
    <mergeCell ref="B12:B15"/>
    <mergeCell ref="C12:C15"/>
    <mergeCell ref="D12:D15"/>
    <mergeCell ref="E12:E15"/>
    <mergeCell ref="G12:G15"/>
    <mergeCell ref="H12:Q12"/>
    <mergeCell ref="R12:R15"/>
    <mergeCell ref="S12:AB12"/>
    <mergeCell ref="AC12:AC15"/>
    <mergeCell ref="H13:L13"/>
    <mergeCell ref="M13:Q13"/>
    <mergeCell ref="S13:T14"/>
    <mergeCell ref="U13:V14"/>
    <mergeCell ref="W13:X14"/>
    <mergeCell ref="P14:P15"/>
    <mergeCell ref="Q14:Q15"/>
    <mergeCell ref="Y13:Z14"/>
    <mergeCell ref="AA13:AB14"/>
    <mergeCell ref="H14:H15"/>
    <mergeCell ref="I14:I15"/>
    <mergeCell ref="O14:O15"/>
    <mergeCell ref="J14:J15"/>
    <mergeCell ref="K14:K15"/>
    <mergeCell ref="L14:L15"/>
    <mergeCell ref="M14:M15"/>
    <mergeCell ref="N14:N15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H736"/>
  <sheetViews>
    <sheetView workbookViewId="0">
      <selection activeCell="D60" sqref="D60:D61"/>
    </sheetView>
  </sheetViews>
  <sheetFormatPr defaultRowHeight="15" x14ac:dyDescent="0.25"/>
  <cols>
    <col min="2" max="2" width="72.7109375" customWidth="1"/>
    <col min="3" max="3" width="9.140625" style="184"/>
    <col min="4" max="4" width="12.85546875" style="185" bestFit="1" customWidth="1"/>
    <col min="5" max="5" width="11.85546875" style="185" bestFit="1" customWidth="1"/>
    <col min="6" max="6" width="9.140625" style="184"/>
    <col min="7" max="7" width="9.140625" style="61"/>
  </cols>
  <sheetData>
    <row r="1" spans="1:8" x14ac:dyDescent="0.25">
      <c r="A1" s="1" t="s">
        <v>243</v>
      </c>
    </row>
    <row r="2" spans="1:8" x14ac:dyDescent="0.25">
      <c r="A2" s="1" t="s">
        <v>59</v>
      </c>
    </row>
    <row r="3" spans="1:8" x14ac:dyDescent="0.25">
      <c r="A3" s="1" t="s">
        <v>60</v>
      </c>
    </row>
    <row r="4" spans="1:8" ht="15.75" x14ac:dyDescent="0.25">
      <c r="A4" s="1" t="s">
        <v>244</v>
      </c>
    </row>
    <row r="5" spans="1:8" x14ac:dyDescent="0.25">
      <c r="A5" s="46" t="s">
        <v>1675</v>
      </c>
    </row>
    <row r="6" spans="1:8" x14ac:dyDescent="0.25">
      <c r="A6" s="46" t="s">
        <v>1309</v>
      </c>
    </row>
    <row r="7" spans="1:8" x14ac:dyDescent="0.25">
      <c r="A7" s="46" t="s">
        <v>1676</v>
      </c>
    </row>
    <row r="8" spans="1:8" x14ac:dyDescent="0.25">
      <c r="A8" s="46" t="s">
        <v>1699</v>
      </c>
    </row>
    <row r="9" spans="1:8" x14ac:dyDescent="0.25">
      <c r="A9" s="46" t="s">
        <v>1310</v>
      </c>
    </row>
    <row r="10" spans="1:8" s="76" customFormat="1" x14ac:dyDescent="0.25">
      <c r="A10" s="98" t="s">
        <v>1702</v>
      </c>
      <c r="C10" s="185"/>
      <c r="D10" s="185"/>
      <c r="E10" s="185"/>
      <c r="F10" s="185"/>
      <c r="G10" s="176"/>
    </row>
    <row r="11" spans="1:8" x14ac:dyDescent="0.25">
      <c r="A11" s="1" t="s">
        <v>249</v>
      </c>
    </row>
    <row r="13" spans="1:8" ht="50.25" customHeight="1" x14ac:dyDescent="0.25">
      <c r="A13" s="361" t="s">
        <v>1703</v>
      </c>
      <c r="B13" s="362" t="s">
        <v>1704</v>
      </c>
      <c r="C13" s="362" t="s">
        <v>1705</v>
      </c>
      <c r="D13" s="363" t="s">
        <v>1706</v>
      </c>
      <c r="E13" s="363"/>
      <c r="F13" s="364" t="s">
        <v>1707</v>
      </c>
      <c r="G13" s="364"/>
      <c r="H13" s="360" t="s">
        <v>1708</v>
      </c>
    </row>
    <row r="14" spans="1:8" ht="51" x14ac:dyDescent="0.25">
      <c r="A14" s="361"/>
      <c r="B14" s="362"/>
      <c r="C14" s="362"/>
      <c r="D14" s="127" t="s">
        <v>1709</v>
      </c>
      <c r="E14" s="127" t="s">
        <v>1710</v>
      </c>
      <c r="F14" s="127" t="s">
        <v>1711</v>
      </c>
      <c r="G14" s="127" t="s">
        <v>1712</v>
      </c>
      <c r="H14" s="360"/>
    </row>
    <row r="15" spans="1:8" ht="15.75" thickBot="1" x14ac:dyDescent="0.3">
      <c r="A15" s="128">
        <v>1</v>
      </c>
      <c r="B15" s="129">
        <v>2</v>
      </c>
      <c r="C15" s="130">
        <v>3</v>
      </c>
      <c r="D15" s="130">
        <v>4</v>
      </c>
      <c r="E15" s="130"/>
      <c r="F15" s="130">
        <v>6</v>
      </c>
      <c r="G15" s="177">
        <v>7</v>
      </c>
      <c r="H15" s="130">
        <v>8</v>
      </c>
    </row>
    <row r="16" spans="1:8" ht="18" thickBot="1" x14ac:dyDescent="0.3">
      <c r="A16" s="131" t="s">
        <v>1713</v>
      </c>
      <c r="B16" s="132"/>
      <c r="C16" s="186"/>
      <c r="D16" s="186"/>
      <c r="E16" s="186"/>
      <c r="F16" s="186"/>
      <c r="G16" s="178"/>
      <c r="H16" s="131"/>
    </row>
    <row r="17" spans="1:8" ht="16.5" thickBot="1" x14ac:dyDescent="0.3">
      <c r="A17" s="349" t="s">
        <v>1714</v>
      </c>
      <c r="B17" s="350"/>
      <c r="C17" s="350"/>
      <c r="D17" s="350"/>
      <c r="E17" s="351"/>
      <c r="F17" s="351"/>
      <c r="G17" s="350"/>
      <c r="H17" s="133"/>
    </row>
    <row r="18" spans="1:8" x14ac:dyDescent="0.25">
      <c r="A18" s="352" t="s">
        <v>1715</v>
      </c>
      <c r="B18" s="354" t="s">
        <v>1716</v>
      </c>
      <c r="C18" s="194" t="s">
        <v>1717</v>
      </c>
      <c r="D18" s="356">
        <f>D20+D28+D30+D32+D34+D36+D38+D40+D46</f>
        <v>231.41117000000003</v>
      </c>
      <c r="E18" s="356">
        <f>E20+E28+E30+E32+E34+E36+E38+E40+E46</f>
        <v>234.96202110999999</v>
      </c>
      <c r="F18" s="358">
        <f>E18-D18</f>
        <v>3.550851109999968</v>
      </c>
      <c r="G18" s="365">
        <f>E18/D18</f>
        <v>1.0153443375702218</v>
      </c>
      <c r="H18" s="367" t="s">
        <v>1369</v>
      </c>
    </row>
    <row r="19" spans="1:8" ht="15.75" thickBot="1" x14ac:dyDescent="0.3">
      <c r="A19" s="353"/>
      <c r="B19" s="355"/>
      <c r="C19" s="215" t="s">
        <v>1718</v>
      </c>
      <c r="D19" s="357"/>
      <c r="E19" s="357"/>
      <c r="F19" s="359"/>
      <c r="G19" s="366"/>
      <c r="H19" s="368"/>
    </row>
    <row r="20" spans="1:8" x14ac:dyDescent="0.25">
      <c r="A20" s="372" t="s">
        <v>1719</v>
      </c>
      <c r="B20" s="354" t="s">
        <v>1720</v>
      </c>
      <c r="C20" s="194" t="s">
        <v>1717</v>
      </c>
      <c r="D20" s="356">
        <f>D22+D24+D26</f>
        <v>0</v>
      </c>
      <c r="E20" s="356">
        <f>E22+E24+E26</f>
        <v>0</v>
      </c>
      <c r="F20" s="358">
        <f t="shared" ref="F20" si="0">E20-D20</f>
        <v>0</v>
      </c>
      <c r="G20" s="365">
        <v>0</v>
      </c>
      <c r="H20" s="367" t="s">
        <v>1369</v>
      </c>
    </row>
    <row r="21" spans="1:8" ht="15.75" thickBot="1" x14ac:dyDescent="0.3">
      <c r="A21" s="373"/>
      <c r="B21" s="355"/>
      <c r="C21" s="215" t="s">
        <v>1718</v>
      </c>
      <c r="D21" s="357"/>
      <c r="E21" s="357"/>
      <c r="F21" s="359"/>
      <c r="G21" s="366"/>
      <c r="H21" s="368"/>
    </row>
    <row r="22" spans="1:8" x14ac:dyDescent="0.25">
      <c r="A22" s="371" t="s">
        <v>257</v>
      </c>
      <c r="B22" s="354" t="s">
        <v>1721</v>
      </c>
      <c r="C22" s="194" t="s">
        <v>1717</v>
      </c>
      <c r="D22" s="356">
        <v>0</v>
      </c>
      <c r="E22" s="356">
        <v>0</v>
      </c>
      <c r="F22" s="358">
        <f t="shared" ref="F22" si="1">E22-D22</f>
        <v>0</v>
      </c>
      <c r="G22" s="365">
        <v>0</v>
      </c>
      <c r="H22" s="367" t="s">
        <v>1369</v>
      </c>
    </row>
    <row r="23" spans="1:8" ht="15.75" thickBot="1" x14ac:dyDescent="0.3">
      <c r="A23" s="370"/>
      <c r="B23" s="355"/>
      <c r="C23" s="215" t="s">
        <v>1718</v>
      </c>
      <c r="D23" s="357"/>
      <c r="E23" s="357"/>
      <c r="F23" s="359"/>
      <c r="G23" s="366"/>
      <c r="H23" s="368"/>
    </row>
    <row r="24" spans="1:8" x14ac:dyDescent="0.25">
      <c r="A24" s="369" t="s">
        <v>2258</v>
      </c>
      <c r="B24" s="354" t="s">
        <v>1722</v>
      </c>
      <c r="C24" s="194" t="s">
        <v>1717</v>
      </c>
      <c r="D24" s="356">
        <v>0</v>
      </c>
      <c r="E24" s="356">
        <v>0</v>
      </c>
      <c r="F24" s="358">
        <f t="shared" ref="F24" si="2">E24-D24</f>
        <v>0</v>
      </c>
      <c r="G24" s="365">
        <v>0</v>
      </c>
      <c r="H24" s="367" t="s">
        <v>1369</v>
      </c>
    </row>
    <row r="25" spans="1:8" ht="15.75" thickBot="1" x14ac:dyDescent="0.3">
      <c r="A25" s="370"/>
      <c r="B25" s="355"/>
      <c r="C25" s="215" t="s">
        <v>1718</v>
      </c>
      <c r="D25" s="357"/>
      <c r="E25" s="357"/>
      <c r="F25" s="359"/>
      <c r="G25" s="366"/>
      <c r="H25" s="368"/>
    </row>
    <row r="26" spans="1:8" x14ac:dyDescent="0.25">
      <c r="A26" s="369" t="s">
        <v>2290</v>
      </c>
      <c r="B26" s="354" t="s">
        <v>1723</v>
      </c>
      <c r="C26" s="194" t="s">
        <v>1717</v>
      </c>
      <c r="D26" s="356">
        <v>0</v>
      </c>
      <c r="E26" s="356">
        <v>0</v>
      </c>
      <c r="F26" s="358">
        <f t="shared" ref="F26" si="3">E26-D26</f>
        <v>0</v>
      </c>
      <c r="G26" s="365">
        <v>0</v>
      </c>
      <c r="H26" s="367" t="s">
        <v>1369</v>
      </c>
    </row>
    <row r="27" spans="1:8" ht="15.75" thickBot="1" x14ac:dyDescent="0.3">
      <c r="A27" s="376"/>
      <c r="B27" s="355"/>
      <c r="C27" s="215" t="s">
        <v>1718</v>
      </c>
      <c r="D27" s="357"/>
      <c r="E27" s="357"/>
      <c r="F27" s="359"/>
      <c r="G27" s="366"/>
      <c r="H27" s="368"/>
    </row>
    <row r="28" spans="1:8" x14ac:dyDescent="0.25">
      <c r="A28" s="372" t="s">
        <v>1724</v>
      </c>
      <c r="B28" s="354" t="s">
        <v>1725</v>
      </c>
      <c r="C28" s="194" t="s">
        <v>1717</v>
      </c>
      <c r="D28" s="356">
        <v>0</v>
      </c>
      <c r="E28" s="356">
        <v>0</v>
      </c>
      <c r="F28" s="358">
        <f t="shared" ref="F28" si="4">E28-D28</f>
        <v>0</v>
      </c>
      <c r="G28" s="365">
        <v>0</v>
      </c>
      <c r="H28" s="367" t="s">
        <v>1369</v>
      </c>
    </row>
    <row r="29" spans="1:8" ht="15.75" thickBot="1" x14ac:dyDescent="0.3">
      <c r="A29" s="373"/>
      <c r="B29" s="355"/>
      <c r="C29" s="215" t="s">
        <v>1718</v>
      </c>
      <c r="D29" s="357"/>
      <c r="E29" s="357"/>
      <c r="F29" s="359"/>
      <c r="G29" s="366"/>
      <c r="H29" s="368"/>
    </row>
    <row r="30" spans="1:8" x14ac:dyDescent="0.25">
      <c r="A30" s="372" t="s">
        <v>1726</v>
      </c>
      <c r="B30" s="354" t="s">
        <v>1727</v>
      </c>
      <c r="C30" s="194" t="s">
        <v>1717</v>
      </c>
      <c r="D30" s="356">
        <f>180.95177+50.4594</f>
        <v>231.41117000000003</v>
      </c>
      <c r="E30" s="356">
        <f>180.9517678+54.01025331</f>
        <v>234.96202110999999</v>
      </c>
      <c r="F30" s="358">
        <f t="shared" ref="F30" si="5">E30-D30</f>
        <v>3.550851109999968</v>
      </c>
      <c r="G30" s="365">
        <f t="shared" ref="G30" si="6">E30/D30</f>
        <v>1.0153443375702218</v>
      </c>
      <c r="H30" s="367" t="s">
        <v>1369</v>
      </c>
    </row>
    <row r="31" spans="1:8" ht="15.75" thickBot="1" x14ac:dyDescent="0.3">
      <c r="A31" s="373"/>
      <c r="B31" s="355"/>
      <c r="C31" s="215" t="s">
        <v>1718</v>
      </c>
      <c r="D31" s="357"/>
      <c r="E31" s="357"/>
      <c r="F31" s="359"/>
      <c r="G31" s="366"/>
      <c r="H31" s="368"/>
    </row>
    <row r="32" spans="1:8" x14ac:dyDescent="0.25">
      <c r="A32" s="372" t="s">
        <v>1344</v>
      </c>
      <c r="B32" s="354" t="s">
        <v>1728</v>
      </c>
      <c r="C32" s="194" t="s">
        <v>1717</v>
      </c>
      <c r="D32" s="356">
        <v>0</v>
      </c>
      <c r="E32" s="374">
        <v>0</v>
      </c>
      <c r="F32" s="358">
        <f t="shared" ref="F32" si="7">E32-D32</f>
        <v>0</v>
      </c>
      <c r="G32" s="365">
        <v>0</v>
      </c>
      <c r="H32" s="367" t="s">
        <v>1369</v>
      </c>
    </row>
    <row r="33" spans="1:8" ht="15.75" thickBot="1" x14ac:dyDescent="0.3">
      <c r="A33" s="373"/>
      <c r="B33" s="355"/>
      <c r="C33" s="215" t="s">
        <v>1718</v>
      </c>
      <c r="D33" s="357"/>
      <c r="E33" s="375"/>
      <c r="F33" s="359"/>
      <c r="G33" s="366"/>
      <c r="H33" s="368"/>
    </row>
    <row r="34" spans="1:8" x14ac:dyDescent="0.25">
      <c r="A34" s="372" t="s">
        <v>1729</v>
      </c>
      <c r="B34" s="354" t="s">
        <v>1730</v>
      </c>
      <c r="C34" s="194" t="s">
        <v>1717</v>
      </c>
      <c r="D34" s="356">
        <v>0</v>
      </c>
      <c r="E34" s="374">
        <v>0</v>
      </c>
      <c r="F34" s="358">
        <f t="shared" ref="F34" si="8">E34-D34</f>
        <v>0</v>
      </c>
      <c r="G34" s="365">
        <v>0</v>
      </c>
      <c r="H34" s="367" t="s">
        <v>1369</v>
      </c>
    </row>
    <row r="35" spans="1:8" ht="15.75" thickBot="1" x14ac:dyDescent="0.3">
      <c r="A35" s="373"/>
      <c r="B35" s="355"/>
      <c r="C35" s="215" t="s">
        <v>1718</v>
      </c>
      <c r="D35" s="357"/>
      <c r="E35" s="375"/>
      <c r="F35" s="359"/>
      <c r="G35" s="366"/>
      <c r="H35" s="368"/>
    </row>
    <row r="36" spans="1:8" x14ac:dyDescent="0.25">
      <c r="A36" s="372" t="s">
        <v>1350</v>
      </c>
      <c r="B36" s="354" t="s">
        <v>1731</v>
      </c>
      <c r="C36" s="194" t="s">
        <v>1717</v>
      </c>
      <c r="D36" s="356">
        <v>0</v>
      </c>
      <c r="E36" s="374">
        <v>0</v>
      </c>
      <c r="F36" s="358">
        <f t="shared" ref="F36" si="9">E36-D36</f>
        <v>0</v>
      </c>
      <c r="G36" s="365">
        <v>0</v>
      </c>
      <c r="H36" s="367" t="s">
        <v>1369</v>
      </c>
    </row>
    <row r="37" spans="1:8" ht="15.75" thickBot="1" x14ac:dyDescent="0.3">
      <c r="A37" s="373"/>
      <c r="B37" s="355"/>
      <c r="C37" s="215" t="s">
        <v>1718</v>
      </c>
      <c r="D37" s="357"/>
      <c r="E37" s="375"/>
      <c r="F37" s="359"/>
      <c r="G37" s="366"/>
      <c r="H37" s="368"/>
    </row>
    <row r="38" spans="1:8" x14ac:dyDescent="0.25">
      <c r="A38" s="372" t="s">
        <v>1732</v>
      </c>
      <c r="B38" s="354" t="s">
        <v>1733</v>
      </c>
      <c r="C38" s="194" t="s">
        <v>1717</v>
      </c>
      <c r="D38" s="356">
        <v>0</v>
      </c>
      <c r="E38" s="374">
        <v>0</v>
      </c>
      <c r="F38" s="358">
        <f t="shared" ref="F38" si="10">E38-D38</f>
        <v>0</v>
      </c>
      <c r="G38" s="365">
        <v>0</v>
      </c>
      <c r="H38" s="367" t="s">
        <v>1369</v>
      </c>
    </row>
    <row r="39" spans="1:8" ht="15.75" thickBot="1" x14ac:dyDescent="0.3">
      <c r="A39" s="373"/>
      <c r="B39" s="355"/>
      <c r="C39" s="215" t="s">
        <v>1718</v>
      </c>
      <c r="D39" s="357"/>
      <c r="E39" s="375"/>
      <c r="F39" s="359"/>
      <c r="G39" s="366"/>
      <c r="H39" s="368"/>
    </row>
    <row r="40" spans="1:8" x14ac:dyDescent="0.25">
      <c r="A40" s="372" t="s">
        <v>1734</v>
      </c>
      <c r="B40" s="354" t="s">
        <v>1735</v>
      </c>
      <c r="C40" s="194" t="s">
        <v>1717</v>
      </c>
      <c r="D40" s="356">
        <v>0</v>
      </c>
      <c r="E40" s="374">
        <v>0</v>
      </c>
      <c r="F40" s="358">
        <f t="shared" ref="F40" si="11">E40-D40</f>
        <v>0</v>
      </c>
      <c r="G40" s="365">
        <v>0</v>
      </c>
      <c r="H40" s="367" t="s">
        <v>1369</v>
      </c>
    </row>
    <row r="41" spans="1:8" ht="15.75" thickBot="1" x14ac:dyDescent="0.3">
      <c r="A41" s="373"/>
      <c r="B41" s="355"/>
      <c r="C41" s="215" t="s">
        <v>1718</v>
      </c>
      <c r="D41" s="357"/>
      <c r="E41" s="375"/>
      <c r="F41" s="359"/>
      <c r="G41" s="366"/>
      <c r="H41" s="368"/>
    </row>
    <row r="42" spans="1:8" x14ac:dyDescent="0.25">
      <c r="A42" s="378"/>
      <c r="B42" s="354" t="s">
        <v>1736</v>
      </c>
      <c r="C42" s="194" t="s">
        <v>1717</v>
      </c>
      <c r="D42" s="356">
        <v>0</v>
      </c>
      <c r="E42" s="374">
        <v>0</v>
      </c>
      <c r="F42" s="358">
        <f t="shared" ref="F42" si="12">E42-D42</f>
        <v>0</v>
      </c>
      <c r="G42" s="365">
        <v>0</v>
      </c>
      <c r="H42" s="367" t="s">
        <v>1369</v>
      </c>
    </row>
    <row r="43" spans="1:8" ht="15.75" thickBot="1" x14ac:dyDescent="0.3">
      <c r="A43" s="379"/>
      <c r="B43" s="355"/>
      <c r="C43" s="215" t="s">
        <v>1718</v>
      </c>
      <c r="D43" s="357"/>
      <c r="E43" s="375"/>
      <c r="F43" s="359"/>
      <c r="G43" s="366"/>
      <c r="H43" s="368"/>
    </row>
    <row r="44" spans="1:8" x14ac:dyDescent="0.25">
      <c r="A44" s="378"/>
      <c r="B44" s="354" t="s">
        <v>1737</v>
      </c>
      <c r="C44" s="194" t="s">
        <v>1717</v>
      </c>
      <c r="D44" s="356">
        <v>0</v>
      </c>
      <c r="E44" s="374">
        <v>0</v>
      </c>
      <c r="F44" s="358">
        <f t="shared" ref="F44" si="13">E44-D44</f>
        <v>0</v>
      </c>
      <c r="G44" s="365">
        <v>0</v>
      </c>
      <c r="H44" s="367" t="s">
        <v>1369</v>
      </c>
    </row>
    <row r="45" spans="1:8" ht="15.75" thickBot="1" x14ac:dyDescent="0.3">
      <c r="A45" s="379"/>
      <c r="B45" s="355"/>
      <c r="C45" s="215" t="s">
        <v>1718</v>
      </c>
      <c r="D45" s="357"/>
      <c r="E45" s="375"/>
      <c r="F45" s="359"/>
      <c r="G45" s="366"/>
      <c r="H45" s="368"/>
    </row>
    <row r="46" spans="1:8" x14ac:dyDescent="0.25">
      <c r="A46" s="372" t="s">
        <v>1738</v>
      </c>
      <c r="B46" s="354" t="s">
        <v>1739</v>
      </c>
      <c r="C46" s="194" t="s">
        <v>1717</v>
      </c>
      <c r="D46" s="356">
        <v>0</v>
      </c>
      <c r="E46" s="374">
        <v>0</v>
      </c>
      <c r="F46" s="358">
        <f t="shared" ref="F46" si="14">E46-D46</f>
        <v>0</v>
      </c>
      <c r="G46" s="365">
        <v>0</v>
      </c>
      <c r="H46" s="367" t="s">
        <v>1369</v>
      </c>
    </row>
    <row r="47" spans="1:8" ht="15.75" thickBot="1" x14ac:dyDescent="0.3">
      <c r="A47" s="373"/>
      <c r="B47" s="355"/>
      <c r="C47" s="215" t="s">
        <v>1718</v>
      </c>
      <c r="D47" s="357"/>
      <c r="E47" s="375"/>
      <c r="F47" s="359"/>
      <c r="G47" s="366"/>
      <c r="H47" s="377"/>
    </row>
    <row r="48" spans="1:8" x14ac:dyDescent="0.25">
      <c r="A48" s="352" t="s">
        <v>1740</v>
      </c>
      <c r="B48" s="354" t="s">
        <v>1741</v>
      </c>
      <c r="C48" s="194" t="s">
        <v>1717</v>
      </c>
      <c r="D48" s="356">
        <f>D50+D58+D60+D62+D64+D66+D68+D69+D75</f>
        <v>215.13701199999997</v>
      </c>
      <c r="E48" s="356">
        <f>E50+E58+E60+E62+E64+E66+E68+E69+E75</f>
        <v>213.12790000000001</v>
      </c>
      <c r="F48" s="358">
        <f t="shared" ref="F48" si="15">E48-D48</f>
        <v>-2.0091119999999592</v>
      </c>
      <c r="G48" s="365">
        <f t="shared" ref="G48" si="16">E48/D48</f>
        <v>0.99066124428650171</v>
      </c>
      <c r="H48" s="377" t="s">
        <v>1369</v>
      </c>
    </row>
    <row r="49" spans="1:8" ht="15.75" thickBot="1" x14ac:dyDescent="0.3">
      <c r="A49" s="353"/>
      <c r="B49" s="355"/>
      <c r="C49" s="215" t="s">
        <v>1718</v>
      </c>
      <c r="D49" s="357"/>
      <c r="E49" s="357"/>
      <c r="F49" s="359"/>
      <c r="G49" s="366"/>
      <c r="H49" s="368"/>
    </row>
    <row r="50" spans="1:8" x14ac:dyDescent="0.25">
      <c r="A50" s="372" t="s">
        <v>1742</v>
      </c>
      <c r="B50" s="354" t="s">
        <v>1720</v>
      </c>
      <c r="C50" s="194" t="s">
        <v>1717</v>
      </c>
      <c r="D50" s="356">
        <v>0</v>
      </c>
      <c r="E50" s="374">
        <v>0</v>
      </c>
      <c r="F50" s="358">
        <f t="shared" ref="F50" si="17">E50-D50</f>
        <v>0</v>
      </c>
      <c r="G50" s="365">
        <v>0</v>
      </c>
      <c r="H50" s="367" t="s">
        <v>1369</v>
      </c>
    </row>
    <row r="51" spans="1:8" ht="15.75" thickBot="1" x14ac:dyDescent="0.3">
      <c r="A51" s="373"/>
      <c r="B51" s="355"/>
      <c r="C51" s="215" t="s">
        <v>1718</v>
      </c>
      <c r="D51" s="357"/>
      <c r="E51" s="375"/>
      <c r="F51" s="359"/>
      <c r="G51" s="366"/>
      <c r="H51" s="368"/>
    </row>
    <row r="52" spans="1:8" x14ac:dyDescent="0.25">
      <c r="A52" s="378"/>
      <c r="B52" s="354" t="s">
        <v>1721</v>
      </c>
      <c r="C52" s="194" t="s">
        <v>1717</v>
      </c>
      <c r="D52" s="356">
        <v>0</v>
      </c>
      <c r="E52" s="374">
        <v>0</v>
      </c>
      <c r="F52" s="358">
        <f t="shared" ref="F52" si="18">E52-D52</f>
        <v>0</v>
      </c>
      <c r="G52" s="365">
        <v>0</v>
      </c>
      <c r="H52" s="367" t="s">
        <v>1369</v>
      </c>
    </row>
    <row r="53" spans="1:8" ht="15.75" thickBot="1" x14ac:dyDescent="0.3">
      <c r="A53" s="379"/>
      <c r="B53" s="355"/>
      <c r="C53" s="215" t="s">
        <v>1718</v>
      </c>
      <c r="D53" s="357"/>
      <c r="E53" s="375"/>
      <c r="F53" s="359"/>
      <c r="G53" s="366"/>
      <c r="H53" s="368"/>
    </row>
    <row r="54" spans="1:8" x14ac:dyDescent="0.25">
      <c r="A54" s="378"/>
      <c r="B54" s="354" t="s">
        <v>1722</v>
      </c>
      <c r="C54" s="194" t="s">
        <v>1717</v>
      </c>
      <c r="D54" s="356">
        <v>0</v>
      </c>
      <c r="E54" s="381">
        <v>0</v>
      </c>
      <c r="F54" s="358">
        <f t="shared" ref="F54" si="19">E54-D54</f>
        <v>0</v>
      </c>
      <c r="G54" s="365">
        <v>0</v>
      </c>
      <c r="H54" s="367" t="s">
        <v>1369</v>
      </c>
    </row>
    <row r="55" spans="1:8" ht="15.75" thickBot="1" x14ac:dyDescent="0.3">
      <c r="A55" s="379"/>
      <c r="B55" s="355"/>
      <c r="C55" s="215" t="s">
        <v>1718</v>
      </c>
      <c r="D55" s="357"/>
      <c r="E55" s="380"/>
      <c r="F55" s="359"/>
      <c r="G55" s="366"/>
      <c r="H55" s="368"/>
    </row>
    <row r="56" spans="1:8" x14ac:dyDescent="0.25">
      <c r="A56" s="378"/>
      <c r="B56" s="354" t="s">
        <v>1723</v>
      </c>
      <c r="C56" s="194" t="s">
        <v>1717</v>
      </c>
      <c r="D56" s="356">
        <v>0</v>
      </c>
      <c r="E56" s="380">
        <v>0</v>
      </c>
      <c r="F56" s="358">
        <f t="shared" ref="F56" si="20">E56-D56</f>
        <v>0</v>
      </c>
      <c r="G56" s="365">
        <v>0</v>
      </c>
      <c r="H56" s="367" t="s">
        <v>1369</v>
      </c>
    </row>
    <row r="57" spans="1:8" ht="15.75" thickBot="1" x14ac:dyDescent="0.3">
      <c r="A57" s="379"/>
      <c r="B57" s="355"/>
      <c r="C57" s="215" t="s">
        <v>1718</v>
      </c>
      <c r="D57" s="357"/>
      <c r="E57" s="375"/>
      <c r="F57" s="359"/>
      <c r="G57" s="366"/>
      <c r="H57" s="368"/>
    </row>
    <row r="58" spans="1:8" x14ac:dyDescent="0.25">
      <c r="A58" s="372" t="s">
        <v>1743</v>
      </c>
      <c r="B58" s="354" t="s">
        <v>1725</v>
      </c>
      <c r="C58" s="194" t="s">
        <v>1717</v>
      </c>
      <c r="D58" s="356">
        <v>0</v>
      </c>
      <c r="E58" s="374">
        <v>0</v>
      </c>
      <c r="F58" s="358">
        <f t="shared" ref="F58" si="21">E58-D58</f>
        <v>0</v>
      </c>
      <c r="G58" s="365">
        <v>0</v>
      </c>
      <c r="H58" s="367" t="s">
        <v>1369</v>
      </c>
    </row>
    <row r="59" spans="1:8" ht="15.75" thickBot="1" x14ac:dyDescent="0.3">
      <c r="A59" s="373"/>
      <c r="B59" s="355"/>
      <c r="C59" s="215" t="s">
        <v>1718</v>
      </c>
      <c r="D59" s="357"/>
      <c r="E59" s="375"/>
      <c r="F59" s="359"/>
      <c r="G59" s="366"/>
      <c r="H59" s="368"/>
    </row>
    <row r="60" spans="1:8" x14ac:dyDescent="0.25">
      <c r="A60" s="372" t="s">
        <v>1744</v>
      </c>
      <c r="B60" s="354" t="s">
        <v>1727</v>
      </c>
      <c r="C60" s="194" t="s">
        <v>1717</v>
      </c>
      <c r="D60" s="356">
        <f t="shared" ref="D60:E60" si="22">D77+D95+D107+D109+D111+D117+D125-D64-D75</f>
        <v>215.13701199999997</v>
      </c>
      <c r="E60" s="356">
        <f t="shared" si="22"/>
        <v>213.12790000000001</v>
      </c>
      <c r="F60" s="358">
        <f t="shared" ref="F60" si="23">E60-D60</f>
        <v>-2.0091119999999592</v>
      </c>
      <c r="G60" s="365">
        <f t="shared" ref="G60" si="24">E60/D60</f>
        <v>0.99066124428650171</v>
      </c>
      <c r="H60" s="367" t="s">
        <v>1369</v>
      </c>
    </row>
    <row r="61" spans="1:8" ht="15.75" thickBot="1" x14ac:dyDescent="0.3">
      <c r="A61" s="373"/>
      <c r="B61" s="355"/>
      <c r="C61" s="215" t="s">
        <v>1718</v>
      </c>
      <c r="D61" s="357"/>
      <c r="E61" s="357"/>
      <c r="F61" s="359"/>
      <c r="G61" s="366"/>
      <c r="H61" s="368"/>
    </row>
    <row r="62" spans="1:8" x14ac:dyDescent="0.25">
      <c r="A62" s="372" t="s">
        <v>1745</v>
      </c>
      <c r="B62" s="354" t="s">
        <v>1728</v>
      </c>
      <c r="C62" s="194" t="s">
        <v>1717</v>
      </c>
      <c r="D62" s="356">
        <v>0</v>
      </c>
      <c r="E62" s="374">
        <v>0</v>
      </c>
      <c r="F62" s="358">
        <f t="shared" ref="F62" si="25">E62-D62</f>
        <v>0</v>
      </c>
      <c r="G62" s="365">
        <v>0</v>
      </c>
      <c r="H62" s="367" t="s">
        <v>1369</v>
      </c>
    </row>
    <row r="63" spans="1:8" ht="15.75" thickBot="1" x14ac:dyDescent="0.3">
      <c r="A63" s="373"/>
      <c r="B63" s="355"/>
      <c r="C63" s="215" t="s">
        <v>1718</v>
      </c>
      <c r="D63" s="357"/>
      <c r="E63" s="375"/>
      <c r="F63" s="359"/>
      <c r="G63" s="366"/>
      <c r="H63" s="368"/>
    </row>
    <row r="64" spans="1:8" x14ac:dyDescent="0.25">
      <c r="A64" s="372" t="s">
        <v>1746</v>
      </c>
      <c r="B64" s="354" t="s">
        <v>1730</v>
      </c>
      <c r="C64" s="194" t="s">
        <v>1717</v>
      </c>
      <c r="D64" s="356">
        <v>0</v>
      </c>
      <c r="E64" s="374">
        <v>0</v>
      </c>
      <c r="F64" s="358">
        <f t="shared" ref="F64" si="26">E64-D64</f>
        <v>0</v>
      </c>
      <c r="G64" s="365">
        <v>0</v>
      </c>
      <c r="H64" s="367" t="s">
        <v>1369</v>
      </c>
    </row>
    <row r="65" spans="1:8" ht="15.75" thickBot="1" x14ac:dyDescent="0.3">
      <c r="A65" s="373"/>
      <c r="B65" s="355"/>
      <c r="C65" s="215" t="s">
        <v>1718</v>
      </c>
      <c r="D65" s="357"/>
      <c r="E65" s="375"/>
      <c r="F65" s="359"/>
      <c r="G65" s="366"/>
      <c r="H65" s="368"/>
    </row>
    <row r="66" spans="1:8" x14ac:dyDescent="0.25">
      <c r="A66" s="372" t="s">
        <v>1747</v>
      </c>
      <c r="B66" s="354" t="s">
        <v>1731</v>
      </c>
      <c r="C66" s="194" t="s">
        <v>1717</v>
      </c>
      <c r="D66" s="356">
        <v>0</v>
      </c>
      <c r="E66" s="374">
        <v>0</v>
      </c>
      <c r="F66" s="358">
        <f t="shared" ref="F66" si="27">E66-D66</f>
        <v>0</v>
      </c>
      <c r="G66" s="365">
        <v>0</v>
      </c>
      <c r="H66" s="367" t="s">
        <v>1369</v>
      </c>
    </row>
    <row r="67" spans="1:8" ht="15.75" thickBot="1" x14ac:dyDescent="0.3">
      <c r="A67" s="373"/>
      <c r="B67" s="355"/>
      <c r="C67" s="215" t="s">
        <v>1718</v>
      </c>
      <c r="D67" s="388"/>
      <c r="E67" s="392"/>
      <c r="F67" s="359"/>
      <c r="G67" s="366"/>
      <c r="H67" s="377"/>
    </row>
    <row r="68" spans="1:8" ht="26.25" thickBot="1" x14ac:dyDescent="0.3">
      <c r="A68" s="134" t="s">
        <v>1748</v>
      </c>
      <c r="B68" s="135" t="s">
        <v>1733</v>
      </c>
      <c r="C68" s="193" t="s">
        <v>1749</v>
      </c>
      <c r="D68" s="204">
        <v>0</v>
      </c>
      <c r="E68" s="187">
        <v>0</v>
      </c>
      <c r="F68" s="187">
        <f>E68-D68</f>
        <v>0</v>
      </c>
      <c r="G68" s="136">
        <v>0</v>
      </c>
      <c r="H68" s="137" t="s">
        <v>1369</v>
      </c>
    </row>
    <row r="69" spans="1:8" x14ac:dyDescent="0.25">
      <c r="A69" s="372" t="s">
        <v>1750</v>
      </c>
      <c r="B69" s="354" t="s">
        <v>1735</v>
      </c>
      <c r="C69" s="224" t="s">
        <v>1717</v>
      </c>
      <c r="D69" s="389">
        <v>0</v>
      </c>
      <c r="E69" s="381">
        <v>0</v>
      </c>
      <c r="F69" s="358">
        <f t="shared" ref="F69" si="28">E69-D69</f>
        <v>0</v>
      </c>
      <c r="G69" s="365">
        <v>0</v>
      </c>
      <c r="H69" s="391" t="s">
        <v>1369</v>
      </c>
    </row>
    <row r="70" spans="1:8" ht="15.75" thickBot="1" x14ac:dyDescent="0.3">
      <c r="A70" s="373"/>
      <c r="B70" s="355"/>
      <c r="C70" s="213" t="s">
        <v>1718</v>
      </c>
      <c r="D70" s="390"/>
      <c r="E70" s="375"/>
      <c r="F70" s="359"/>
      <c r="G70" s="366"/>
      <c r="H70" s="383"/>
    </row>
    <row r="71" spans="1:8" x14ac:dyDescent="0.25">
      <c r="A71" s="378"/>
      <c r="B71" s="354" t="s">
        <v>1736</v>
      </c>
      <c r="C71" s="194" t="s">
        <v>1717</v>
      </c>
      <c r="D71" s="388">
        <v>0</v>
      </c>
      <c r="E71" s="374">
        <v>0</v>
      </c>
      <c r="F71" s="358">
        <f t="shared" ref="F71" si="29">E71-D71</f>
        <v>0</v>
      </c>
      <c r="G71" s="365">
        <v>0</v>
      </c>
      <c r="H71" s="382" t="s">
        <v>1369</v>
      </c>
    </row>
    <row r="72" spans="1:8" ht="15.75" thickBot="1" x14ac:dyDescent="0.3">
      <c r="A72" s="379"/>
      <c r="B72" s="355"/>
      <c r="C72" s="215" t="s">
        <v>1718</v>
      </c>
      <c r="D72" s="357"/>
      <c r="E72" s="375"/>
      <c r="F72" s="359"/>
      <c r="G72" s="366"/>
      <c r="H72" s="383"/>
    </row>
    <row r="73" spans="1:8" x14ac:dyDescent="0.25">
      <c r="A73" s="378"/>
      <c r="B73" s="354" t="s">
        <v>1737</v>
      </c>
      <c r="C73" s="194" t="s">
        <v>1717</v>
      </c>
      <c r="D73" s="384">
        <v>0</v>
      </c>
      <c r="E73" s="386">
        <v>0</v>
      </c>
      <c r="F73" s="358">
        <f t="shared" ref="F73" si="30">E73-D73</f>
        <v>0</v>
      </c>
      <c r="G73" s="365">
        <v>0</v>
      </c>
      <c r="H73" s="382" t="s">
        <v>1369</v>
      </c>
    </row>
    <row r="74" spans="1:8" ht="15.75" thickBot="1" x14ac:dyDescent="0.3">
      <c r="A74" s="379"/>
      <c r="B74" s="355"/>
      <c r="C74" s="215" t="s">
        <v>1718</v>
      </c>
      <c r="D74" s="385"/>
      <c r="E74" s="387"/>
      <c r="F74" s="359"/>
      <c r="G74" s="366"/>
      <c r="H74" s="383"/>
    </row>
    <row r="75" spans="1:8" x14ac:dyDescent="0.25">
      <c r="A75" s="372" t="s">
        <v>1751</v>
      </c>
      <c r="B75" s="354" t="s">
        <v>1739</v>
      </c>
      <c r="C75" s="194" t="s">
        <v>1717</v>
      </c>
      <c r="D75" s="356">
        <v>0</v>
      </c>
      <c r="E75" s="374">
        <v>0</v>
      </c>
      <c r="F75" s="358">
        <f t="shared" ref="F75" si="31">E75-D75</f>
        <v>0</v>
      </c>
      <c r="G75" s="365">
        <v>0</v>
      </c>
      <c r="H75" s="382" t="s">
        <v>1369</v>
      </c>
    </row>
    <row r="76" spans="1:8" ht="15.75" thickBot="1" x14ac:dyDescent="0.3">
      <c r="A76" s="373"/>
      <c r="B76" s="355"/>
      <c r="C76" s="215" t="s">
        <v>1718</v>
      </c>
      <c r="D76" s="357"/>
      <c r="E76" s="375"/>
      <c r="F76" s="359"/>
      <c r="G76" s="366"/>
      <c r="H76" s="383"/>
    </row>
    <row r="77" spans="1:8" x14ac:dyDescent="0.25">
      <c r="A77" s="352" t="s">
        <v>1752</v>
      </c>
      <c r="B77" s="354" t="s">
        <v>1753</v>
      </c>
      <c r="C77" s="194" t="s">
        <v>1717</v>
      </c>
      <c r="D77" s="356">
        <f t="shared" ref="D77:E77" si="32">D81+D89++D91+D93</f>
        <v>73.590491999999998</v>
      </c>
      <c r="E77" s="356">
        <f t="shared" si="32"/>
        <v>55.531399999999998</v>
      </c>
      <c r="F77" s="358">
        <f t="shared" ref="F77" si="33">E77-D77</f>
        <v>-18.059092</v>
      </c>
      <c r="G77" s="365">
        <f t="shared" ref="G77" si="34">E77/D77</f>
        <v>0.75460020025413066</v>
      </c>
      <c r="H77" s="382" t="s">
        <v>1369</v>
      </c>
    </row>
    <row r="78" spans="1:8" ht="15.75" thickBot="1" x14ac:dyDescent="0.3">
      <c r="A78" s="353"/>
      <c r="B78" s="355"/>
      <c r="C78" s="215" t="s">
        <v>1718</v>
      </c>
      <c r="D78" s="357"/>
      <c r="E78" s="357"/>
      <c r="F78" s="359"/>
      <c r="G78" s="366"/>
      <c r="H78" s="383"/>
    </row>
    <row r="79" spans="1:8" x14ac:dyDescent="0.25">
      <c r="A79" s="378"/>
      <c r="B79" s="354" t="s">
        <v>1754</v>
      </c>
      <c r="C79" s="194" t="s">
        <v>1717</v>
      </c>
      <c r="D79" s="356">
        <v>0</v>
      </c>
      <c r="E79" s="374">
        <v>0</v>
      </c>
      <c r="F79" s="358">
        <f t="shared" ref="F79" si="35">E79-D79</f>
        <v>0</v>
      </c>
      <c r="G79" s="365">
        <v>0</v>
      </c>
      <c r="H79" s="382" t="s">
        <v>1369</v>
      </c>
    </row>
    <row r="80" spans="1:8" ht="15.75" thickBot="1" x14ac:dyDescent="0.3">
      <c r="A80" s="379"/>
      <c r="B80" s="355"/>
      <c r="C80" s="215" t="s">
        <v>1718</v>
      </c>
      <c r="D80" s="357"/>
      <c r="E80" s="375"/>
      <c r="F80" s="359"/>
      <c r="G80" s="366"/>
      <c r="H80" s="383"/>
    </row>
    <row r="81" spans="1:8" x14ac:dyDescent="0.25">
      <c r="A81" s="378" t="s">
        <v>1755</v>
      </c>
      <c r="B81" s="354" t="s">
        <v>1756</v>
      </c>
      <c r="C81" s="194" t="s">
        <v>1717</v>
      </c>
      <c r="D81" s="356">
        <f t="shared" ref="D81:E81" si="36">D83</f>
        <v>50.459401999999997</v>
      </c>
      <c r="E81" s="356">
        <f t="shared" si="36"/>
        <v>36.896999999999998</v>
      </c>
      <c r="F81" s="358">
        <f t="shared" ref="F81" si="37">E81-D81</f>
        <v>-13.562401999999999</v>
      </c>
      <c r="G81" s="365">
        <f t="shared" ref="G81" si="38">E81/D81</f>
        <v>0.73122150753986348</v>
      </c>
      <c r="H81" s="382" t="s">
        <v>1369</v>
      </c>
    </row>
    <row r="82" spans="1:8" ht="15.75" thickBot="1" x14ac:dyDescent="0.3">
      <c r="A82" s="379"/>
      <c r="B82" s="355"/>
      <c r="C82" s="215" t="s">
        <v>1718</v>
      </c>
      <c r="D82" s="357"/>
      <c r="E82" s="357"/>
      <c r="F82" s="359"/>
      <c r="G82" s="366"/>
      <c r="H82" s="383"/>
    </row>
    <row r="83" spans="1:8" x14ac:dyDescent="0.25">
      <c r="A83" s="352" t="s">
        <v>1757</v>
      </c>
      <c r="B83" s="354" t="s">
        <v>1758</v>
      </c>
      <c r="C83" s="194" t="s">
        <v>1717</v>
      </c>
      <c r="D83" s="356">
        <f t="shared" ref="D83:E83" si="39">D85</f>
        <v>50.459401999999997</v>
      </c>
      <c r="E83" s="356">
        <f t="shared" si="39"/>
        <v>36.896999999999998</v>
      </c>
      <c r="F83" s="358">
        <f t="shared" ref="F83" si="40">E83-D83</f>
        <v>-13.562401999999999</v>
      </c>
      <c r="G83" s="365">
        <f t="shared" ref="G83" si="41">E83/D83</f>
        <v>0.73122150753986348</v>
      </c>
      <c r="H83" s="382" t="s">
        <v>1369</v>
      </c>
    </row>
    <row r="84" spans="1:8" ht="15.75" thickBot="1" x14ac:dyDescent="0.3">
      <c r="A84" s="353"/>
      <c r="B84" s="355"/>
      <c r="C84" s="215" t="s">
        <v>1718</v>
      </c>
      <c r="D84" s="357"/>
      <c r="E84" s="357"/>
      <c r="F84" s="359"/>
      <c r="G84" s="366"/>
      <c r="H84" s="383"/>
    </row>
    <row r="85" spans="1:8" x14ac:dyDescent="0.25">
      <c r="A85" s="352" t="s">
        <v>1759</v>
      </c>
      <c r="B85" s="354" t="s">
        <v>1760</v>
      </c>
      <c r="C85" s="194" t="s">
        <v>1717</v>
      </c>
      <c r="D85" s="356">
        <v>50.459401999999997</v>
      </c>
      <c r="E85" s="374">
        <v>36.896999999999998</v>
      </c>
      <c r="F85" s="358">
        <f t="shared" ref="F85" si="42">E85-D85</f>
        <v>-13.562401999999999</v>
      </c>
      <c r="G85" s="365">
        <f t="shared" ref="G85" si="43">E85/D85</f>
        <v>0.73122150753986348</v>
      </c>
      <c r="H85" s="382" t="s">
        <v>1369</v>
      </c>
    </row>
    <row r="86" spans="1:8" ht="15.75" thickBot="1" x14ac:dyDescent="0.3">
      <c r="A86" s="353"/>
      <c r="B86" s="355"/>
      <c r="C86" s="215" t="s">
        <v>1718</v>
      </c>
      <c r="D86" s="357"/>
      <c r="E86" s="375"/>
      <c r="F86" s="359"/>
      <c r="G86" s="366"/>
      <c r="H86" s="383"/>
    </row>
    <row r="87" spans="1:8" x14ac:dyDescent="0.25">
      <c r="A87" s="352" t="s">
        <v>1761</v>
      </c>
      <c r="B87" s="354" t="s">
        <v>1762</v>
      </c>
      <c r="C87" s="194" t="s">
        <v>1717</v>
      </c>
      <c r="D87" s="356">
        <v>0</v>
      </c>
      <c r="E87" s="374">
        <v>0</v>
      </c>
      <c r="F87" s="358">
        <f t="shared" ref="F87" si="44">E87-D87</f>
        <v>0</v>
      </c>
      <c r="G87" s="365">
        <v>0</v>
      </c>
      <c r="H87" s="382" t="s">
        <v>1369</v>
      </c>
    </row>
    <row r="88" spans="1:8" ht="15.75" thickBot="1" x14ac:dyDescent="0.3">
      <c r="A88" s="353"/>
      <c r="B88" s="355"/>
      <c r="C88" s="215" t="s">
        <v>1718</v>
      </c>
      <c r="D88" s="357"/>
      <c r="E88" s="375"/>
      <c r="F88" s="359"/>
      <c r="G88" s="366"/>
      <c r="H88" s="383"/>
    </row>
    <row r="89" spans="1:8" x14ac:dyDescent="0.25">
      <c r="A89" s="352" t="s">
        <v>1763</v>
      </c>
      <c r="B89" s="354" t="s">
        <v>1764</v>
      </c>
      <c r="C89" s="194" t="s">
        <v>1717</v>
      </c>
      <c r="D89" s="356">
        <v>0</v>
      </c>
      <c r="E89" s="374">
        <v>0</v>
      </c>
      <c r="F89" s="358">
        <f t="shared" ref="F89" si="45">E89-D89</f>
        <v>0</v>
      </c>
      <c r="G89" s="365">
        <v>0</v>
      </c>
      <c r="H89" s="382" t="s">
        <v>1369</v>
      </c>
    </row>
    <row r="90" spans="1:8" ht="15.75" thickBot="1" x14ac:dyDescent="0.3">
      <c r="A90" s="353"/>
      <c r="B90" s="355"/>
      <c r="C90" s="215" t="s">
        <v>1718</v>
      </c>
      <c r="D90" s="357"/>
      <c r="E90" s="375"/>
      <c r="F90" s="359"/>
      <c r="G90" s="366"/>
      <c r="H90" s="383"/>
    </row>
    <row r="91" spans="1:8" x14ac:dyDescent="0.25">
      <c r="A91" s="378" t="s">
        <v>1765</v>
      </c>
      <c r="B91" s="354" t="s">
        <v>1766</v>
      </c>
      <c r="C91" s="194" t="s">
        <v>1717</v>
      </c>
      <c r="D91" s="356">
        <v>23.13109</v>
      </c>
      <c r="E91" s="356">
        <f>14.8408+3.7936</f>
        <v>18.634399999999999</v>
      </c>
      <c r="F91" s="358">
        <f t="shared" ref="F91" si="46">E91-D91</f>
        <v>-4.496690000000001</v>
      </c>
      <c r="G91" s="365">
        <f t="shared" ref="G91" si="47">E91/D91</f>
        <v>0.80559973611273827</v>
      </c>
      <c r="H91" s="382" t="s">
        <v>1369</v>
      </c>
    </row>
    <row r="92" spans="1:8" ht="15.75" thickBot="1" x14ac:dyDescent="0.3">
      <c r="A92" s="379"/>
      <c r="B92" s="355"/>
      <c r="C92" s="215" t="s">
        <v>1718</v>
      </c>
      <c r="D92" s="357"/>
      <c r="E92" s="357"/>
      <c r="F92" s="359"/>
      <c r="G92" s="366"/>
      <c r="H92" s="383"/>
    </row>
    <row r="93" spans="1:8" x14ac:dyDescent="0.25">
      <c r="A93" s="378" t="s">
        <v>1767</v>
      </c>
      <c r="B93" s="354" t="s">
        <v>1768</v>
      </c>
      <c r="C93" s="194" t="s">
        <v>1717</v>
      </c>
      <c r="D93" s="356">
        <v>0</v>
      </c>
      <c r="E93" s="374">
        <v>0</v>
      </c>
      <c r="F93" s="358">
        <f t="shared" ref="F93" si="48">E93-D93</f>
        <v>0</v>
      </c>
      <c r="G93" s="365">
        <v>0</v>
      </c>
      <c r="H93" s="382" t="s">
        <v>1369</v>
      </c>
    </row>
    <row r="94" spans="1:8" ht="15.75" thickBot="1" x14ac:dyDescent="0.3">
      <c r="A94" s="379"/>
      <c r="B94" s="355"/>
      <c r="C94" s="215" t="s">
        <v>1718</v>
      </c>
      <c r="D94" s="357"/>
      <c r="E94" s="375"/>
      <c r="F94" s="359"/>
      <c r="G94" s="366"/>
      <c r="H94" s="383"/>
    </row>
    <row r="95" spans="1:8" x14ac:dyDescent="0.25">
      <c r="A95" s="352" t="s">
        <v>1769</v>
      </c>
      <c r="B95" s="354" t="s">
        <v>1770</v>
      </c>
      <c r="C95" s="194" t="s">
        <v>1717</v>
      </c>
      <c r="D95" s="384">
        <f>D97+D99+D101+D103+D105</f>
        <v>43.803400000000003</v>
      </c>
      <c r="E95" s="384">
        <f>E97+E99+E101+E103+E105</f>
        <v>46.026800000000001</v>
      </c>
      <c r="F95" s="358">
        <f t="shared" ref="F95" si="49">E95-D95</f>
        <v>2.223399999999998</v>
      </c>
      <c r="G95" s="365">
        <f t="shared" ref="G95" si="50">E95/D95</f>
        <v>1.0507586169110159</v>
      </c>
      <c r="H95" s="382" t="s">
        <v>1369</v>
      </c>
    </row>
    <row r="96" spans="1:8" ht="15.75" thickBot="1" x14ac:dyDescent="0.3">
      <c r="A96" s="353"/>
      <c r="B96" s="355"/>
      <c r="C96" s="215" t="s">
        <v>1718</v>
      </c>
      <c r="D96" s="385"/>
      <c r="E96" s="385"/>
      <c r="F96" s="359"/>
      <c r="G96" s="366"/>
      <c r="H96" s="383"/>
    </row>
    <row r="97" spans="1:8" x14ac:dyDescent="0.25">
      <c r="A97" s="378" t="s">
        <v>1771</v>
      </c>
      <c r="B97" s="354" t="s">
        <v>1772</v>
      </c>
      <c r="C97" s="194" t="s">
        <v>1717</v>
      </c>
      <c r="D97" s="384">
        <v>43.803400000000003</v>
      </c>
      <c r="E97" s="393">
        <v>46.026800000000001</v>
      </c>
      <c r="F97" s="358">
        <f t="shared" ref="F97" si="51">E97-D97</f>
        <v>2.223399999999998</v>
      </c>
      <c r="G97" s="365">
        <f t="shared" ref="G97" si="52">E97/D97</f>
        <v>1.0507586169110159</v>
      </c>
      <c r="H97" s="382" t="s">
        <v>1369</v>
      </c>
    </row>
    <row r="98" spans="1:8" ht="15.75" thickBot="1" x14ac:dyDescent="0.3">
      <c r="A98" s="379"/>
      <c r="B98" s="355"/>
      <c r="C98" s="215" t="s">
        <v>1718</v>
      </c>
      <c r="D98" s="385"/>
      <c r="E98" s="393"/>
      <c r="F98" s="359"/>
      <c r="G98" s="366"/>
      <c r="H98" s="383"/>
    </row>
    <row r="99" spans="1:8" x14ac:dyDescent="0.25">
      <c r="A99" s="378" t="s">
        <v>1773</v>
      </c>
      <c r="B99" s="354" t="s">
        <v>1774</v>
      </c>
      <c r="C99" s="194" t="s">
        <v>1717</v>
      </c>
      <c r="D99" s="384">
        <v>0</v>
      </c>
      <c r="E99" s="384">
        <v>0</v>
      </c>
      <c r="F99" s="358">
        <f t="shared" ref="F99" si="53">E99-D99</f>
        <v>0</v>
      </c>
      <c r="G99" s="365">
        <v>0</v>
      </c>
      <c r="H99" s="382">
        <v>0</v>
      </c>
    </row>
    <row r="100" spans="1:8" ht="15.75" thickBot="1" x14ac:dyDescent="0.3">
      <c r="A100" s="379"/>
      <c r="B100" s="355"/>
      <c r="C100" s="215" t="s">
        <v>1718</v>
      </c>
      <c r="D100" s="385"/>
      <c r="E100" s="385"/>
      <c r="F100" s="359"/>
      <c r="G100" s="366"/>
      <c r="H100" s="383"/>
    </row>
    <row r="101" spans="1:8" x14ac:dyDescent="0.25">
      <c r="A101" s="378" t="s">
        <v>1775</v>
      </c>
      <c r="B101" s="354" t="s">
        <v>1776</v>
      </c>
      <c r="C101" s="194" t="s">
        <v>1717</v>
      </c>
      <c r="D101" s="384">
        <v>0</v>
      </c>
      <c r="E101" s="384">
        <v>0</v>
      </c>
      <c r="F101" s="358">
        <f t="shared" ref="F101" si="54">E101-D101</f>
        <v>0</v>
      </c>
      <c r="G101" s="365">
        <v>0</v>
      </c>
      <c r="H101" s="382">
        <v>0</v>
      </c>
    </row>
    <row r="102" spans="1:8" ht="15.75" thickBot="1" x14ac:dyDescent="0.3">
      <c r="A102" s="379"/>
      <c r="B102" s="355"/>
      <c r="C102" s="215" t="s">
        <v>1718</v>
      </c>
      <c r="D102" s="385"/>
      <c r="E102" s="385"/>
      <c r="F102" s="359"/>
      <c r="G102" s="366"/>
      <c r="H102" s="383"/>
    </row>
    <row r="103" spans="1:8" x14ac:dyDescent="0.25">
      <c r="A103" s="378" t="s">
        <v>1777</v>
      </c>
      <c r="B103" s="354" t="s">
        <v>1778</v>
      </c>
      <c r="C103" s="194" t="s">
        <v>1717</v>
      </c>
      <c r="D103" s="384">
        <v>0</v>
      </c>
      <c r="E103" s="384">
        <v>0</v>
      </c>
      <c r="F103" s="358">
        <f t="shared" ref="F103" si="55">E103-D103</f>
        <v>0</v>
      </c>
      <c r="G103" s="365">
        <v>0</v>
      </c>
      <c r="H103" s="382">
        <v>0</v>
      </c>
    </row>
    <row r="104" spans="1:8" ht="15.75" thickBot="1" x14ac:dyDescent="0.3">
      <c r="A104" s="379"/>
      <c r="B104" s="355"/>
      <c r="C104" s="215" t="s">
        <v>1718</v>
      </c>
      <c r="D104" s="385"/>
      <c r="E104" s="385"/>
      <c r="F104" s="359"/>
      <c r="G104" s="366"/>
      <c r="H104" s="383"/>
    </row>
    <row r="105" spans="1:8" x14ac:dyDescent="0.25">
      <c r="A105" s="378" t="s">
        <v>1779</v>
      </c>
      <c r="B105" s="354" t="s">
        <v>1780</v>
      </c>
      <c r="C105" s="194" t="s">
        <v>1717</v>
      </c>
      <c r="D105" s="384">
        <v>0</v>
      </c>
      <c r="E105" s="384">
        <v>0</v>
      </c>
      <c r="F105" s="358">
        <f t="shared" ref="F105" si="56">E105-D105</f>
        <v>0</v>
      </c>
      <c r="G105" s="365">
        <v>0</v>
      </c>
      <c r="H105" s="382">
        <v>0</v>
      </c>
    </row>
    <row r="106" spans="1:8" ht="15.75" thickBot="1" x14ac:dyDescent="0.3">
      <c r="A106" s="379"/>
      <c r="B106" s="355"/>
      <c r="C106" s="215" t="s">
        <v>1718</v>
      </c>
      <c r="D106" s="385"/>
      <c r="E106" s="394"/>
      <c r="F106" s="359"/>
      <c r="G106" s="366"/>
      <c r="H106" s="383"/>
    </row>
    <row r="107" spans="1:8" x14ac:dyDescent="0.25">
      <c r="A107" s="352" t="s">
        <v>1781</v>
      </c>
      <c r="B107" s="354" t="s">
        <v>1782</v>
      </c>
      <c r="C107" s="194" t="s">
        <v>1717</v>
      </c>
      <c r="D107" s="356">
        <f>58.42856+17.76228</f>
        <v>76.190839999999994</v>
      </c>
      <c r="E107" s="374">
        <f>66.3194+12.9157</f>
        <v>79.235100000000003</v>
      </c>
      <c r="F107" s="358">
        <f t="shared" ref="F107" si="57">E107-D107</f>
        <v>3.0442600000000084</v>
      </c>
      <c r="G107" s="365">
        <f t="shared" ref="G107" si="58">E107/D107</f>
        <v>1.039955721711429</v>
      </c>
      <c r="H107" s="382" t="s">
        <v>1369</v>
      </c>
    </row>
    <row r="108" spans="1:8" ht="15.75" thickBot="1" x14ac:dyDescent="0.3">
      <c r="A108" s="353"/>
      <c r="B108" s="355"/>
      <c r="C108" s="215" t="s">
        <v>1718</v>
      </c>
      <c r="D108" s="357"/>
      <c r="E108" s="375"/>
      <c r="F108" s="359"/>
      <c r="G108" s="366"/>
      <c r="H108" s="383"/>
    </row>
    <row r="109" spans="1:8" x14ac:dyDescent="0.25">
      <c r="A109" s="352" t="s">
        <v>1783</v>
      </c>
      <c r="B109" s="354" t="s">
        <v>1784</v>
      </c>
      <c r="C109" s="194" t="s">
        <v>1717</v>
      </c>
      <c r="D109" s="356">
        <v>10.992699999999999</v>
      </c>
      <c r="E109" s="374">
        <v>11.765599999999999</v>
      </c>
      <c r="F109" s="358">
        <f t="shared" ref="F109" si="59">E109-D109</f>
        <v>0.77289999999999992</v>
      </c>
      <c r="G109" s="365">
        <f t="shared" ref="G109" si="60">E109/D109</f>
        <v>1.0703102968333531</v>
      </c>
      <c r="H109" s="382" t="s">
        <v>1369</v>
      </c>
    </row>
    <row r="110" spans="1:8" ht="15.75" thickBot="1" x14ac:dyDescent="0.3">
      <c r="A110" s="353"/>
      <c r="B110" s="355"/>
      <c r="C110" s="215" t="s">
        <v>1718</v>
      </c>
      <c r="D110" s="357"/>
      <c r="E110" s="375"/>
      <c r="F110" s="359"/>
      <c r="G110" s="366"/>
      <c r="H110" s="383"/>
    </row>
    <row r="111" spans="1:8" x14ac:dyDescent="0.25">
      <c r="A111" s="352" t="s">
        <v>1785</v>
      </c>
      <c r="B111" s="354" t="s">
        <v>1786</v>
      </c>
      <c r="C111" s="194" t="s">
        <v>1717</v>
      </c>
      <c r="D111" s="356">
        <f>D113+D115</f>
        <v>0.62424000000000002</v>
      </c>
      <c r="E111" s="356">
        <f>E113+E115</f>
        <v>0.68069999999999997</v>
      </c>
      <c r="F111" s="358">
        <f t="shared" ref="F111" si="61">E111-D111</f>
        <v>5.6459999999999955E-2</v>
      </c>
      <c r="G111" s="365">
        <f t="shared" ref="G111" si="62">E111/D111</f>
        <v>1.0904459823144943</v>
      </c>
      <c r="H111" s="382" t="s">
        <v>1369</v>
      </c>
    </row>
    <row r="112" spans="1:8" ht="15.75" thickBot="1" x14ac:dyDescent="0.3">
      <c r="A112" s="353"/>
      <c r="B112" s="355"/>
      <c r="C112" s="215" t="s">
        <v>1718</v>
      </c>
      <c r="D112" s="357"/>
      <c r="E112" s="357"/>
      <c r="F112" s="359"/>
      <c r="G112" s="366"/>
      <c r="H112" s="383"/>
    </row>
    <row r="113" spans="1:8" x14ac:dyDescent="0.25">
      <c r="A113" s="378" t="s">
        <v>1787</v>
      </c>
      <c r="B113" s="354" t="s">
        <v>1788</v>
      </c>
      <c r="C113" s="194" t="s">
        <v>1717</v>
      </c>
      <c r="D113" s="356">
        <v>0.442</v>
      </c>
      <c r="E113" s="374">
        <v>0.45469999999999999</v>
      </c>
      <c r="F113" s="358">
        <f t="shared" ref="F113" si="63">E113-D113</f>
        <v>1.2699999999999989E-2</v>
      </c>
      <c r="G113" s="365">
        <f t="shared" ref="G113" si="64">E113/D113</f>
        <v>1.028733031674208</v>
      </c>
      <c r="H113" s="382" t="s">
        <v>1369</v>
      </c>
    </row>
    <row r="114" spans="1:8" ht="15.75" thickBot="1" x14ac:dyDescent="0.3">
      <c r="A114" s="379"/>
      <c r="B114" s="355"/>
      <c r="C114" s="215" t="s">
        <v>1718</v>
      </c>
      <c r="D114" s="357"/>
      <c r="E114" s="375"/>
      <c r="F114" s="359"/>
      <c r="G114" s="366"/>
      <c r="H114" s="383"/>
    </row>
    <row r="115" spans="1:8" x14ac:dyDescent="0.25">
      <c r="A115" s="378" t="s">
        <v>1789</v>
      </c>
      <c r="B115" s="354" t="s">
        <v>1790</v>
      </c>
      <c r="C115" s="194" t="s">
        <v>1717</v>
      </c>
      <c r="D115" s="395">
        <v>0.18224000000000001</v>
      </c>
      <c r="E115" s="397">
        <v>0.22600000000000001</v>
      </c>
      <c r="F115" s="358">
        <f t="shared" ref="F115" si="65">E115-D115</f>
        <v>4.3759999999999993E-2</v>
      </c>
      <c r="G115" s="365">
        <f t="shared" ref="G115" si="66">E115/D115</f>
        <v>1.2401229148375768</v>
      </c>
      <c r="H115" s="382" t="s">
        <v>1369</v>
      </c>
    </row>
    <row r="116" spans="1:8" ht="15.75" thickBot="1" x14ac:dyDescent="0.3">
      <c r="A116" s="379"/>
      <c r="B116" s="355"/>
      <c r="C116" s="215" t="s">
        <v>1718</v>
      </c>
      <c r="D116" s="396"/>
      <c r="E116" s="398"/>
      <c r="F116" s="359"/>
      <c r="G116" s="366"/>
      <c r="H116" s="383"/>
    </row>
    <row r="117" spans="1:8" x14ac:dyDescent="0.25">
      <c r="A117" s="352" t="s">
        <v>1791</v>
      </c>
      <c r="B117" s="354" t="s">
        <v>1792</v>
      </c>
      <c r="C117" s="194" t="s">
        <v>1717</v>
      </c>
      <c r="D117" s="356">
        <f t="shared" ref="D117:E117" si="67">D119+D121+D123</f>
        <v>9.9353400000000001</v>
      </c>
      <c r="E117" s="356">
        <f t="shared" si="67"/>
        <v>19.888300000000001</v>
      </c>
      <c r="F117" s="358">
        <f t="shared" ref="F117" si="68">E117-D117</f>
        <v>9.9529600000000009</v>
      </c>
      <c r="G117" s="365">
        <f t="shared" ref="G117" si="69">E117/D117</f>
        <v>2.0017734672391687</v>
      </c>
      <c r="H117" s="382" t="s">
        <v>1369</v>
      </c>
    </row>
    <row r="118" spans="1:8" ht="15.75" thickBot="1" x14ac:dyDescent="0.3">
      <c r="A118" s="353"/>
      <c r="B118" s="355"/>
      <c r="C118" s="215" t="s">
        <v>1718</v>
      </c>
      <c r="D118" s="357"/>
      <c r="E118" s="357"/>
      <c r="F118" s="359"/>
      <c r="G118" s="366"/>
      <c r="H118" s="383"/>
    </row>
    <row r="119" spans="1:8" x14ac:dyDescent="0.25">
      <c r="A119" s="378" t="s">
        <v>1793</v>
      </c>
      <c r="B119" s="354" t="s">
        <v>1794</v>
      </c>
      <c r="C119" s="194" t="s">
        <v>1717</v>
      </c>
      <c r="D119" s="395">
        <v>0</v>
      </c>
      <c r="E119" s="397">
        <v>0</v>
      </c>
      <c r="F119" s="358">
        <f t="shared" ref="F119" si="70">E119-D119</f>
        <v>0</v>
      </c>
      <c r="G119" s="365">
        <v>0</v>
      </c>
      <c r="H119" s="382" t="s">
        <v>1369</v>
      </c>
    </row>
    <row r="120" spans="1:8" ht="15.75" thickBot="1" x14ac:dyDescent="0.3">
      <c r="A120" s="379"/>
      <c r="B120" s="355"/>
      <c r="C120" s="215" t="s">
        <v>1718</v>
      </c>
      <c r="D120" s="396"/>
      <c r="E120" s="398"/>
      <c r="F120" s="359"/>
      <c r="G120" s="366"/>
      <c r="H120" s="383"/>
    </row>
    <row r="121" spans="1:8" x14ac:dyDescent="0.25">
      <c r="A121" s="378" t="s">
        <v>1795</v>
      </c>
      <c r="B121" s="354" t="s">
        <v>1796</v>
      </c>
      <c r="C121" s="194" t="s">
        <v>1717</v>
      </c>
      <c r="D121" s="356">
        <v>0.19056999999999999</v>
      </c>
      <c r="E121" s="374">
        <v>0.28639999999999999</v>
      </c>
      <c r="F121" s="358">
        <f t="shared" ref="F121" si="71">E121-D121</f>
        <v>9.5829999999999999E-2</v>
      </c>
      <c r="G121" s="365">
        <f t="shared" ref="G121" si="72">E121/D121</f>
        <v>1.5028598415280474</v>
      </c>
      <c r="H121" s="382" t="s">
        <v>1369</v>
      </c>
    </row>
    <row r="122" spans="1:8" ht="15.75" thickBot="1" x14ac:dyDescent="0.3">
      <c r="A122" s="379"/>
      <c r="B122" s="355"/>
      <c r="C122" s="215" t="s">
        <v>1718</v>
      </c>
      <c r="D122" s="357"/>
      <c r="E122" s="375"/>
      <c r="F122" s="359"/>
      <c r="G122" s="366"/>
      <c r="H122" s="383"/>
    </row>
    <row r="123" spans="1:8" x14ac:dyDescent="0.25">
      <c r="A123" s="378" t="s">
        <v>1797</v>
      </c>
      <c r="B123" s="354" t="s">
        <v>1798</v>
      </c>
      <c r="C123" s="194" t="s">
        <v>1717</v>
      </c>
      <c r="D123" s="356">
        <v>9.7447700000000008</v>
      </c>
      <c r="E123" s="374">
        <v>19.601900000000001</v>
      </c>
      <c r="F123" s="358">
        <f t="shared" ref="F123" si="73">E123-D123</f>
        <v>9.8571299999999997</v>
      </c>
      <c r="G123" s="365">
        <f t="shared" ref="G123" si="74">E123/D123</f>
        <v>2.0115302875285921</v>
      </c>
      <c r="H123" s="382" t="s">
        <v>1369</v>
      </c>
    </row>
    <row r="124" spans="1:8" ht="15.75" thickBot="1" x14ac:dyDescent="0.3">
      <c r="A124" s="379"/>
      <c r="B124" s="355"/>
      <c r="C124" s="215" t="s">
        <v>1718</v>
      </c>
      <c r="D124" s="357"/>
      <c r="E124" s="375"/>
      <c r="F124" s="359"/>
      <c r="G124" s="366"/>
      <c r="H124" s="383"/>
    </row>
    <row r="125" spans="1:8" x14ac:dyDescent="0.25">
      <c r="A125" s="352" t="s">
        <v>1799</v>
      </c>
      <c r="B125" s="354" t="s">
        <v>1800</v>
      </c>
      <c r="C125" s="194" t="s">
        <v>1717</v>
      </c>
      <c r="D125" s="395">
        <f t="shared" ref="D125" si="75">D127+D129+D131</f>
        <v>0</v>
      </c>
      <c r="E125" s="397">
        <v>0</v>
      </c>
      <c r="F125" s="358">
        <f t="shared" ref="F125" si="76">E125-D125</f>
        <v>0</v>
      </c>
      <c r="G125" s="365">
        <v>0</v>
      </c>
      <c r="H125" s="382" t="s">
        <v>1369</v>
      </c>
    </row>
    <row r="126" spans="1:8" ht="15.75" thickBot="1" x14ac:dyDescent="0.3">
      <c r="A126" s="353"/>
      <c r="B126" s="355"/>
      <c r="C126" s="215" t="s">
        <v>1718</v>
      </c>
      <c r="D126" s="396"/>
      <c r="E126" s="398"/>
      <c r="F126" s="359"/>
      <c r="G126" s="366"/>
      <c r="H126" s="383"/>
    </row>
    <row r="127" spans="1:8" x14ac:dyDescent="0.25">
      <c r="A127" s="378" t="s">
        <v>1801</v>
      </c>
      <c r="B127" s="354" t="s">
        <v>1802</v>
      </c>
      <c r="C127" s="194" t="s">
        <v>1717</v>
      </c>
      <c r="D127" s="395">
        <v>0</v>
      </c>
      <c r="E127" s="397">
        <v>0</v>
      </c>
      <c r="F127" s="358">
        <f t="shared" ref="F127" si="77">E127-D127</f>
        <v>0</v>
      </c>
      <c r="G127" s="365">
        <v>0</v>
      </c>
      <c r="H127" s="382" t="s">
        <v>1369</v>
      </c>
    </row>
    <row r="128" spans="1:8" ht="15.75" thickBot="1" x14ac:dyDescent="0.3">
      <c r="A128" s="379"/>
      <c r="B128" s="355"/>
      <c r="C128" s="215" t="s">
        <v>1718</v>
      </c>
      <c r="D128" s="396"/>
      <c r="E128" s="398"/>
      <c r="F128" s="359"/>
      <c r="G128" s="366"/>
      <c r="H128" s="383"/>
    </row>
    <row r="129" spans="1:8" x14ac:dyDescent="0.25">
      <c r="A129" s="378" t="s">
        <v>1803</v>
      </c>
      <c r="B129" s="354" t="s">
        <v>1804</v>
      </c>
      <c r="C129" s="194" t="s">
        <v>1717</v>
      </c>
      <c r="D129" s="395">
        <v>0</v>
      </c>
      <c r="E129" s="397">
        <v>0</v>
      </c>
      <c r="F129" s="358">
        <f t="shared" ref="F129" si="78">E129-D129</f>
        <v>0</v>
      </c>
      <c r="G129" s="365">
        <v>0</v>
      </c>
      <c r="H129" s="382" t="s">
        <v>1369</v>
      </c>
    </row>
    <row r="130" spans="1:8" ht="15.75" thickBot="1" x14ac:dyDescent="0.3">
      <c r="A130" s="379"/>
      <c r="B130" s="355"/>
      <c r="C130" s="215" t="s">
        <v>1718</v>
      </c>
      <c r="D130" s="396"/>
      <c r="E130" s="398"/>
      <c r="F130" s="359"/>
      <c r="G130" s="366"/>
      <c r="H130" s="383"/>
    </row>
    <row r="131" spans="1:8" x14ac:dyDescent="0.25">
      <c r="A131" s="378" t="s">
        <v>1805</v>
      </c>
      <c r="B131" s="354" t="s">
        <v>1806</v>
      </c>
      <c r="C131" s="194" t="s">
        <v>1717</v>
      </c>
      <c r="D131" s="395">
        <v>0</v>
      </c>
      <c r="E131" s="397">
        <v>0</v>
      </c>
      <c r="F131" s="358">
        <f t="shared" ref="F131" si="79">E131-D131</f>
        <v>0</v>
      </c>
      <c r="G131" s="365">
        <v>0</v>
      </c>
      <c r="H131" s="382" t="s">
        <v>1369</v>
      </c>
    </row>
    <row r="132" spans="1:8" ht="15.75" thickBot="1" x14ac:dyDescent="0.3">
      <c r="A132" s="379"/>
      <c r="B132" s="355"/>
      <c r="C132" s="215" t="s">
        <v>1718</v>
      </c>
      <c r="D132" s="396"/>
      <c r="E132" s="398"/>
      <c r="F132" s="359"/>
      <c r="G132" s="366"/>
      <c r="H132" s="383"/>
    </row>
    <row r="133" spans="1:8" ht="15.75" x14ac:dyDescent="0.25">
      <c r="A133" s="352" t="s">
        <v>1807</v>
      </c>
      <c r="B133" s="138" t="s">
        <v>1808</v>
      </c>
      <c r="C133" s="194" t="s">
        <v>1717</v>
      </c>
      <c r="D133" s="356">
        <f>D135+D143+D145+D147+D149+D151+D153+D155+D161</f>
        <v>16.274158000000057</v>
      </c>
      <c r="E133" s="358">
        <f>E135+E143+E145+E147+E149+E151+E153+E155+E161</f>
        <v>21.834121109999984</v>
      </c>
      <c r="F133" s="358">
        <f t="shared" ref="F133" si="80">E133-D133</f>
        <v>5.5599631099999272</v>
      </c>
      <c r="G133" s="365">
        <f t="shared" ref="G133" si="81">E133/D133</f>
        <v>1.3416436727479177</v>
      </c>
      <c r="H133" s="382" t="s">
        <v>1369</v>
      </c>
    </row>
    <row r="134" spans="1:8" ht="16.5" thickBot="1" x14ac:dyDescent="0.3">
      <c r="A134" s="353"/>
      <c r="B134" s="139" t="s">
        <v>1809</v>
      </c>
      <c r="C134" s="215" t="s">
        <v>1718</v>
      </c>
      <c r="D134" s="357"/>
      <c r="E134" s="390"/>
      <c r="F134" s="359"/>
      <c r="G134" s="366"/>
      <c r="H134" s="383"/>
    </row>
    <row r="135" spans="1:8" x14ac:dyDescent="0.25">
      <c r="A135" s="372" t="s">
        <v>1810</v>
      </c>
      <c r="B135" s="354" t="s">
        <v>1720</v>
      </c>
      <c r="C135" s="194" t="s">
        <v>1717</v>
      </c>
      <c r="D135" s="395">
        <v>0</v>
      </c>
      <c r="E135" s="397">
        <v>0</v>
      </c>
      <c r="F135" s="358">
        <f t="shared" ref="F135" si="82">E135-D135</f>
        <v>0</v>
      </c>
      <c r="G135" s="365">
        <v>0</v>
      </c>
      <c r="H135" s="382" t="s">
        <v>1369</v>
      </c>
    </row>
    <row r="136" spans="1:8" ht="15.75" thickBot="1" x14ac:dyDescent="0.3">
      <c r="A136" s="373"/>
      <c r="B136" s="355"/>
      <c r="C136" s="215" t="s">
        <v>1718</v>
      </c>
      <c r="D136" s="396"/>
      <c r="E136" s="398"/>
      <c r="F136" s="359"/>
      <c r="G136" s="366"/>
      <c r="H136" s="383"/>
    </row>
    <row r="137" spans="1:8" x14ac:dyDescent="0.25">
      <c r="A137" s="378" t="s">
        <v>1811</v>
      </c>
      <c r="B137" s="354" t="s">
        <v>1721</v>
      </c>
      <c r="C137" s="194" t="s">
        <v>1717</v>
      </c>
      <c r="D137" s="395">
        <v>0</v>
      </c>
      <c r="E137" s="397">
        <v>0</v>
      </c>
      <c r="F137" s="358">
        <f t="shared" ref="F137" si="83">E137-D137</f>
        <v>0</v>
      </c>
      <c r="G137" s="365">
        <v>0</v>
      </c>
      <c r="H137" s="382" t="s">
        <v>1369</v>
      </c>
    </row>
    <row r="138" spans="1:8" ht="15.75" thickBot="1" x14ac:dyDescent="0.3">
      <c r="A138" s="379"/>
      <c r="B138" s="355"/>
      <c r="C138" s="215" t="s">
        <v>1718</v>
      </c>
      <c r="D138" s="396"/>
      <c r="E138" s="398"/>
      <c r="F138" s="359"/>
      <c r="G138" s="366"/>
      <c r="H138" s="383"/>
    </row>
    <row r="139" spans="1:8" x14ac:dyDescent="0.25">
      <c r="A139" s="378" t="s">
        <v>1812</v>
      </c>
      <c r="B139" s="354" t="s">
        <v>1722</v>
      </c>
      <c r="C139" s="194" t="s">
        <v>1717</v>
      </c>
      <c r="D139" s="395">
        <v>0</v>
      </c>
      <c r="E139" s="397">
        <v>0</v>
      </c>
      <c r="F139" s="358">
        <f t="shared" ref="F139" si="84">E139-D139</f>
        <v>0</v>
      </c>
      <c r="G139" s="365">
        <v>0</v>
      </c>
      <c r="H139" s="382" t="s">
        <v>1369</v>
      </c>
    </row>
    <row r="140" spans="1:8" ht="15.75" thickBot="1" x14ac:dyDescent="0.3">
      <c r="A140" s="379"/>
      <c r="B140" s="355"/>
      <c r="C140" s="215" t="s">
        <v>1718</v>
      </c>
      <c r="D140" s="396"/>
      <c r="E140" s="398"/>
      <c r="F140" s="359"/>
      <c r="G140" s="366"/>
      <c r="H140" s="383"/>
    </row>
    <row r="141" spans="1:8" x14ac:dyDescent="0.25">
      <c r="A141" s="378" t="s">
        <v>1813</v>
      </c>
      <c r="B141" s="354" t="s">
        <v>1723</v>
      </c>
      <c r="C141" s="194" t="s">
        <v>1717</v>
      </c>
      <c r="D141" s="395">
        <v>0</v>
      </c>
      <c r="E141" s="397">
        <v>0</v>
      </c>
      <c r="F141" s="358">
        <f t="shared" ref="F141" si="85">E141-D141</f>
        <v>0</v>
      </c>
      <c r="G141" s="365">
        <v>0</v>
      </c>
      <c r="H141" s="382" t="s">
        <v>1369</v>
      </c>
    </row>
    <row r="142" spans="1:8" ht="15.75" thickBot="1" x14ac:dyDescent="0.3">
      <c r="A142" s="379"/>
      <c r="B142" s="355"/>
      <c r="C142" s="215" t="s">
        <v>1718</v>
      </c>
      <c r="D142" s="396"/>
      <c r="E142" s="398"/>
      <c r="F142" s="359"/>
      <c r="G142" s="366"/>
      <c r="H142" s="383"/>
    </row>
    <row r="143" spans="1:8" x14ac:dyDescent="0.25">
      <c r="A143" s="372" t="s">
        <v>1814</v>
      </c>
      <c r="B143" s="354" t="s">
        <v>1725</v>
      </c>
      <c r="C143" s="194" t="s">
        <v>1717</v>
      </c>
      <c r="D143" s="401">
        <v>0</v>
      </c>
      <c r="E143" s="403">
        <v>0</v>
      </c>
      <c r="F143" s="358">
        <f t="shared" ref="F143" si="86">E143-D143</f>
        <v>0</v>
      </c>
      <c r="G143" s="365">
        <v>0</v>
      </c>
      <c r="H143" s="382" t="s">
        <v>1369</v>
      </c>
    </row>
    <row r="144" spans="1:8" ht="15.75" thickBot="1" x14ac:dyDescent="0.3">
      <c r="A144" s="373"/>
      <c r="B144" s="355"/>
      <c r="C144" s="215" t="s">
        <v>1718</v>
      </c>
      <c r="D144" s="402"/>
      <c r="E144" s="404"/>
      <c r="F144" s="359"/>
      <c r="G144" s="366"/>
      <c r="H144" s="383"/>
    </row>
    <row r="145" spans="1:8" x14ac:dyDescent="0.25">
      <c r="A145" s="372" t="s">
        <v>1815</v>
      </c>
      <c r="B145" s="354" t="s">
        <v>1727</v>
      </c>
      <c r="C145" s="194" t="s">
        <v>1717</v>
      </c>
      <c r="D145" s="399">
        <f>D30-D60</f>
        <v>16.274158000000057</v>
      </c>
      <c r="E145" s="399">
        <f>E30-E60</f>
        <v>21.834121109999984</v>
      </c>
      <c r="F145" s="358">
        <f t="shared" ref="F145" si="87">E145-D145</f>
        <v>5.5599631099999272</v>
      </c>
      <c r="G145" s="365">
        <f t="shared" ref="G145" si="88">E145/D145</f>
        <v>1.3416436727479177</v>
      </c>
      <c r="H145" s="382" t="s">
        <v>1369</v>
      </c>
    </row>
    <row r="146" spans="1:8" ht="15.75" thickBot="1" x14ac:dyDescent="0.3">
      <c r="A146" s="373"/>
      <c r="B146" s="355"/>
      <c r="C146" s="215" t="s">
        <v>1718</v>
      </c>
      <c r="D146" s="400"/>
      <c r="E146" s="400"/>
      <c r="F146" s="359"/>
      <c r="G146" s="366"/>
      <c r="H146" s="383"/>
    </row>
    <row r="147" spans="1:8" x14ac:dyDescent="0.25">
      <c r="A147" s="372" t="s">
        <v>1816</v>
      </c>
      <c r="B147" s="354" t="s">
        <v>1728</v>
      </c>
      <c r="C147" s="194" t="s">
        <v>1717</v>
      </c>
      <c r="D147" s="395">
        <v>0</v>
      </c>
      <c r="E147" s="397">
        <v>0</v>
      </c>
      <c r="F147" s="358">
        <f t="shared" ref="F147" si="89">E147-D147</f>
        <v>0</v>
      </c>
      <c r="G147" s="365">
        <v>0</v>
      </c>
      <c r="H147" s="382" t="s">
        <v>1369</v>
      </c>
    </row>
    <row r="148" spans="1:8" ht="15.75" thickBot="1" x14ac:dyDescent="0.3">
      <c r="A148" s="373"/>
      <c r="B148" s="355"/>
      <c r="C148" s="215" t="s">
        <v>1718</v>
      </c>
      <c r="D148" s="396"/>
      <c r="E148" s="398"/>
      <c r="F148" s="359"/>
      <c r="G148" s="366"/>
      <c r="H148" s="383"/>
    </row>
    <row r="149" spans="1:8" x14ac:dyDescent="0.25">
      <c r="A149" s="372" t="s">
        <v>1817</v>
      </c>
      <c r="B149" s="354" t="s">
        <v>1730</v>
      </c>
      <c r="C149" s="194" t="s">
        <v>1717</v>
      </c>
      <c r="D149" s="395">
        <f t="shared" ref="D149" si="90">D34-D64</f>
        <v>0</v>
      </c>
      <c r="E149" s="397">
        <v>0</v>
      </c>
      <c r="F149" s="358">
        <f t="shared" ref="F149" si="91">E149-D149</f>
        <v>0</v>
      </c>
      <c r="G149" s="365">
        <v>0</v>
      </c>
      <c r="H149" s="382" t="s">
        <v>1369</v>
      </c>
    </row>
    <row r="150" spans="1:8" ht="15.75" thickBot="1" x14ac:dyDescent="0.3">
      <c r="A150" s="373"/>
      <c r="B150" s="355"/>
      <c r="C150" s="215" t="s">
        <v>1718</v>
      </c>
      <c r="D150" s="396"/>
      <c r="E150" s="398"/>
      <c r="F150" s="359"/>
      <c r="G150" s="366"/>
      <c r="H150" s="383"/>
    </row>
    <row r="151" spans="1:8" x14ac:dyDescent="0.25">
      <c r="A151" s="372" t="s">
        <v>1818</v>
      </c>
      <c r="B151" s="354" t="s">
        <v>1731</v>
      </c>
      <c r="C151" s="194" t="s">
        <v>1717</v>
      </c>
      <c r="D151" s="395">
        <v>0</v>
      </c>
      <c r="E151" s="397">
        <v>0</v>
      </c>
      <c r="F151" s="358">
        <f t="shared" ref="F151" si="92">E151-D151</f>
        <v>0</v>
      </c>
      <c r="G151" s="365">
        <v>0</v>
      </c>
      <c r="H151" s="382" t="s">
        <v>1369</v>
      </c>
    </row>
    <row r="152" spans="1:8" ht="15.75" thickBot="1" x14ac:dyDescent="0.3">
      <c r="A152" s="373"/>
      <c r="B152" s="355"/>
      <c r="C152" s="215" t="s">
        <v>1718</v>
      </c>
      <c r="D152" s="396"/>
      <c r="E152" s="398"/>
      <c r="F152" s="359"/>
      <c r="G152" s="366"/>
      <c r="H152" s="383"/>
    </row>
    <row r="153" spans="1:8" x14ac:dyDescent="0.25">
      <c r="A153" s="372" t="s">
        <v>1819</v>
      </c>
      <c r="B153" s="354" t="s">
        <v>1733</v>
      </c>
      <c r="C153" s="194" t="s">
        <v>1717</v>
      </c>
      <c r="D153" s="395">
        <v>0</v>
      </c>
      <c r="E153" s="397">
        <v>0</v>
      </c>
      <c r="F153" s="358">
        <f t="shared" ref="F153" si="93">E153-D153</f>
        <v>0</v>
      </c>
      <c r="G153" s="365">
        <v>0</v>
      </c>
      <c r="H153" s="382" t="s">
        <v>1369</v>
      </c>
    </row>
    <row r="154" spans="1:8" ht="15.75" thickBot="1" x14ac:dyDescent="0.3">
      <c r="A154" s="373"/>
      <c r="B154" s="355"/>
      <c r="C154" s="215" t="s">
        <v>1718</v>
      </c>
      <c r="D154" s="396"/>
      <c r="E154" s="398"/>
      <c r="F154" s="359"/>
      <c r="G154" s="366"/>
      <c r="H154" s="383"/>
    </row>
    <row r="155" spans="1:8" x14ac:dyDescent="0.25">
      <c r="A155" s="372" t="s">
        <v>1820</v>
      </c>
      <c r="B155" s="354" t="s">
        <v>1735</v>
      </c>
      <c r="C155" s="194" t="s">
        <v>1717</v>
      </c>
      <c r="D155" s="395">
        <v>0</v>
      </c>
      <c r="E155" s="397">
        <v>0</v>
      </c>
      <c r="F155" s="358">
        <f t="shared" ref="F155" si="94">E155-D155</f>
        <v>0</v>
      </c>
      <c r="G155" s="365">
        <v>0</v>
      </c>
      <c r="H155" s="382" t="s">
        <v>1369</v>
      </c>
    </row>
    <row r="156" spans="1:8" ht="15.75" thickBot="1" x14ac:dyDescent="0.3">
      <c r="A156" s="373"/>
      <c r="B156" s="355"/>
      <c r="C156" s="215" t="s">
        <v>1718</v>
      </c>
      <c r="D156" s="396"/>
      <c r="E156" s="398"/>
      <c r="F156" s="359"/>
      <c r="G156" s="366"/>
      <c r="H156" s="383"/>
    </row>
    <row r="157" spans="1:8" x14ac:dyDescent="0.25">
      <c r="A157" s="378"/>
      <c r="B157" s="354" t="s">
        <v>1736</v>
      </c>
      <c r="C157" s="194" t="s">
        <v>1717</v>
      </c>
      <c r="D157" s="401">
        <v>0</v>
      </c>
      <c r="E157" s="403">
        <v>0</v>
      </c>
      <c r="F157" s="358">
        <f t="shared" ref="F157" si="95">E157-D157</f>
        <v>0</v>
      </c>
      <c r="G157" s="365">
        <v>0</v>
      </c>
      <c r="H157" s="382" t="s">
        <v>1369</v>
      </c>
    </row>
    <row r="158" spans="1:8" ht="15.75" thickBot="1" x14ac:dyDescent="0.3">
      <c r="A158" s="379"/>
      <c r="B158" s="355"/>
      <c r="C158" s="215" t="s">
        <v>1718</v>
      </c>
      <c r="D158" s="402"/>
      <c r="E158" s="404"/>
      <c r="F158" s="359"/>
      <c r="G158" s="366"/>
      <c r="H158" s="383"/>
    </row>
    <row r="159" spans="1:8" x14ac:dyDescent="0.25">
      <c r="A159" s="378"/>
      <c r="B159" s="354" t="s">
        <v>1737</v>
      </c>
      <c r="C159" s="194" t="s">
        <v>1717</v>
      </c>
      <c r="D159" s="395">
        <v>0</v>
      </c>
      <c r="E159" s="397">
        <v>0</v>
      </c>
      <c r="F159" s="358">
        <f t="shared" ref="F159" si="96">E159-D159</f>
        <v>0</v>
      </c>
      <c r="G159" s="365">
        <v>0</v>
      </c>
      <c r="H159" s="382" t="s">
        <v>1369</v>
      </c>
    </row>
    <row r="160" spans="1:8" ht="15.75" thickBot="1" x14ac:dyDescent="0.3">
      <c r="A160" s="379"/>
      <c r="B160" s="355"/>
      <c r="C160" s="215" t="s">
        <v>1718</v>
      </c>
      <c r="D160" s="396"/>
      <c r="E160" s="398"/>
      <c r="F160" s="359"/>
      <c r="G160" s="366"/>
      <c r="H160" s="383"/>
    </row>
    <row r="161" spans="1:8" x14ac:dyDescent="0.25">
      <c r="A161" s="372" t="s">
        <v>1821</v>
      </c>
      <c r="B161" s="354" t="s">
        <v>1739</v>
      </c>
      <c r="C161" s="194" t="s">
        <v>1717</v>
      </c>
      <c r="D161" s="395">
        <f t="shared" ref="D161" si="97">D46-D75</f>
        <v>0</v>
      </c>
      <c r="E161" s="397">
        <v>0</v>
      </c>
      <c r="F161" s="358">
        <f t="shared" ref="F161" si="98">E161-D161</f>
        <v>0</v>
      </c>
      <c r="G161" s="365">
        <v>0</v>
      </c>
      <c r="H161" s="382" t="s">
        <v>1369</v>
      </c>
    </row>
    <row r="162" spans="1:8" ht="15.75" thickBot="1" x14ac:dyDescent="0.3">
      <c r="A162" s="373"/>
      <c r="B162" s="355"/>
      <c r="C162" s="215" t="s">
        <v>1718</v>
      </c>
      <c r="D162" s="396"/>
      <c r="E162" s="398"/>
      <c r="F162" s="359"/>
      <c r="G162" s="366"/>
      <c r="H162" s="383"/>
    </row>
    <row r="163" spans="1:8" ht="15.75" x14ac:dyDescent="0.25">
      <c r="A163" s="352" t="s">
        <v>1822</v>
      </c>
      <c r="B163" s="138" t="s">
        <v>1823</v>
      </c>
      <c r="C163" s="194" t="s">
        <v>1717</v>
      </c>
      <c r="D163" s="395">
        <v>0</v>
      </c>
      <c r="E163" s="397">
        <v>0</v>
      </c>
      <c r="F163" s="358">
        <f t="shared" ref="F163" si="99">E163-D163</f>
        <v>0</v>
      </c>
      <c r="G163" s="365">
        <v>0</v>
      </c>
      <c r="H163" s="382" t="s">
        <v>1369</v>
      </c>
    </row>
    <row r="164" spans="1:8" ht="16.5" thickBot="1" x14ac:dyDescent="0.3">
      <c r="A164" s="353"/>
      <c r="B164" s="139" t="s">
        <v>1824</v>
      </c>
      <c r="C164" s="215" t="s">
        <v>1718</v>
      </c>
      <c r="D164" s="396"/>
      <c r="E164" s="398"/>
      <c r="F164" s="359"/>
      <c r="G164" s="366"/>
      <c r="H164" s="383"/>
    </row>
    <row r="165" spans="1:8" x14ac:dyDescent="0.25">
      <c r="A165" s="372" t="s">
        <v>1825</v>
      </c>
      <c r="B165" s="354" t="s">
        <v>1826</v>
      </c>
      <c r="C165" s="194" t="s">
        <v>1717</v>
      </c>
      <c r="D165" s="395">
        <v>0</v>
      </c>
      <c r="E165" s="397">
        <v>0</v>
      </c>
      <c r="F165" s="358">
        <f t="shared" ref="F165" si="100">E165-D165</f>
        <v>0</v>
      </c>
      <c r="G165" s="365">
        <v>0</v>
      </c>
      <c r="H165" s="382" t="s">
        <v>1369</v>
      </c>
    </row>
    <row r="166" spans="1:8" ht="15.75" thickBot="1" x14ac:dyDescent="0.3">
      <c r="A166" s="373"/>
      <c r="B166" s="355"/>
      <c r="C166" s="215" t="s">
        <v>1718</v>
      </c>
      <c r="D166" s="396"/>
      <c r="E166" s="398"/>
      <c r="F166" s="359"/>
      <c r="G166" s="366"/>
      <c r="H166" s="383"/>
    </row>
    <row r="167" spans="1:8" x14ac:dyDescent="0.25">
      <c r="A167" s="378"/>
      <c r="B167" s="354" t="s">
        <v>1827</v>
      </c>
      <c r="C167" s="194" t="s">
        <v>1717</v>
      </c>
      <c r="D167" s="395">
        <v>0</v>
      </c>
      <c r="E167" s="397">
        <v>0</v>
      </c>
      <c r="F167" s="358">
        <f t="shared" ref="F167" si="101">E167-D167</f>
        <v>0</v>
      </c>
      <c r="G167" s="365">
        <v>0</v>
      </c>
      <c r="H167" s="382" t="s">
        <v>1369</v>
      </c>
    </row>
    <row r="168" spans="1:8" ht="15.75" thickBot="1" x14ac:dyDescent="0.3">
      <c r="A168" s="379"/>
      <c r="B168" s="355"/>
      <c r="C168" s="215" t="s">
        <v>1718</v>
      </c>
      <c r="D168" s="396"/>
      <c r="E168" s="398"/>
      <c r="F168" s="359"/>
      <c r="G168" s="366"/>
      <c r="H168" s="383"/>
    </row>
    <row r="169" spans="1:8" x14ac:dyDescent="0.25">
      <c r="A169" s="378"/>
      <c r="B169" s="354" t="s">
        <v>1828</v>
      </c>
      <c r="C169" s="194" t="s">
        <v>1717</v>
      </c>
      <c r="D169" s="395">
        <v>0</v>
      </c>
      <c r="E169" s="397">
        <v>0</v>
      </c>
      <c r="F169" s="358">
        <f t="shared" ref="F169" si="102">E169-D169</f>
        <v>0</v>
      </c>
      <c r="G169" s="365">
        <v>0</v>
      </c>
      <c r="H169" s="382" t="s">
        <v>1369</v>
      </c>
    </row>
    <row r="170" spans="1:8" ht="15.75" thickBot="1" x14ac:dyDescent="0.3">
      <c r="A170" s="379"/>
      <c r="B170" s="355"/>
      <c r="C170" s="215" t="s">
        <v>1718</v>
      </c>
      <c r="D170" s="396"/>
      <c r="E170" s="398"/>
      <c r="F170" s="359"/>
      <c r="G170" s="366"/>
      <c r="H170" s="383"/>
    </row>
    <row r="171" spans="1:8" x14ac:dyDescent="0.25">
      <c r="A171" s="378"/>
      <c r="B171" s="354" t="s">
        <v>1829</v>
      </c>
      <c r="C171" s="194" t="s">
        <v>1717</v>
      </c>
      <c r="D171" s="395">
        <v>0</v>
      </c>
      <c r="E171" s="397">
        <v>0</v>
      </c>
      <c r="F171" s="358">
        <f t="shared" ref="F171" si="103">E171-D171</f>
        <v>0</v>
      </c>
      <c r="G171" s="365">
        <v>0</v>
      </c>
      <c r="H171" s="382" t="s">
        <v>1369</v>
      </c>
    </row>
    <row r="172" spans="1:8" ht="15.75" thickBot="1" x14ac:dyDescent="0.3">
      <c r="A172" s="379"/>
      <c r="B172" s="355"/>
      <c r="C172" s="215" t="s">
        <v>1718</v>
      </c>
      <c r="D172" s="396"/>
      <c r="E172" s="398"/>
      <c r="F172" s="359"/>
      <c r="G172" s="366"/>
      <c r="H172" s="383"/>
    </row>
    <row r="173" spans="1:8" x14ac:dyDescent="0.25">
      <c r="A173" s="352" t="s">
        <v>1830</v>
      </c>
      <c r="B173" s="354" t="s">
        <v>1831</v>
      </c>
      <c r="C173" s="194" t="s">
        <v>1717</v>
      </c>
      <c r="D173" s="395">
        <v>0</v>
      </c>
      <c r="E173" s="397">
        <v>0</v>
      </c>
      <c r="F173" s="358">
        <f t="shared" ref="F173" si="104">E173-D173</f>
        <v>0</v>
      </c>
      <c r="G173" s="365">
        <v>0</v>
      </c>
      <c r="H173" s="382" t="s">
        <v>1369</v>
      </c>
    </row>
    <row r="174" spans="1:8" ht="15.75" thickBot="1" x14ac:dyDescent="0.3">
      <c r="A174" s="353"/>
      <c r="B174" s="355"/>
      <c r="C174" s="215" t="s">
        <v>1718</v>
      </c>
      <c r="D174" s="396"/>
      <c r="E174" s="398"/>
      <c r="F174" s="359"/>
      <c r="G174" s="366"/>
      <c r="H174" s="383"/>
    </row>
    <row r="175" spans="1:8" x14ac:dyDescent="0.25">
      <c r="A175" s="378" t="s">
        <v>1832</v>
      </c>
      <c r="B175" s="354" t="s">
        <v>1833</v>
      </c>
      <c r="C175" s="194" t="s">
        <v>1717</v>
      </c>
      <c r="D175" s="395">
        <v>0</v>
      </c>
      <c r="E175" s="397">
        <v>0</v>
      </c>
      <c r="F175" s="358">
        <f t="shared" ref="F175" si="105">E175-D175</f>
        <v>0</v>
      </c>
      <c r="G175" s="365">
        <v>0</v>
      </c>
      <c r="H175" s="382" t="s">
        <v>1369</v>
      </c>
    </row>
    <row r="176" spans="1:8" ht="15.75" thickBot="1" x14ac:dyDescent="0.3">
      <c r="A176" s="379"/>
      <c r="B176" s="355"/>
      <c r="C176" s="215" t="s">
        <v>1718</v>
      </c>
      <c r="D176" s="396"/>
      <c r="E176" s="398"/>
      <c r="F176" s="359"/>
      <c r="G176" s="366"/>
      <c r="H176" s="383"/>
    </row>
    <row r="177" spans="1:8" x14ac:dyDescent="0.25">
      <c r="A177" s="372" t="s">
        <v>1834</v>
      </c>
      <c r="B177" s="354" t="s">
        <v>1792</v>
      </c>
      <c r="C177" s="194" t="s">
        <v>1717</v>
      </c>
      <c r="D177" s="395">
        <v>0</v>
      </c>
      <c r="E177" s="397">
        <v>0</v>
      </c>
      <c r="F177" s="358">
        <f t="shared" ref="F177" si="106">E177-D177</f>
        <v>0</v>
      </c>
      <c r="G177" s="365">
        <v>0</v>
      </c>
      <c r="H177" s="382" t="s">
        <v>1369</v>
      </c>
    </row>
    <row r="178" spans="1:8" ht="15.75" thickBot="1" x14ac:dyDescent="0.3">
      <c r="A178" s="373"/>
      <c r="B178" s="355"/>
      <c r="C178" s="215" t="s">
        <v>1718</v>
      </c>
      <c r="D178" s="396"/>
      <c r="E178" s="398"/>
      <c r="F178" s="359"/>
      <c r="G178" s="366"/>
      <c r="H178" s="383"/>
    </row>
    <row r="179" spans="1:8" x14ac:dyDescent="0.25">
      <c r="A179" s="378" t="s">
        <v>1835</v>
      </c>
      <c r="B179" s="354" t="s">
        <v>1836</v>
      </c>
      <c r="C179" s="194" t="s">
        <v>1717</v>
      </c>
      <c r="D179" s="395">
        <v>0</v>
      </c>
      <c r="E179" s="397">
        <v>0</v>
      </c>
      <c r="F179" s="358">
        <f t="shared" ref="F179" si="107">E179-D179</f>
        <v>0</v>
      </c>
      <c r="G179" s="365">
        <v>0</v>
      </c>
      <c r="H179" s="382" t="s">
        <v>1369</v>
      </c>
    </row>
    <row r="180" spans="1:8" ht="15.75" thickBot="1" x14ac:dyDescent="0.3">
      <c r="A180" s="379"/>
      <c r="B180" s="355"/>
      <c r="C180" s="215" t="s">
        <v>1718</v>
      </c>
      <c r="D180" s="396"/>
      <c r="E180" s="398"/>
      <c r="F180" s="359"/>
      <c r="G180" s="366"/>
      <c r="H180" s="383"/>
    </row>
    <row r="181" spans="1:8" x14ac:dyDescent="0.25">
      <c r="A181" s="378" t="s">
        <v>1837</v>
      </c>
      <c r="B181" s="354" t="s">
        <v>1838</v>
      </c>
      <c r="C181" s="194" t="s">
        <v>1717</v>
      </c>
      <c r="D181" s="395">
        <v>0</v>
      </c>
      <c r="E181" s="397">
        <v>0</v>
      </c>
      <c r="F181" s="358">
        <f t="shared" ref="F181" si="108">E181-D181</f>
        <v>0</v>
      </c>
      <c r="G181" s="365">
        <v>0</v>
      </c>
      <c r="H181" s="382" t="s">
        <v>1369</v>
      </c>
    </row>
    <row r="182" spans="1:8" ht="15.75" thickBot="1" x14ac:dyDescent="0.3">
      <c r="A182" s="379"/>
      <c r="B182" s="355"/>
      <c r="C182" s="215" t="s">
        <v>1718</v>
      </c>
      <c r="D182" s="396"/>
      <c r="E182" s="398"/>
      <c r="F182" s="359"/>
      <c r="G182" s="366"/>
      <c r="H182" s="383"/>
    </row>
    <row r="183" spans="1:8" x14ac:dyDescent="0.25">
      <c r="A183" s="378" t="s">
        <v>1839</v>
      </c>
      <c r="B183" s="354" t="s">
        <v>1840</v>
      </c>
      <c r="C183" s="194" t="s">
        <v>1717</v>
      </c>
      <c r="D183" s="395">
        <v>0</v>
      </c>
      <c r="E183" s="397">
        <v>0</v>
      </c>
      <c r="F183" s="358">
        <f t="shared" ref="F183" si="109">E183-D183</f>
        <v>0</v>
      </c>
      <c r="G183" s="365">
        <v>0</v>
      </c>
      <c r="H183" s="382" t="s">
        <v>1369</v>
      </c>
    </row>
    <row r="184" spans="1:8" ht="15.75" thickBot="1" x14ac:dyDescent="0.3">
      <c r="A184" s="379"/>
      <c r="B184" s="355"/>
      <c r="C184" s="215" t="s">
        <v>1718</v>
      </c>
      <c r="D184" s="396"/>
      <c r="E184" s="398"/>
      <c r="F184" s="359"/>
      <c r="G184" s="366"/>
      <c r="H184" s="383"/>
    </row>
    <row r="185" spans="1:8" x14ac:dyDescent="0.25">
      <c r="A185" s="352" t="s">
        <v>1841</v>
      </c>
      <c r="B185" s="354" t="s">
        <v>1831</v>
      </c>
      <c r="C185" s="194" t="s">
        <v>1717</v>
      </c>
      <c r="D185" s="395">
        <v>0</v>
      </c>
      <c r="E185" s="397">
        <v>0</v>
      </c>
      <c r="F185" s="358">
        <f t="shared" ref="F185" si="110">E185-D185</f>
        <v>0</v>
      </c>
      <c r="G185" s="365">
        <v>0</v>
      </c>
      <c r="H185" s="382" t="s">
        <v>1369</v>
      </c>
    </row>
    <row r="186" spans="1:8" ht="15.75" thickBot="1" x14ac:dyDescent="0.3">
      <c r="A186" s="353"/>
      <c r="B186" s="355"/>
      <c r="C186" s="215" t="s">
        <v>1718</v>
      </c>
      <c r="D186" s="396"/>
      <c r="E186" s="398"/>
      <c r="F186" s="359"/>
      <c r="G186" s="366"/>
      <c r="H186" s="383"/>
    </row>
    <row r="187" spans="1:8" x14ac:dyDescent="0.25">
      <c r="A187" s="378" t="s">
        <v>1842</v>
      </c>
      <c r="B187" s="354" t="s">
        <v>1843</v>
      </c>
      <c r="C187" s="194" t="s">
        <v>1717</v>
      </c>
      <c r="D187" s="395">
        <v>0</v>
      </c>
      <c r="E187" s="397">
        <v>0</v>
      </c>
      <c r="F187" s="358">
        <f t="shared" ref="F187" si="111">E187-D187</f>
        <v>0</v>
      </c>
      <c r="G187" s="365">
        <v>0</v>
      </c>
      <c r="H187" s="382" t="s">
        <v>1369</v>
      </c>
    </row>
    <row r="188" spans="1:8" ht="15.75" thickBot="1" x14ac:dyDescent="0.3">
      <c r="A188" s="379"/>
      <c r="B188" s="355"/>
      <c r="C188" s="215" t="s">
        <v>1718</v>
      </c>
      <c r="D188" s="396"/>
      <c r="E188" s="398"/>
      <c r="F188" s="359"/>
      <c r="G188" s="366"/>
      <c r="H188" s="383"/>
    </row>
    <row r="189" spans="1:8" ht="15.75" x14ac:dyDescent="0.25">
      <c r="A189" s="352" t="s">
        <v>1844</v>
      </c>
      <c r="B189" s="138" t="s">
        <v>1845</v>
      </c>
      <c r="C189" s="194" t="s">
        <v>1717</v>
      </c>
      <c r="D189" s="356">
        <f t="shared" ref="D189:E189" si="112">D163+D133</f>
        <v>16.274158000000057</v>
      </c>
      <c r="E189" s="356">
        <f t="shared" si="112"/>
        <v>21.834121109999984</v>
      </c>
      <c r="F189" s="358">
        <f t="shared" ref="F189" si="113">E189-D189</f>
        <v>5.5599631099999272</v>
      </c>
      <c r="G189" s="365">
        <f t="shared" ref="G189" si="114">E189/D189</f>
        <v>1.3416436727479177</v>
      </c>
      <c r="H189" s="382" t="s">
        <v>1369</v>
      </c>
    </row>
    <row r="190" spans="1:8" ht="16.5" thickBot="1" x14ac:dyDescent="0.3">
      <c r="A190" s="353"/>
      <c r="B190" s="139" t="s">
        <v>1846</v>
      </c>
      <c r="C190" s="215" t="s">
        <v>1718</v>
      </c>
      <c r="D190" s="357"/>
      <c r="E190" s="357"/>
      <c r="F190" s="359"/>
      <c r="G190" s="366"/>
      <c r="H190" s="383"/>
    </row>
    <row r="191" spans="1:8" x14ac:dyDescent="0.25">
      <c r="A191" s="372" t="s">
        <v>1847</v>
      </c>
      <c r="B191" s="354" t="s">
        <v>1848</v>
      </c>
      <c r="C191" s="194" t="s">
        <v>1717</v>
      </c>
      <c r="D191" s="395">
        <v>0</v>
      </c>
      <c r="E191" s="397">
        <v>0</v>
      </c>
      <c r="F191" s="358">
        <f t="shared" ref="F191" si="115">E191-D191</f>
        <v>0</v>
      </c>
      <c r="G191" s="365">
        <v>0</v>
      </c>
      <c r="H191" s="382" t="s">
        <v>1369</v>
      </c>
    </row>
    <row r="192" spans="1:8" ht="15.75" thickBot="1" x14ac:dyDescent="0.3">
      <c r="A192" s="373"/>
      <c r="B192" s="355"/>
      <c r="C192" s="215" t="s">
        <v>1718</v>
      </c>
      <c r="D192" s="396"/>
      <c r="E192" s="398"/>
      <c r="F192" s="359"/>
      <c r="G192" s="366"/>
      <c r="H192" s="383"/>
    </row>
    <row r="193" spans="1:8" x14ac:dyDescent="0.25">
      <c r="A193" s="378"/>
      <c r="B193" s="354" t="s">
        <v>1721</v>
      </c>
      <c r="C193" s="194" t="s">
        <v>1717</v>
      </c>
      <c r="D193" s="395">
        <v>0</v>
      </c>
      <c r="E193" s="397">
        <v>0</v>
      </c>
      <c r="F193" s="358">
        <f t="shared" ref="F193" si="116">E193-D193</f>
        <v>0</v>
      </c>
      <c r="G193" s="365">
        <v>0</v>
      </c>
      <c r="H193" s="382" t="s">
        <v>1369</v>
      </c>
    </row>
    <row r="194" spans="1:8" ht="15.75" thickBot="1" x14ac:dyDescent="0.3">
      <c r="A194" s="379"/>
      <c r="B194" s="355"/>
      <c r="C194" s="215" t="s">
        <v>1718</v>
      </c>
      <c r="D194" s="396"/>
      <c r="E194" s="398"/>
      <c r="F194" s="359"/>
      <c r="G194" s="366"/>
      <c r="H194" s="383"/>
    </row>
    <row r="195" spans="1:8" x14ac:dyDescent="0.25">
      <c r="A195" s="378"/>
      <c r="B195" s="354" t="s">
        <v>1722</v>
      </c>
      <c r="C195" s="194" t="s">
        <v>1717</v>
      </c>
      <c r="D195" s="395">
        <v>0</v>
      </c>
      <c r="E195" s="397">
        <v>0</v>
      </c>
      <c r="F195" s="358">
        <f t="shared" ref="F195" si="117">E195-D195</f>
        <v>0</v>
      </c>
      <c r="G195" s="365">
        <v>0</v>
      </c>
      <c r="H195" s="382" t="s">
        <v>1369</v>
      </c>
    </row>
    <row r="196" spans="1:8" ht="15.75" thickBot="1" x14ac:dyDescent="0.3">
      <c r="A196" s="379"/>
      <c r="B196" s="355"/>
      <c r="C196" s="215" t="s">
        <v>1718</v>
      </c>
      <c r="D196" s="396"/>
      <c r="E196" s="398"/>
      <c r="F196" s="359"/>
      <c r="G196" s="366"/>
      <c r="H196" s="383"/>
    </row>
    <row r="197" spans="1:8" x14ac:dyDescent="0.25">
      <c r="A197" s="378"/>
      <c r="B197" s="354" t="s">
        <v>1723</v>
      </c>
      <c r="C197" s="194" t="s">
        <v>1717</v>
      </c>
      <c r="D197" s="395">
        <v>0</v>
      </c>
      <c r="E197" s="397">
        <v>0</v>
      </c>
      <c r="F197" s="358">
        <f t="shared" ref="F197" si="118">E197-D197</f>
        <v>0</v>
      </c>
      <c r="G197" s="365">
        <v>0</v>
      </c>
      <c r="H197" s="382" t="s">
        <v>1369</v>
      </c>
    </row>
    <row r="198" spans="1:8" ht="15.75" thickBot="1" x14ac:dyDescent="0.3">
      <c r="A198" s="379"/>
      <c r="B198" s="355"/>
      <c r="C198" s="215" t="s">
        <v>1718</v>
      </c>
      <c r="D198" s="396"/>
      <c r="E198" s="398"/>
      <c r="F198" s="359"/>
      <c r="G198" s="366"/>
      <c r="H198" s="383"/>
    </row>
    <row r="199" spans="1:8" x14ac:dyDescent="0.25">
      <c r="A199" s="372" t="s">
        <v>1849</v>
      </c>
      <c r="B199" s="354" t="s">
        <v>1725</v>
      </c>
      <c r="C199" s="194" t="s">
        <v>1717</v>
      </c>
      <c r="D199" s="395">
        <v>0</v>
      </c>
      <c r="E199" s="397">
        <v>0</v>
      </c>
      <c r="F199" s="358">
        <f t="shared" ref="F199" si="119">E199-D199</f>
        <v>0</v>
      </c>
      <c r="G199" s="365">
        <v>0</v>
      </c>
      <c r="H199" s="382" t="s">
        <v>1369</v>
      </c>
    </row>
    <row r="200" spans="1:8" ht="15.75" thickBot="1" x14ac:dyDescent="0.3">
      <c r="A200" s="373"/>
      <c r="B200" s="355"/>
      <c r="C200" s="215" t="s">
        <v>1718</v>
      </c>
      <c r="D200" s="396"/>
      <c r="E200" s="398"/>
      <c r="F200" s="359"/>
      <c r="G200" s="366"/>
      <c r="H200" s="383"/>
    </row>
    <row r="201" spans="1:8" x14ac:dyDescent="0.25">
      <c r="A201" s="372" t="s">
        <v>1850</v>
      </c>
      <c r="B201" s="354" t="s">
        <v>1727</v>
      </c>
      <c r="C201" s="194" t="s">
        <v>1717</v>
      </c>
      <c r="D201" s="395">
        <f t="shared" ref="D201:E201" si="120">D175+D145</f>
        <v>16.274158000000057</v>
      </c>
      <c r="E201" s="356">
        <f t="shared" si="120"/>
        <v>21.834121109999984</v>
      </c>
      <c r="F201" s="358">
        <f t="shared" ref="F201" si="121">E201-D201</f>
        <v>5.5599631099999272</v>
      </c>
      <c r="G201" s="365">
        <f t="shared" ref="G201" si="122">E201/D201</f>
        <v>1.3416436727479177</v>
      </c>
      <c r="H201" s="382" t="s">
        <v>1369</v>
      </c>
    </row>
    <row r="202" spans="1:8" ht="15.75" thickBot="1" x14ac:dyDescent="0.3">
      <c r="A202" s="373"/>
      <c r="B202" s="355"/>
      <c r="C202" s="215" t="s">
        <v>1718</v>
      </c>
      <c r="D202" s="396"/>
      <c r="E202" s="357"/>
      <c r="F202" s="359"/>
      <c r="G202" s="366"/>
      <c r="H202" s="383"/>
    </row>
    <row r="203" spans="1:8" x14ac:dyDescent="0.25">
      <c r="A203" s="372" t="s">
        <v>1851</v>
      </c>
      <c r="B203" s="354" t="s">
        <v>1728</v>
      </c>
      <c r="C203" s="194" t="s">
        <v>1717</v>
      </c>
      <c r="D203" s="395">
        <v>0</v>
      </c>
      <c r="E203" s="397">
        <v>0</v>
      </c>
      <c r="F203" s="358">
        <f t="shared" ref="F203" si="123">E203-D203</f>
        <v>0</v>
      </c>
      <c r="G203" s="365">
        <v>0</v>
      </c>
      <c r="H203" s="382" t="s">
        <v>1369</v>
      </c>
    </row>
    <row r="204" spans="1:8" ht="15.75" thickBot="1" x14ac:dyDescent="0.3">
      <c r="A204" s="373"/>
      <c r="B204" s="355"/>
      <c r="C204" s="215" t="s">
        <v>1718</v>
      </c>
      <c r="D204" s="396"/>
      <c r="E204" s="398"/>
      <c r="F204" s="359"/>
      <c r="G204" s="366"/>
      <c r="H204" s="383"/>
    </row>
    <row r="205" spans="1:8" x14ac:dyDescent="0.25">
      <c r="A205" s="372" t="s">
        <v>1852</v>
      </c>
      <c r="B205" s="354" t="s">
        <v>1730</v>
      </c>
      <c r="C205" s="194" t="s">
        <v>1717</v>
      </c>
      <c r="D205" s="395">
        <f t="shared" ref="D205" si="124">D179+D149</f>
        <v>0</v>
      </c>
      <c r="E205" s="397">
        <v>0</v>
      </c>
      <c r="F205" s="358">
        <f t="shared" ref="F205" si="125">E205-D205</f>
        <v>0</v>
      </c>
      <c r="G205" s="365">
        <v>0</v>
      </c>
      <c r="H205" s="382" t="s">
        <v>1369</v>
      </c>
    </row>
    <row r="206" spans="1:8" ht="15.75" thickBot="1" x14ac:dyDescent="0.3">
      <c r="A206" s="373"/>
      <c r="B206" s="355"/>
      <c r="C206" s="215" t="s">
        <v>1718</v>
      </c>
      <c r="D206" s="396"/>
      <c r="E206" s="398"/>
      <c r="F206" s="359"/>
      <c r="G206" s="366"/>
      <c r="H206" s="383"/>
    </row>
    <row r="207" spans="1:8" x14ac:dyDescent="0.25">
      <c r="A207" s="372" t="s">
        <v>1853</v>
      </c>
      <c r="B207" s="354" t="s">
        <v>1731</v>
      </c>
      <c r="C207" s="194" t="s">
        <v>1717</v>
      </c>
      <c r="D207" s="395">
        <v>0</v>
      </c>
      <c r="E207" s="397">
        <v>0</v>
      </c>
      <c r="F207" s="358">
        <f t="shared" ref="F207" si="126">E207-D207</f>
        <v>0</v>
      </c>
      <c r="G207" s="365">
        <v>0</v>
      </c>
      <c r="H207" s="382" t="s">
        <v>1369</v>
      </c>
    </row>
    <row r="208" spans="1:8" ht="15.75" thickBot="1" x14ac:dyDescent="0.3">
      <c r="A208" s="373"/>
      <c r="B208" s="355"/>
      <c r="C208" s="215" t="s">
        <v>1718</v>
      </c>
      <c r="D208" s="396"/>
      <c r="E208" s="398"/>
      <c r="F208" s="359"/>
      <c r="G208" s="366"/>
      <c r="H208" s="383"/>
    </row>
    <row r="209" spans="1:8" x14ac:dyDescent="0.25">
      <c r="A209" s="372" t="s">
        <v>1854</v>
      </c>
      <c r="B209" s="354" t="s">
        <v>1733</v>
      </c>
      <c r="C209" s="194" t="s">
        <v>1717</v>
      </c>
      <c r="D209" s="395">
        <v>0</v>
      </c>
      <c r="E209" s="397">
        <v>0</v>
      </c>
      <c r="F209" s="358">
        <f t="shared" ref="F209" si="127">E209-D209</f>
        <v>0</v>
      </c>
      <c r="G209" s="365">
        <v>0</v>
      </c>
      <c r="H209" s="382" t="s">
        <v>1369</v>
      </c>
    </row>
    <row r="210" spans="1:8" ht="15.75" thickBot="1" x14ac:dyDescent="0.3">
      <c r="A210" s="373"/>
      <c r="B210" s="355"/>
      <c r="C210" s="215" t="s">
        <v>1718</v>
      </c>
      <c r="D210" s="396"/>
      <c r="E210" s="398"/>
      <c r="F210" s="359"/>
      <c r="G210" s="366"/>
      <c r="H210" s="383"/>
    </row>
    <row r="211" spans="1:8" x14ac:dyDescent="0.25">
      <c r="A211" s="372" t="s">
        <v>1855</v>
      </c>
      <c r="B211" s="354" t="s">
        <v>1735</v>
      </c>
      <c r="C211" s="194" t="s">
        <v>1717</v>
      </c>
      <c r="D211" s="395">
        <v>0</v>
      </c>
      <c r="E211" s="397">
        <v>0</v>
      </c>
      <c r="F211" s="358">
        <f t="shared" ref="F211" si="128">E211-D211</f>
        <v>0</v>
      </c>
      <c r="G211" s="365">
        <v>0</v>
      </c>
      <c r="H211" s="382" t="s">
        <v>1369</v>
      </c>
    </row>
    <row r="212" spans="1:8" ht="15.75" thickBot="1" x14ac:dyDescent="0.3">
      <c r="A212" s="373"/>
      <c r="B212" s="355"/>
      <c r="C212" s="215" t="s">
        <v>1718</v>
      </c>
      <c r="D212" s="396"/>
      <c r="E212" s="398"/>
      <c r="F212" s="359"/>
      <c r="G212" s="366"/>
      <c r="H212" s="383"/>
    </row>
    <row r="213" spans="1:8" x14ac:dyDescent="0.25">
      <c r="A213" s="378"/>
      <c r="B213" s="354" t="s">
        <v>1736</v>
      </c>
      <c r="C213" s="194" t="s">
        <v>1717</v>
      </c>
      <c r="D213" s="395">
        <v>0</v>
      </c>
      <c r="E213" s="397">
        <v>0</v>
      </c>
      <c r="F213" s="358">
        <f t="shared" ref="F213" si="129">E213-D213</f>
        <v>0</v>
      </c>
      <c r="G213" s="365">
        <v>0</v>
      </c>
      <c r="H213" s="382" t="s">
        <v>1369</v>
      </c>
    </row>
    <row r="214" spans="1:8" ht="15.75" thickBot="1" x14ac:dyDescent="0.3">
      <c r="A214" s="379"/>
      <c r="B214" s="355"/>
      <c r="C214" s="215" t="s">
        <v>1718</v>
      </c>
      <c r="D214" s="396"/>
      <c r="E214" s="398"/>
      <c r="F214" s="359"/>
      <c r="G214" s="366"/>
      <c r="H214" s="383"/>
    </row>
    <row r="215" spans="1:8" x14ac:dyDescent="0.25">
      <c r="A215" s="378"/>
      <c r="B215" s="354" t="s">
        <v>1737</v>
      </c>
      <c r="C215" s="194" t="s">
        <v>1717</v>
      </c>
      <c r="D215" s="395">
        <v>0</v>
      </c>
      <c r="E215" s="397">
        <v>0</v>
      </c>
      <c r="F215" s="358">
        <f t="shared" ref="F215" si="130">E215-D215</f>
        <v>0</v>
      </c>
      <c r="G215" s="365">
        <v>0</v>
      </c>
      <c r="H215" s="382" t="s">
        <v>1369</v>
      </c>
    </row>
    <row r="216" spans="1:8" ht="15.75" thickBot="1" x14ac:dyDescent="0.3">
      <c r="A216" s="379"/>
      <c r="B216" s="355"/>
      <c r="C216" s="215" t="s">
        <v>1718</v>
      </c>
      <c r="D216" s="396"/>
      <c r="E216" s="398"/>
      <c r="F216" s="359"/>
      <c r="G216" s="366"/>
      <c r="H216" s="383"/>
    </row>
    <row r="217" spans="1:8" x14ac:dyDescent="0.25">
      <c r="A217" s="372" t="s">
        <v>1856</v>
      </c>
      <c r="B217" s="354" t="s">
        <v>1739</v>
      </c>
      <c r="C217" s="194" t="s">
        <v>1717</v>
      </c>
      <c r="D217" s="395">
        <f t="shared" ref="D217" si="131">D191+D161</f>
        <v>0</v>
      </c>
      <c r="E217" s="397">
        <v>0</v>
      </c>
      <c r="F217" s="358">
        <f t="shared" ref="F217" si="132">E217-D217</f>
        <v>0</v>
      </c>
      <c r="G217" s="365">
        <v>0</v>
      </c>
      <c r="H217" s="382" t="s">
        <v>1369</v>
      </c>
    </row>
    <row r="218" spans="1:8" ht="15.75" thickBot="1" x14ac:dyDescent="0.3">
      <c r="A218" s="373"/>
      <c r="B218" s="355"/>
      <c r="C218" s="215" t="s">
        <v>1718</v>
      </c>
      <c r="D218" s="396"/>
      <c r="E218" s="398"/>
      <c r="F218" s="359"/>
      <c r="G218" s="366"/>
      <c r="H218" s="383"/>
    </row>
    <row r="219" spans="1:8" x14ac:dyDescent="0.25">
      <c r="A219" s="352" t="s">
        <v>1857</v>
      </c>
      <c r="B219" s="354" t="s">
        <v>1858</v>
      </c>
      <c r="C219" s="194" t="s">
        <v>1717</v>
      </c>
      <c r="D219" s="356">
        <f t="shared" ref="D219:E219" si="133">D221+D229+D231+D233+D235+D237+D239+D241+D247</f>
        <v>4.2145200000000003</v>
      </c>
      <c r="E219" s="356">
        <f t="shared" si="133"/>
        <v>10.3094</v>
      </c>
      <c r="F219" s="358">
        <f t="shared" ref="F219" si="134">E219-D219</f>
        <v>6.0948799999999999</v>
      </c>
      <c r="G219" s="365">
        <f t="shared" ref="G219" si="135">E219/D219</f>
        <v>2.4461623150441807</v>
      </c>
      <c r="H219" s="382" t="s">
        <v>1369</v>
      </c>
    </row>
    <row r="220" spans="1:8" ht="15.75" thickBot="1" x14ac:dyDescent="0.3">
      <c r="A220" s="353"/>
      <c r="B220" s="355"/>
      <c r="C220" s="215" t="s">
        <v>1718</v>
      </c>
      <c r="D220" s="357"/>
      <c r="E220" s="357"/>
      <c r="F220" s="359"/>
      <c r="G220" s="366"/>
      <c r="H220" s="383"/>
    </row>
    <row r="221" spans="1:8" x14ac:dyDescent="0.25">
      <c r="A221" s="372" t="s">
        <v>1859</v>
      </c>
      <c r="B221" s="354" t="s">
        <v>1720</v>
      </c>
      <c r="C221" s="194" t="s">
        <v>1717</v>
      </c>
      <c r="D221" s="395">
        <v>0</v>
      </c>
      <c r="E221" s="397">
        <v>0</v>
      </c>
      <c r="F221" s="358">
        <f t="shared" ref="F221" si="136">E221-D221</f>
        <v>0</v>
      </c>
      <c r="G221" s="365">
        <v>0</v>
      </c>
      <c r="H221" s="382" t="s">
        <v>1369</v>
      </c>
    </row>
    <row r="222" spans="1:8" ht="15.75" thickBot="1" x14ac:dyDescent="0.3">
      <c r="A222" s="373"/>
      <c r="B222" s="355"/>
      <c r="C222" s="215" t="s">
        <v>1718</v>
      </c>
      <c r="D222" s="396"/>
      <c r="E222" s="398"/>
      <c r="F222" s="359"/>
      <c r="G222" s="366"/>
      <c r="H222" s="383"/>
    </row>
    <row r="223" spans="1:8" x14ac:dyDescent="0.25">
      <c r="A223" s="378"/>
      <c r="B223" s="354" t="s">
        <v>1721</v>
      </c>
      <c r="C223" s="194" t="s">
        <v>1717</v>
      </c>
      <c r="D223" s="401">
        <v>0</v>
      </c>
      <c r="E223" s="403">
        <v>0</v>
      </c>
      <c r="F223" s="358">
        <f t="shared" ref="F223" si="137">E223-D223</f>
        <v>0</v>
      </c>
      <c r="G223" s="365">
        <v>0</v>
      </c>
      <c r="H223" s="382" t="s">
        <v>1369</v>
      </c>
    </row>
    <row r="224" spans="1:8" ht="15.75" thickBot="1" x14ac:dyDescent="0.3">
      <c r="A224" s="379"/>
      <c r="B224" s="355"/>
      <c r="C224" s="215" t="s">
        <v>1718</v>
      </c>
      <c r="D224" s="402"/>
      <c r="E224" s="404"/>
      <c r="F224" s="359"/>
      <c r="G224" s="366"/>
      <c r="H224" s="383"/>
    </row>
    <row r="225" spans="1:8" x14ac:dyDescent="0.25">
      <c r="A225" s="378"/>
      <c r="B225" s="354" t="s">
        <v>1722</v>
      </c>
      <c r="C225" s="194" t="s">
        <v>1717</v>
      </c>
      <c r="D225" s="395">
        <v>0</v>
      </c>
      <c r="E225" s="397">
        <v>0</v>
      </c>
      <c r="F225" s="358">
        <f t="shared" ref="F225" si="138">E225-D225</f>
        <v>0</v>
      </c>
      <c r="G225" s="365">
        <v>0</v>
      </c>
      <c r="H225" s="382" t="s">
        <v>1369</v>
      </c>
    </row>
    <row r="226" spans="1:8" ht="15.75" thickBot="1" x14ac:dyDescent="0.3">
      <c r="A226" s="379"/>
      <c r="B226" s="355"/>
      <c r="C226" s="215" t="s">
        <v>1718</v>
      </c>
      <c r="D226" s="396"/>
      <c r="E226" s="398"/>
      <c r="F226" s="359"/>
      <c r="G226" s="366"/>
      <c r="H226" s="383"/>
    </row>
    <row r="227" spans="1:8" x14ac:dyDescent="0.25">
      <c r="A227" s="378"/>
      <c r="B227" s="354" t="s">
        <v>1723</v>
      </c>
      <c r="C227" s="194" t="s">
        <v>1717</v>
      </c>
      <c r="D227" s="395">
        <v>0</v>
      </c>
      <c r="E227" s="397">
        <v>0</v>
      </c>
      <c r="F227" s="358">
        <f t="shared" ref="F227" si="139">E227-D227</f>
        <v>0</v>
      </c>
      <c r="G227" s="365">
        <v>0</v>
      </c>
      <c r="H227" s="382" t="s">
        <v>1369</v>
      </c>
    </row>
    <row r="228" spans="1:8" ht="15.75" thickBot="1" x14ac:dyDescent="0.3">
      <c r="A228" s="379"/>
      <c r="B228" s="355"/>
      <c r="C228" s="215" t="s">
        <v>1718</v>
      </c>
      <c r="D228" s="396"/>
      <c r="E228" s="398"/>
      <c r="F228" s="359"/>
      <c r="G228" s="366"/>
      <c r="H228" s="383"/>
    </row>
    <row r="229" spans="1:8" x14ac:dyDescent="0.25">
      <c r="A229" s="372" t="s">
        <v>1860</v>
      </c>
      <c r="B229" s="354" t="s">
        <v>1861</v>
      </c>
      <c r="C229" s="194" t="s">
        <v>1717</v>
      </c>
      <c r="D229" s="395">
        <v>0</v>
      </c>
      <c r="E229" s="397">
        <v>0</v>
      </c>
      <c r="F229" s="358">
        <f t="shared" ref="F229" si="140">E229-D229</f>
        <v>0</v>
      </c>
      <c r="G229" s="365">
        <v>0</v>
      </c>
      <c r="H229" s="382" t="s">
        <v>1369</v>
      </c>
    </row>
    <row r="230" spans="1:8" ht="15.75" thickBot="1" x14ac:dyDescent="0.3">
      <c r="A230" s="373"/>
      <c r="B230" s="355"/>
      <c r="C230" s="215" t="s">
        <v>1718</v>
      </c>
      <c r="D230" s="396"/>
      <c r="E230" s="398"/>
      <c r="F230" s="359"/>
      <c r="G230" s="366"/>
      <c r="H230" s="383"/>
    </row>
    <row r="231" spans="1:8" x14ac:dyDescent="0.25">
      <c r="A231" s="372" t="s">
        <v>1862</v>
      </c>
      <c r="B231" s="354" t="s">
        <v>1863</v>
      </c>
      <c r="C231" s="194" t="s">
        <v>1717</v>
      </c>
      <c r="D231" s="356">
        <v>4.2145200000000003</v>
      </c>
      <c r="E231" s="374">
        <v>10.3094</v>
      </c>
      <c r="F231" s="358">
        <f t="shared" ref="F231" si="141">E231-D231</f>
        <v>6.0948799999999999</v>
      </c>
      <c r="G231" s="365">
        <f t="shared" ref="G231" si="142">E231/D231</f>
        <v>2.4461623150441807</v>
      </c>
      <c r="H231" s="382" t="s">
        <v>1369</v>
      </c>
    </row>
    <row r="232" spans="1:8" ht="15.75" thickBot="1" x14ac:dyDescent="0.3">
      <c r="A232" s="373"/>
      <c r="B232" s="355"/>
      <c r="C232" s="215" t="s">
        <v>1718</v>
      </c>
      <c r="D232" s="357"/>
      <c r="E232" s="375"/>
      <c r="F232" s="359"/>
      <c r="G232" s="366"/>
      <c r="H232" s="383"/>
    </row>
    <row r="233" spans="1:8" x14ac:dyDescent="0.25">
      <c r="A233" s="372" t="s">
        <v>1864</v>
      </c>
      <c r="B233" s="354" t="s">
        <v>1865</v>
      </c>
      <c r="C233" s="194" t="s">
        <v>1717</v>
      </c>
      <c r="D233" s="395">
        <v>0</v>
      </c>
      <c r="E233" s="397">
        <v>0</v>
      </c>
      <c r="F233" s="358">
        <f t="shared" ref="F233" si="143">E233-D233</f>
        <v>0</v>
      </c>
      <c r="G233" s="365">
        <v>0</v>
      </c>
      <c r="H233" s="382" t="s">
        <v>1369</v>
      </c>
    </row>
    <row r="234" spans="1:8" ht="15.75" thickBot="1" x14ac:dyDescent="0.3">
      <c r="A234" s="373"/>
      <c r="B234" s="355"/>
      <c r="C234" s="215" t="s">
        <v>1718</v>
      </c>
      <c r="D234" s="396"/>
      <c r="E234" s="398"/>
      <c r="F234" s="359"/>
      <c r="G234" s="366"/>
      <c r="H234" s="383"/>
    </row>
    <row r="235" spans="1:8" x14ac:dyDescent="0.25">
      <c r="A235" s="372" t="s">
        <v>1866</v>
      </c>
      <c r="B235" s="354" t="s">
        <v>1867</v>
      </c>
      <c r="C235" s="194" t="s">
        <v>1717</v>
      </c>
      <c r="D235" s="395">
        <v>0</v>
      </c>
      <c r="E235" s="397">
        <v>0</v>
      </c>
      <c r="F235" s="358">
        <f t="shared" ref="F235" si="144">E235-D235</f>
        <v>0</v>
      </c>
      <c r="G235" s="365">
        <v>0</v>
      </c>
      <c r="H235" s="382" t="s">
        <v>1369</v>
      </c>
    </row>
    <row r="236" spans="1:8" ht="15.75" thickBot="1" x14ac:dyDescent="0.3">
      <c r="A236" s="373"/>
      <c r="B236" s="355"/>
      <c r="C236" s="215" t="s">
        <v>1718</v>
      </c>
      <c r="D236" s="396"/>
      <c r="E236" s="398"/>
      <c r="F236" s="359"/>
      <c r="G236" s="366"/>
      <c r="H236" s="383"/>
    </row>
    <row r="237" spans="1:8" x14ac:dyDescent="0.25">
      <c r="A237" s="372" t="s">
        <v>1868</v>
      </c>
      <c r="B237" s="354" t="s">
        <v>1869</v>
      </c>
      <c r="C237" s="194" t="s">
        <v>1717</v>
      </c>
      <c r="D237" s="395">
        <v>0</v>
      </c>
      <c r="E237" s="397">
        <v>0</v>
      </c>
      <c r="F237" s="358">
        <f t="shared" ref="F237" si="145">E237-D237</f>
        <v>0</v>
      </c>
      <c r="G237" s="365">
        <v>0</v>
      </c>
      <c r="H237" s="382" t="s">
        <v>1369</v>
      </c>
    </row>
    <row r="238" spans="1:8" ht="15.75" thickBot="1" x14ac:dyDescent="0.3">
      <c r="A238" s="373"/>
      <c r="B238" s="355"/>
      <c r="C238" s="215" t="s">
        <v>1718</v>
      </c>
      <c r="D238" s="396"/>
      <c r="E238" s="398"/>
      <c r="F238" s="359"/>
      <c r="G238" s="366"/>
      <c r="H238" s="383"/>
    </row>
    <row r="239" spans="1:8" x14ac:dyDescent="0.25">
      <c r="A239" s="372" t="s">
        <v>1870</v>
      </c>
      <c r="B239" s="354" t="s">
        <v>1871</v>
      </c>
      <c r="C239" s="194" t="s">
        <v>1717</v>
      </c>
      <c r="D239" s="395">
        <v>0</v>
      </c>
      <c r="E239" s="397">
        <v>0</v>
      </c>
      <c r="F239" s="358">
        <f t="shared" ref="F239" si="146">E239-D239</f>
        <v>0</v>
      </c>
      <c r="G239" s="365">
        <v>0</v>
      </c>
      <c r="H239" s="382" t="s">
        <v>1369</v>
      </c>
    </row>
    <row r="240" spans="1:8" ht="15.75" thickBot="1" x14ac:dyDescent="0.3">
      <c r="A240" s="373"/>
      <c r="B240" s="355"/>
      <c r="C240" s="215" t="s">
        <v>1718</v>
      </c>
      <c r="D240" s="396"/>
      <c r="E240" s="398"/>
      <c r="F240" s="359"/>
      <c r="G240" s="366"/>
      <c r="H240" s="383"/>
    </row>
    <row r="241" spans="1:8" x14ac:dyDescent="0.25">
      <c r="A241" s="372" t="s">
        <v>1872</v>
      </c>
      <c r="B241" s="354" t="s">
        <v>1735</v>
      </c>
      <c r="C241" s="194" t="s">
        <v>1717</v>
      </c>
      <c r="D241" s="395">
        <v>0</v>
      </c>
      <c r="E241" s="397">
        <v>0</v>
      </c>
      <c r="F241" s="358">
        <f t="shared" ref="F241" si="147">E241-D241</f>
        <v>0</v>
      </c>
      <c r="G241" s="365">
        <v>0</v>
      </c>
      <c r="H241" s="382" t="s">
        <v>1369</v>
      </c>
    </row>
    <row r="242" spans="1:8" ht="15.75" thickBot="1" x14ac:dyDescent="0.3">
      <c r="A242" s="373"/>
      <c r="B242" s="355"/>
      <c r="C242" s="215" t="s">
        <v>1718</v>
      </c>
      <c r="D242" s="396"/>
      <c r="E242" s="398"/>
      <c r="F242" s="359"/>
      <c r="G242" s="366"/>
      <c r="H242" s="383"/>
    </row>
    <row r="243" spans="1:8" x14ac:dyDescent="0.25">
      <c r="A243" s="378"/>
      <c r="B243" s="354" t="s">
        <v>1736</v>
      </c>
      <c r="C243" s="194" t="s">
        <v>1717</v>
      </c>
      <c r="D243" s="395">
        <v>0</v>
      </c>
      <c r="E243" s="397">
        <v>0</v>
      </c>
      <c r="F243" s="358">
        <f t="shared" ref="F243" si="148">E243-D243</f>
        <v>0</v>
      </c>
      <c r="G243" s="365">
        <v>0</v>
      </c>
      <c r="H243" s="382" t="s">
        <v>1369</v>
      </c>
    </row>
    <row r="244" spans="1:8" ht="15.75" thickBot="1" x14ac:dyDescent="0.3">
      <c r="A244" s="379"/>
      <c r="B244" s="355"/>
      <c r="C244" s="215" t="s">
        <v>1718</v>
      </c>
      <c r="D244" s="396"/>
      <c r="E244" s="398"/>
      <c r="F244" s="359"/>
      <c r="G244" s="366"/>
      <c r="H244" s="383"/>
    </row>
    <row r="245" spans="1:8" x14ac:dyDescent="0.25">
      <c r="A245" s="378"/>
      <c r="B245" s="354" t="s">
        <v>1737</v>
      </c>
      <c r="C245" s="194" t="s">
        <v>1717</v>
      </c>
      <c r="D245" s="395">
        <v>0</v>
      </c>
      <c r="E245" s="397">
        <v>0</v>
      </c>
      <c r="F245" s="358">
        <f t="shared" ref="F245" si="149">E245-D245</f>
        <v>0</v>
      </c>
      <c r="G245" s="365">
        <v>0</v>
      </c>
      <c r="H245" s="382" t="s">
        <v>1369</v>
      </c>
    </row>
    <row r="246" spans="1:8" ht="15.75" thickBot="1" x14ac:dyDescent="0.3">
      <c r="A246" s="379"/>
      <c r="B246" s="355"/>
      <c r="C246" s="215" t="s">
        <v>1718</v>
      </c>
      <c r="D246" s="396"/>
      <c r="E246" s="398"/>
      <c r="F246" s="359"/>
      <c r="G246" s="366"/>
      <c r="H246" s="383"/>
    </row>
    <row r="247" spans="1:8" x14ac:dyDescent="0.25">
      <c r="A247" s="372" t="s">
        <v>1873</v>
      </c>
      <c r="B247" s="354" t="s">
        <v>1874</v>
      </c>
      <c r="C247" s="194" t="s">
        <v>1717</v>
      </c>
      <c r="D247" s="395">
        <v>0</v>
      </c>
      <c r="E247" s="397">
        <v>0</v>
      </c>
      <c r="F247" s="358">
        <f t="shared" ref="F247" si="150">E247-D247</f>
        <v>0</v>
      </c>
      <c r="G247" s="365">
        <v>0</v>
      </c>
      <c r="H247" s="382" t="s">
        <v>1369</v>
      </c>
    </row>
    <row r="248" spans="1:8" ht="15.75" thickBot="1" x14ac:dyDescent="0.3">
      <c r="A248" s="373"/>
      <c r="B248" s="355"/>
      <c r="C248" s="215" t="s">
        <v>1718</v>
      </c>
      <c r="D248" s="396"/>
      <c r="E248" s="398"/>
      <c r="F248" s="359"/>
      <c r="G248" s="366"/>
      <c r="H248" s="383"/>
    </row>
    <row r="249" spans="1:8" x14ac:dyDescent="0.25">
      <c r="A249" s="352" t="s">
        <v>1875</v>
      </c>
      <c r="B249" s="354" t="s">
        <v>1876</v>
      </c>
      <c r="C249" s="194" t="s">
        <v>1717</v>
      </c>
      <c r="D249" s="356">
        <f t="shared" ref="D249:E249" si="151">D251+D259+D261+D263+D265+D267+D269+D271+D277</f>
        <v>12.059638000000056</v>
      </c>
      <c r="E249" s="356">
        <f t="shared" si="151"/>
        <v>11.524721109999984</v>
      </c>
      <c r="F249" s="358">
        <f t="shared" ref="F249" si="152">E249-D249</f>
        <v>-0.5349168900000727</v>
      </c>
      <c r="G249" s="365">
        <f t="shared" ref="G249" si="153">E249/D249</f>
        <v>0.95564403425707556</v>
      </c>
      <c r="H249" s="382" t="s">
        <v>1369</v>
      </c>
    </row>
    <row r="250" spans="1:8" ht="15.75" thickBot="1" x14ac:dyDescent="0.3">
      <c r="A250" s="353"/>
      <c r="B250" s="355"/>
      <c r="C250" s="215" t="s">
        <v>1718</v>
      </c>
      <c r="D250" s="357"/>
      <c r="E250" s="357"/>
      <c r="F250" s="359"/>
      <c r="G250" s="366"/>
      <c r="H250" s="383"/>
    </row>
    <row r="251" spans="1:8" x14ac:dyDescent="0.25">
      <c r="A251" s="372" t="s">
        <v>1877</v>
      </c>
      <c r="B251" s="354" t="s">
        <v>1720</v>
      </c>
      <c r="C251" s="194" t="s">
        <v>1717</v>
      </c>
      <c r="D251" s="395">
        <f t="shared" ref="D251" si="154">D191-D221</f>
        <v>0</v>
      </c>
      <c r="E251" s="397">
        <v>0</v>
      </c>
      <c r="F251" s="358">
        <f t="shared" ref="F251" si="155">E251-D251</f>
        <v>0</v>
      </c>
      <c r="G251" s="365">
        <v>0</v>
      </c>
      <c r="H251" s="382" t="s">
        <v>1369</v>
      </c>
    </row>
    <row r="252" spans="1:8" ht="15.75" thickBot="1" x14ac:dyDescent="0.3">
      <c r="A252" s="373"/>
      <c r="B252" s="355"/>
      <c r="C252" s="215" t="s">
        <v>1718</v>
      </c>
      <c r="D252" s="396"/>
      <c r="E252" s="398"/>
      <c r="F252" s="359"/>
      <c r="G252" s="366"/>
      <c r="H252" s="383"/>
    </row>
    <row r="253" spans="1:8" x14ac:dyDescent="0.25">
      <c r="A253" s="378"/>
      <c r="B253" s="354" t="s">
        <v>1721</v>
      </c>
      <c r="C253" s="194" t="s">
        <v>1717</v>
      </c>
      <c r="D253" s="395">
        <v>0</v>
      </c>
      <c r="E253" s="397">
        <v>0</v>
      </c>
      <c r="F253" s="358">
        <f t="shared" ref="F253" si="156">E253-D253</f>
        <v>0</v>
      </c>
      <c r="G253" s="365">
        <v>0</v>
      </c>
      <c r="H253" s="382" t="s">
        <v>1369</v>
      </c>
    </row>
    <row r="254" spans="1:8" ht="15.75" thickBot="1" x14ac:dyDescent="0.3">
      <c r="A254" s="379"/>
      <c r="B254" s="355"/>
      <c r="C254" s="215" t="s">
        <v>1718</v>
      </c>
      <c r="D254" s="396"/>
      <c r="E254" s="398"/>
      <c r="F254" s="359"/>
      <c r="G254" s="366"/>
      <c r="H254" s="383"/>
    </row>
    <row r="255" spans="1:8" x14ac:dyDescent="0.25">
      <c r="A255" s="378"/>
      <c r="B255" s="354" t="s">
        <v>1722</v>
      </c>
      <c r="C255" s="194" t="s">
        <v>1717</v>
      </c>
      <c r="D255" s="395">
        <v>0</v>
      </c>
      <c r="E255" s="397">
        <v>0</v>
      </c>
      <c r="F255" s="358">
        <f t="shared" ref="F255" si="157">E255-D255</f>
        <v>0</v>
      </c>
      <c r="G255" s="365">
        <v>0</v>
      </c>
      <c r="H255" s="382" t="s">
        <v>1369</v>
      </c>
    </row>
    <row r="256" spans="1:8" ht="15.75" thickBot="1" x14ac:dyDescent="0.3">
      <c r="A256" s="379"/>
      <c r="B256" s="355"/>
      <c r="C256" s="215" t="s">
        <v>1718</v>
      </c>
      <c r="D256" s="396"/>
      <c r="E256" s="398"/>
      <c r="F256" s="359"/>
      <c r="G256" s="366"/>
      <c r="H256" s="383"/>
    </row>
    <row r="257" spans="1:8" x14ac:dyDescent="0.25">
      <c r="A257" s="378"/>
      <c r="B257" s="354" t="s">
        <v>1723</v>
      </c>
      <c r="C257" s="194" t="s">
        <v>1717</v>
      </c>
      <c r="D257" s="395">
        <v>0</v>
      </c>
      <c r="E257" s="397">
        <v>0</v>
      </c>
      <c r="F257" s="358">
        <f t="shared" ref="F257" si="158">E257-D257</f>
        <v>0</v>
      </c>
      <c r="G257" s="365">
        <v>0</v>
      </c>
      <c r="H257" s="382" t="s">
        <v>1369</v>
      </c>
    </row>
    <row r="258" spans="1:8" ht="15.75" thickBot="1" x14ac:dyDescent="0.3">
      <c r="A258" s="379"/>
      <c r="B258" s="355"/>
      <c r="C258" s="215" t="s">
        <v>1718</v>
      </c>
      <c r="D258" s="396"/>
      <c r="E258" s="398"/>
      <c r="F258" s="359"/>
      <c r="G258" s="366"/>
      <c r="H258" s="383"/>
    </row>
    <row r="259" spans="1:8" x14ac:dyDescent="0.25">
      <c r="A259" s="372" t="s">
        <v>1878</v>
      </c>
      <c r="B259" s="354" t="s">
        <v>1725</v>
      </c>
      <c r="C259" s="194" t="s">
        <v>1717</v>
      </c>
      <c r="D259" s="395">
        <v>0</v>
      </c>
      <c r="E259" s="397">
        <v>0</v>
      </c>
      <c r="F259" s="358">
        <f t="shared" ref="F259" si="159">E259-D259</f>
        <v>0</v>
      </c>
      <c r="G259" s="365">
        <v>0</v>
      </c>
      <c r="H259" s="382" t="s">
        <v>1369</v>
      </c>
    </row>
    <row r="260" spans="1:8" ht="15.75" thickBot="1" x14ac:dyDescent="0.3">
      <c r="A260" s="373"/>
      <c r="B260" s="355"/>
      <c r="C260" s="215" t="s">
        <v>1718</v>
      </c>
      <c r="D260" s="396"/>
      <c r="E260" s="398"/>
      <c r="F260" s="359"/>
      <c r="G260" s="366"/>
      <c r="H260" s="383"/>
    </row>
    <row r="261" spans="1:8" x14ac:dyDescent="0.25">
      <c r="A261" s="372" t="s">
        <v>1879</v>
      </c>
      <c r="B261" s="354" t="s">
        <v>1727</v>
      </c>
      <c r="C261" s="194" t="s">
        <v>1717</v>
      </c>
      <c r="D261" s="356">
        <f t="shared" ref="D261" si="160">D201-D231</f>
        <v>12.059638000000056</v>
      </c>
      <c r="E261" s="356">
        <f>E201-E231</f>
        <v>11.524721109999984</v>
      </c>
      <c r="F261" s="358">
        <f t="shared" ref="F261" si="161">E261-D261</f>
        <v>-0.5349168900000727</v>
      </c>
      <c r="G261" s="365">
        <f t="shared" ref="G261" si="162">E261/D261</f>
        <v>0.95564403425707556</v>
      </c>
      <c r="H261" s="382" t="s">
        <v>1369</v>
      </c>
    </row>
    <row r="262" spans="1:8" ht="15.75" thickBot="1" x14ac:dyDescent="0.3">
      <c r="A262" s="373"/>
      <c r="B262" s="355"/>
      <c r="C262" s="215" t="s">
        <v>1718</v>
      </c>
      <c r="D262" s="357"/>
      <c r="E262" s="357"/>
      <c r="F262" s="359"/>
      <c r="G262" s="366"/>
      <c r="H262" s="383"/>
    </row>
    <row r="263" spans="1:8" x14ac:dyDescent="0.25">
      <c r="A263" s="372" t="s">
        <v>1880</v>
      </c>
      <c r="B263" s="354" t="s">
        <v>1728</v>
      </c>
      <c r="C263" s="194" t="s">
        <v>1717</v>
      </c>
      <c r="D263" s="395">
        <v>0</v>
      </c>
      <c r="E263" s="397">
        <v>0</v>
      </c>
      <c r="F263" s="358">
        <f t="shared" ref="F263" si="163">E263-D263</f>
        <v>0</v>
      </c>
      <c r="G263" s="365">
        <v>0</v>
      </c>
      <c r="H263" s="382" t="s">
        <v>1369</v>
      </c>
    </row>
    <row r="264" spans="1:8" ht="15.75" thickBot="1" x14ac:dyDescent="0.3">
      <c r="A264" s="373"/>
      <c r="B264" s="355"/>
      <c r="C264" s="215" t="s">
        <v>1718</v>
      </c>
      <c r="D264" s="396"/>
      <c r="E264" s="398"/>
      <c r="F264" s="359"/>
      <c r="G264" s="366"/>
      <c r="H264" s="383"/>
    </row>
    <row r="265" spans="1:8" x14ac:dyDescent="0.25">
      <c r="A265" s="372" t="s">
        <v>1881</v>
      </c>
      <c r="B265" s="354" t="s">
        <v>1730</v>
      </c>
      <c r="C265" s="194" t="s">
        <v>1717</v>
      </c>
      <c r="D265" s="395">
        <f t="shared" ref="D265" si="164">D205-D235</f>
        <v>0</v>
      </c>
      <c r="E265" s="397">
        <v>0</v>
      </c>
      <c r="F265" s="358">
        <f t="shared" ref="F265" si="165">E265-D265</f>
        <v>0</v>
      </c>
      <c r="G265" s="365">
        <v>0</v>
      </c>
      <c r="H265" s="382" t="s">
        <v>1369</v>
      </c>
    </row>
    <row r="266" spans="1:8" ht="15.75" thickBot="1" x14ac:dyDescent="0.3">
      <c r="A266" s="373"/>
      <c r="B266" s="355"/>
      <c r="C266" s="215" t="s">
        <v>1718</v>
      </c>
      <c r="D266" s="396"/>
      <c r="E266" s="398"/>
      <c r="F266" s="359"/>
      <c r="G266" s="366"/>
      <c r="H266" s="383"/>
    </row>
    <row r="267" spans="1:8" x14ac:dyDescent="0.25">
      <c r="A267" s="372" t="s">
        <v>1882</v>
      </c>
      <c r="B267" s="354" t="s">
        <v>1731</v>
      </c>
      <c r="C267" s="194" t="s">
        <v>1717</v>
      </c>
      <c r="D267" s="395">
        <v>0</v>
      </c>
      <c r="E267" s="397">
        <v>0</v>
      </c>
      <c r="F267" s="358">
        <f t="shared" ref="F267" si="166">E267-D267</f>
        <v>0</v>
      </c>
      <c r="G267" s="365">
        <v>0</v>
      </c>
      <c r="H267" s="382" t="s">
        <v>1369</v>
      </c>
    </row>
    <row r="268" spans="1:8" ht="15.75" thickBot="1" x14ac:dyDescent="0.3">
      <c r="A268" s="373"/>
      <c r="B268" s="355"/>
      <c r="C268" s="215" t="s">
        <v>1718</v>
      </c>
      <c r="D268" s="396"/>
      <c r="E268" s="398"/>
      <c r="F268" s="359"/>
      <c r="G268" s="366"/>
      <c r="H268" s="383"/>
    </row>
    <row r="269" spans="1:8" x14ac:dyDescent="0.25">
      <c r="A269" s="372" t="s">
        <v>1883</v>
      </c>
      <c r="B269" s="354" t="s">
        <v>1733</v>
      </c>
      <c r="C269" s="194" t="s">
        <v>1717</v>
      </c>
      <c r="D269" s="395">
        <v>0</v>
      </c>
      <c r="E269" s="397">
        <v>0</v>
      </c>
      <c r="F269" s="358">
        <f t="shared" ref="F269" si="167">E269-D269</f>
        <v>0</v>
      </c>
      <c r="G269" s="365">
        <v>0</v>
      </c>
      <c r="H269" s="382" t="s">
        <v>1369</v>
      </c>
    </row>
    <row r="270" spans="1:8" ht="15.75" thickBot="1" x14ac:dyDescent="0.3">
      <c r="A270" s="373"/>
      <c r="B270" s="355"/>
      <c r="C270" s="215" t="s">
        <v>1718</v>
      </c>
      <c r="D270" s="396"/>
      <c r="E270" s="398"/>
      <c r="F270" s="359"/>
      <c r="G270" s="366"/>
      <c r="H270" s="383"/>
    </row>
    <row r="271" spans="1:8" x14ac:dyDescent="0.25">
      <c r="A271" s="372" t="s">
        <v>1884</v>
      </c>
      <c r="B271" s="354" t="s">
        <v>1735</v>
      </c>
      <c r="C271" s="194" t="s">
        <v>1717</v>
      </c>
      <c r="D271" s="395">
        <v>0</v>
      </c>
      <c r="E271" s="397">
        <v>0</v>
      </c>
      <c r="F271" s="358">
        <f t="shared" ref="F271" si="168">E271-D271</f>
        <v>0</v>
      </c>
      <c r="G271" s="365">
        <v>0</v>
      </c>
      <c r="H271" s="382" t="s">
        <v>1369</v>
      </c>
    </row>
    <row r="272" spans="1:8" ht="15.75" thickBot="1" x14ac:dyDescent="0.3">
      <c r="A272" s="373"/>
      <c r="B272" s="355"/>
      <c r="C272" s="215" t="s">
        <v>1718</v>
      </c>
      <c r="D272" s="396"/>
      <c r="E272" s="398"/>
      <c r="F272" s="359"/>
      <c r="G272" s="366"/>
      <c r="H272" s="383"/>
    </row>
    <row r="273" spans="1:8" x14ac:dyDescent="0.25">
      <c r="A273" s="378"/>
      <c r="B273" s="354" t="s">
        <v>1736</v>
      </c>
      <c r="C273" s="194" t="s">
        <v>1717</v>
      </c>
      <c r="D273" s="395">
        <v>0</v>
      </c>
      <c r="E273" s="397">
        <v>0</v>
      </c>
      <c r="F273" s="358">
        <f t="shared" ref="F273" si="169">E273-D273</f>
        <v>0</v>
      </c>
      <c r="G273" s="365">
        <v>0</v>
      </c>
      <c r="H273" s="382" t="s">
        <v>1369</v>
      </c>
    </row>
    <row r="274" spans="1:8" ht="15.75" thickBot="1" x14ac:dyDescent="0.3">
      <c r="A274" s="379"/>
      <c r="B274" s="355"/>
      <c r="C274" s="215" t="s">
        <v>1718</v>
      </c>
      <c r="D274" s="396"/>
      <c r="E274" s="398"/>
      <c r="F274" s="359"/>
      <c r="G274" s="366"/>
      <c r="H274" s="383"/>
    </row>
    <row r="275" spans="1:8" x14ac:dyDescent="0.25">
      <c r="A275" s="378"/>
      <c r="B275" s="354" t="s">
        <v>1737</v>
      </c>
      <c r="C275" s="194" t="s">
        <v>1717</v>
      </c>
      <c r="D275" s="395">
        <v>0</v>
      </c>
      <c r="E275" s="397">
        <v>0</v>
      </c>
      <c r="F275" s="358">
        <f t="shared" ref="F275" si="170">E275-D275</f>
        <v>0</v>
      </c>
      <c r="G275" s="365">
        <v>0</v>
      </c>
      <c r="H275" s="382" t="s">
        <v>1369</v>
      </c>
    </row>
    <row r="276" spans="1:8" ht="15.75" thickBot="1" x14ac:dyDescent="0.3">
      <c r="A276" s="379"/>
      <c r="B276" s="355"/>
      <c r="C276" s="215" t="s">
        <v>1718</v>
      </c>
      <c r="D276" s="396"/>
      <c r="E276" s="398"/>
      <c r="F276" s="359"/>
      <c r="G276" s="366"/>
      <c r="H276" s="383"/>
    </row>
    <row r="277" spans="1:8" x14ac:dyDescent="0.25">
      <c r="A277" s="372" t="s">
        <v>1885</v>
      </c>
      <c r="B277" s="354" t="s">
        <v>1739</v>
      </c>
      <c r="C277" s="194" t="s">
        <v>1717</v>
      </c>
      <c r="D277" s="395">
        <f t="shared" ref="D277" si="171">D217-D247</f>
        <v>0</v>
      </c>
      <c r="E277" s="395">
        <f>E217-E247</f>
        <v>0</v>
      </c>
      <c r="F277" s="358">
        <f t="shared" ref="F277" si="172">E277-D277</f>
        <v>0</v>
      </c>
      <c r="G277" s="365">
        <v>0</v>
      </c>
      <c r="H277" s="382" t="s">
        <v>1369</v>
      </c>
    </row>
    <row r="278" spans="1:8" ht="15.75" thickBot="1" x14ac:dyDescent="0.3">
      <c r="A278" s="373"/>
      <c r="B278" s="355"/>
      <c r="C278" s="215" t="s">
        <v>1718</v>
      </c>
      <c r="D278" s="396"/>
      <c r="E278" s="396"/>
      <c r="F278" s="359"/>
      <c r="G278" s="366"/>
      <c r="H278" s="383"/>
    </row>
    <row r="279" spans="1:8" x14ac:dyDescent="0.25">
      <c r="A279" s="352" t="s">
        <v>1886</v>
      </c>
      <c r="B279" s="354" t="s">
        <v>1887</v>
      </c>
      <c r="C279" s="194" t="s">
        <v>1717</v>
      </c>
      <c r="D279" s="356">
        <f t="shared" ref="D279:E279" si="173">D281+D283+D285+D287</f>
        <v>12.059638000000056</v>
      </c>
      <c r="E279" s="356">
        <f t="shared" si="173"/>
        <v>11.524721109999984</v>
      </c>
      <c r="F279" s="358">
        <f t="shared" ref="F279" si="174">E279-D279</f>
        <v>-0.5349168900000727</v>
      </c>
      <c r="G279" s="365">
        <f t="shared" ref="G279" si="175">E279/D279</f>
        <v>0.95564403425707556</v>
      </c>
      <c r="H279" s="382" t="s">
        <v>1369</v>
      </c>
    </row>
    <row r="280" spans="1:8" ht="15.75" thickBot="1" x14ac:dyDescent="0.3">
      <c r="A280" s="353"/>
      <c r="B280" s="355"/>
      <c r="C280" s="215" t="s">
        <v>1718</v>
      </c>
      <c r="D280" s="357"/>
      <c r="E280" s="357"/>
      <c r="F280" s="359"/>
      <c r="G280" s="366"/>
      <c r="H280" s="383"/>
    </row>
    <row r="281" spans="1:8" x14ac:dyDescent="0.25">
      <c r="A281" s="372" t="s">
        <v>1888</v>
      </c>
      <c r="B281" s="354" t="s">
        <v>1889</v>
      </c>
      <c r="C281" s="194" t="s">
        <v>1717</v>
      </c>
      <c r="D281" s="356">
        <f t="shared" ref="D281:E281" si="176">D249</f>
        <v>12.059638000000056</v>
      </c>
      <c r="E281" s="356">
        <f t="shared" si="176"/>
        <v>11.524721109999984</v>
      </c>
      <c r="F281" s="358">
        <f t="shared" ref="F281" si="177">E281-D281</f>
        <v>-0.5349168900000727</v>
      </c>
      <c r="G281" s="365">
        <f t="shared" ref="G281" si="178">E281/D281</f>
        <v>0.95564403425707556</v>
      </c>
      <c r="H281" s="382" t="s">
        <v>1369</v>
      </c>
    </row>
    <row r="282" spans="1:8" ht="15.75" thickBot="1" x14ac:dyDescent="0.3">
      <c r="A282" s="373"/>
      <c r="B282" s="355"/>
      <c r="C282" s="215" t="s">
        <v>1718</v>
      </c>
      <c r="D282" s="357"/>
      <c r="E282" s="357"/>
      <c r="F282" s="359"/>
      <c r="G282" s="366"/>
      <c r="H282" s="383"/>
    </row>
    <row r="283" spans="1:8" x14ac:dyDescent="0.25">
      <c r="A283" s="372" t="s">
        <v>1890</v>
      </c>
      <c r="B283" s="354" t="s">
        <v>1891</v>
      </c>
      <c r="C283" s="194" t="s">
        <v>1717</v>
      </c>
      <c r="D283" s="395">
        <v>0</v>
      </c>
      <c r="E283" s="397">
        <v>0</v>
      </c>
      <c r="F283" s="358">
        <f t="shared" ref="F283" si="179">E283-D283</f>
        <v>0</v>
      </c>
      <c r="G283" s="365">
        <v>0</v>
      </c>
      <c r="H283" s="382" t="s">
        <v>1369</v>
      </c>
    </row>
    <row r="284" spans="1:8" ht="15.75" thickBot="1" x14ac:dyDescent="0.3">
      <c r="A284" s="373"/>
      <c r="B284" s="355"/>
      <c r="C284" s="215" t="s">
        <v>1718</v>
      </c>
      <c r="D284" s="396"/>
      <c r="E284" s="398"/>
      <c r="F284" s="359"/>
      <c r="G284" s="366"/>
      <c r="H284" s="383"/>
    </row>
    <row r="285" spans="1:8" x14ac:dyDescent="0.25">
      <c r="A285" s="372" t="s">
        <v>1892</v>
      </c>
      <c r="B285" s="354" t="s">
        <v>1893</v>
      </c>
      <c r="C285" s="194" t="s">
        <v>1717</v>
      </c>
      <c r="D285" s="395">
        <v>0</v>
      </c>
      <c r="E285" s="397">
        <v>0</v>
      </c>
      <c r="F285" s="358">
        <f t="shared" ref="F285" si="180">E285-D285</f>
        <v>0</v>
      </c>
      <c r="G285" s="365">
        <v>0</v>
      </c>
      <c r="H285" s="382" t="s">
        <v>1369</v>
      </c>
    </row>
    <row r="286" spans="1:8" ht="15.75" thickBot="1" x14ac:dyDescent="0.3">
      <c r="A286" s="373"/>
      <c r="B286" s="355"/>
      <c r="C286" s="215" t="s">
        <v>1718</v>
      </c>
      <c r="D286" s="396"/>
      <c r="E286" s="398"/>
      <c r="F286" s="359"/>
      <c r="G286" s="366"/>
      <c r="H286" s="383"/>
    </row>
    <row r="287" spans="1:8" x14ac:dyDescent="0.25">
      <c r="A287" s="372" t="s">
        <v>1894</v>
      </c>
      <c r="B287" s="354" t="s">
        <v>1895</v>
      </c>
      <c r="C287" s="194" t="s">
        <v>1717</v>
      </c>
      <c r="D287" s="395">
        <f t="shared" ref="D287" si="181">D227-D257</f>
        <v>0</v>
      </c>
      <c r="E287" s="397">
        <v>0</v>
      </c>
      <c r="F287" s="358">
        <f t="shared" ref="F287" si="182">E287-D287</f>
        <v>0</v>
      </c>
      <c r="G287" s="365">
        <v>0</v>
      </c>
      <c r="H287" s="382" t="s">
        <v>1369</v>
      </c>
    </row>
    <row r="288" spans="1:8" ht="15.75" thickBot="1" x14ac:dyDescent="0.3">
      <c r="A288" s="373"/>
      <c r="B288" s="355"/>
      <c r="C288" s="215" t="s">
        <v>1718</v>
      </c>
      <c r="D288" s="396"/>
      <c r="E288" s="398"/>
      <c r="F288" s="359"/>
      <c r="G288" s="366"/>
      <c r="H288" s="383"/>
    </row>
    <row r="289" spans="1:8" ht="16.5" thickBot="1" x14ac:dyDescent="0.3">
      <c r="A289" s="140" t="s">
        <v>1896</v>
      </c>
      <c r="B289" s="135" t="s">
        <v>1800</v>
      </c>
      <c r="C289" s="188"/>
      <c r="D289" s="188"/>
      <c r="E289" s="205"/>
      <c r="F289" s="188"/>
      <c r="G289" s="199"/>
      <c r="H289" s="140"/>
    </row>
    <row r="290" spans="1:8" x14ac:dyDescent="0.25">
      <c r="A290" s="372" t="s">
        <v>1897</v>
      </c>
      <c r="B290" s="354" t="s">
        <v>1898</v>
      </c>
      <c r="C290" s="194" t="s">
        <v>1717</v>
      </c>
      <c r="D290" s="356">
        <f>D189+D181+D109</f>
        <v>27.266858000000056</v>
      </c>
      <c r="E290" s="356">
        <f>E189+E181+E109</f>
        <v>33.599721109999983</v>
      </c>
      <c r="F290" s="358">
        <f t="shared" ref="F290" si="183">E290-D290</f>
        <v>6.3328631099999271</v>
      </c>
      <c r="G290" s="365">
        <f t="shared" ref="G290" si="184">E290/D290</f>
        <v>1.2322549635165121</v>
      </c>
      <c r="H290" s="382" t="s">
        <v>1369</v>
      </c>
    </row>
    <row r="291" spans="1:8" ht="15.75" thickBot="1" x14ac:dyDescent="0.3">
      <c r="A291" s="373"/>
      <c r="B291" s="355"/>
      <c r="C291" s="215" t="s">
        <v>1718</v>
      </c>
      <c r="D291" s="357"/>
      <c r="E291" s="357"/>
      <c r="F291" s="359"/>
      <c r="G291" s="366"/>
      <c r="H291" s="383"/>
    </row>
    <row r="292" spans="1:8" x14ac:dyDescent="0.25">
      <c r="A292" s="372" t="s">
        <v>1899</v>
      </c>
      <c r="B292" s="354" t="s">
        <v>1900</v>
      </c>
      <c r="C292" s="194" t="s">
        <v>1717</v>
      </c>
      <c r="D292" s="395">
        <v>0</v>
      </c>
      <c r="E292" s="406">
        <v>0</v>
      </c>
      <c r="F292" s="358">
        <f t="shared" ref="F292" si="185">E292-D292</f>
        <v>0</v>
      </c>
      <c r="G292" s="365">
        <v>0</v>
      </c>
      <c r="H292" s="382" t="s">
        <v>1369</v>
      </c>
    </row>
    <row r="293" spans="1:8" ht="15.75" thickBot="1" x14ac:dyDescent="0.3">
      <c r="A293" s="373"/>
      <c r="B293" s="355"/>
      <c r="C293" s="215" t="s">
        <v>1718</v>
      </c>
      <c r="D293" s="396"/>
      <c r="E293" s="407"/>
      <c r="F293" s="359"/>
      <c r="G293" s="366"/>
      <c r="H293" s="383"/>
    </row>
    <row r="294" spans="1:8" x14ac:dyDescent="0.25">
      <c r="A294" s="378"/>
      <c r="B294" s="354" t="s">
        <v>1901</v>
      </c>
      <c r="C294" s="194" t="s">
        <v>1717</v>
      </c>
      <c r="D294" s="395">
        <v>0</v>
      </c>
      <c r="E294" s="406">
        <v>0</v>
      </c>
      <c r="F294" s="358">
        <f t="shared" ref="F294" si="186">E294-D294</f>
        <v>0</v>
      </c>
      <c r="G294" s="365">
        <v>0</v>
      </c>
      <c r="H294" s="382" t="s">
        <v>1369</v>
      </c>
    </row>
    <row r="295" spans="1:8" ht="15.75" thickBot="1" x14ac:dyDescent="0.3">
      <c r="A295" s="379"/>
      <c r="B295" s="355"/>
      <c r="C295" s="215" t="s">
        <v>1718</v>
      </c>
      <c r="D295" s="396"/>
      <c r="E295" s="407"/>
      <c r="F295" s="359"/>
      <c r="G295" s="366"/>
      <c r="H295" s="383"/>
    </row>
    <row r="296" spans="1:8" x14ac:dyDescent="0.25">
      <c r="A296" s="372" t="s">
        <v>1902</v>
      </c>
      <c r="B296" s="354" t="s">
        <v>1903</v>
      </c>
      <c r="C296" s="194" t="s">
        <v>1717</v>
      </c>
      <c r="D296" s="395">
        <v>0</v>
      </c>
      <c r="E296" s="406">
        <v>0</v>
      </c>
      <c r="F296" s="358">
        <f t="shared" ref="F296" si="187">E296-D296</f>
        <v>0</v>
      </c>
      <c r="G296" s="365">
        <v>0</v>
      </c>
      <c r="H296" s="382" t="s">
        <v>1369</v>
      </c>
    </row>
    <row r="297" spans="1:8" ht="15.75" thickBot="1" x14ac:dyDescent="0.3">
      <c r="A297" s="373"/>
      <c r="B297" s="355"/>
      <c r="C297" s="215" t="s">
        <v>1718</v>
      </c>
      <c r="D297" s="396"/>
      <c r="E297" s="407"/>
      <c r="F297" s="359"/>
      <c r="G297" s="366"/>
      <c r="H297" s="383"/>
    </row>
    <row r="298" spans="1:8" x14ac:dyDescent="0.25">
      <c r="A298" s="378"/>
      <c r="B298" s="354" t="s">
        <v>1904</v>
      </c>
      <c r="C298" s="194" t="s">
        <v>1717</v>
      </c>
      <c r="D298" s="401">
        <v>0</v>
      </c>
      <c r="E298" s="405">
        <v>0</v>
      </c>
      <c r="F298" s="358">
        <f t="shared" ref="F298" si="188">E298-D298</f>
        <v>0</v>
      </c>
      <c r="G298" s="365">
        <v>0</v>
      </c>
      <c r="H298" s="382" t="s">
        <v>1369</v>
      </c>
    </row>
    <row r="299" spans="1:8" ht="15.75" thickBot="1" x14ac:dyDescent="0.3">
      <c r="A299" s="379"/>
      <c r="B299" s="355"/>
      <c r="C299" s="215" t="s">
        <v>1718</v>
      </c>
      <c r="D299" s="402"/>
      <c r="E299" s="405"/>
      <c r="F299" s="359"/>
      <c r="G299" s="366"/>
      <c r="H299" s="383"/>
    </row>
    <row r="300" spans="1:8" ht="48" thickBot="1" x14ac:dyDescent="0.3">
      <c r="A300" s="134" t="s">
        <v>1905</v>
      </c>
      <c r="B300" s="135" t="s">
        <v>1906</v>
      </c>
      <c r="C300" s="225" t="s">
        <v>1369</v>
      </c>
      <c r="D300" s="193" t="s">
        <v>1369</v>
      </c>
      <c r="E300" s="206" t="s">
        <v>1369</v>
      </c>
      <c r="F300" s="189" t="s">
        <v>1369</v>
      </c>
      <c r="G300" s="179" t="s">
        <v>1369</v>
      </c>
      <c r="H300" s="140" t="s">
        <v>1369</v>
      </c>
    </row>
    <row r="301" spans="1:8" ht="16.5" thickBot="1" x14ac:dyDescent="0.3">
      <c r="A301" s="414" t="s">
        <v>1907</v>
      </c>
      <c r="B301" s="351"/>
      <c r="C301" s="351"/>
      <c r="D301" s="351"/>
      <c r="E301" s="415"/>
      <c r="F301" s="351"/>
      <c r="G301" s="351"/>
      <c r="H301" s="351"/>
    </row>
    <row r="302" spans="1:8" x14ac:dyDescent="0.25">
      <c r="A302" s="352" t="s">
        <v>1908</v>
      </c>
      <c r="B302" s="354" t="s">
        <v>1909</v>
      </c>
      <c r="C302" s="194" t="s">
        <v>1717</v>
      </c>
      <c r="D302" s="416">
        <f t="shared" ref="D302:E302" si="189">D18*1.2</f>
        <v>277.69340400000004</v>
      </c>
      <c r="E302" s="416">
        <f t="shared" si="189"/>
        <v>281.95442533199997</v>
      </c>
      <c r="F302" s="358">
        <f t="shared" ref="F302" si="190">E302-D302</f>
        <v>4.2610213319999275</v>
      </c>
      <c r="G302" s="365">
        <f t="shared" ref="G302" si="191">E302/D302</f>
        <v>1.0153443375702216</v>
      </c>
      <c r="H302" s="408" t="s">
        <v>1369</v>
      </c>
    </row>
    <row r="303" spans="1:8" ht="15.75" thickBot="1" x14ac:dyDescent="0.3">
      <c r="A303" s="353"/>
      <c r="B303" s="355"/>
      <c r="C303" s="215" t="s">
        <v>1718</v>
      </c>
      <c r="D303" s="417"/>
      <c r="E303" s="417"/>
      <c r="F303" s="359"/>
      <c r="G303" s="366"/>
      <c r="H303" s="409"/>
    </row>
    <row r="304" spans="1:8" x14ac:dyDescent="0.25">
      <c r="A304" s="372" t="s">
        <v>1910</v>
      </c>
      <c r="B304" s="354" t="s">
        <v>1720</v>
      </c>
      <c r="C304" s="194" t="s">
        <v>1717</v>
      </c>
      <c r="D304" s="412">
        <v>0</v>
      </c>
      <c r="E304" s="397">
        <v>0</v>
      </c>
      <c r="F304" s="358">
        <f t="shared" ref="F304" si="192">E304-D304</f>
        <v>0</v>
      </c>
      <c r="G304" s="365">
        <v>0</v>
      </c>
      <c r="H304" s="408" t="s">
        <v>1369</v>
      </c>
    </row>
    <row r="305" spans="1:8" ht="15.75" thickBot="1" x14ac:dyDescent="0.3">
      <c r="A305" s="373"/>
      <c r="B305" s="355"/>
      <c r="C305" s="215" t="s">
        <v>1718</v>
      </c>
      <c r="D305" s="413"/>
      <c r="E305" s="398"/>
      <c r="F305" s="359"/>
      <c r="G305" s="366"/>
      <c r="H305" s="409"/>
    </row>
    <row r="306" spans="1:8" x14ac:dyDescent="0.25">
      <c r="A306" s="378"/>
      <c r="B306" s="354" t="s">
        <v>1721</v>
      </c>
      <c r="C306" s="194" t="s">
        <v>1717</v>
      </c>
      <c r="D306" s="410">
        <v>0</v>
      </c>
      <c r="E306" s="403">
        <v>0</v>
      </c>
      <c r="F306" s="358">
        <f t="shared" ref="F306" si="193">E306-D306</f>
        <v>0</v>
      </c>
      <c r="G306" s="365">
        <v>0</v>
      </c>
      <c r="H306" s="408" t="s">
        <v>1369</v>
      </c>
    </row>
    <row r="307" spans="1:8" ht="15.75" thickBot="1" x14ac:dyDescent="0.3">
      <c r="A307" s="379"/>
      <c r="B307" s="355"/>
      <c r="C307" s="215" t="s">
        <v>1718</v>
      </c>
      <c r="D307" s="411"/>
      <c r="E307" s="404"/>
      <c r="F307" s="359"/>
      <c r="G307" s="366"/>
      <c r="H307" s="409"/>
    </row>
    <row r="308" spans="1:8" x14ac:dyDescent="0.25">
      <c r="A308" s="378"/>
      <c r="B308" s="354" t="s">
        <v>1722</v>
      </c>
      <c r="C308" s="194" t="s">
        <v>1717</v>
      </c>
      <c r="D308" s="412">
        <v>0</v>
      </c>
      <c r="E308" s="397">
        <v>0</v>
      </c>
      <c r="F308" s="358">
        <f t="shared" ref="F308" si="194">E308-D308</f>
        <v>0</v>
      </c>
      <c r="G308" s="365">
        <v>0</v>
      </c>
      <c r="H308" s="408" t="s">
        <v>1369</v>
      </c>
    </row>
    <row r="309" spans="1:8" ht="15.75" thickBot="1" x14ac:dyDescent="0.3">
      <c r="A309" s="379"/>
      <c r="B309" s="355"/>
      <c r="C309" s="215" t="s">
        <v>1718</v>
      </c>
      <c r="D309" s="413"/>
      <c r="E309" s="398"/>
      <c r="F309" s="359"/>
      <c r="G309" s="366"/>
      <c r="H309" s="409"/>
    </row>
    <row r="310" spans="1:8" x14ac:dyDescent="0.25">
      <c r="A310" s="378"/>
      <c r="B310" s="354" t="s">
        <v>1723</v>
      </c>
      <c r="C310" s="194" t="s">
        <v>1717</v>
      </c>
      <c r="D310" s="412">
        <v>0</v>
      </c>
      <c r="E310" s="397">
        <v>0</v>
      </c>
      <c r="F310" s="358">
        <f t="shared" ref="F310" si="195">E310-D310</f>
        <v>0</v>
      </c>
      <c r="G310" s="365">
        <v>0</v>
      </c>
      <c r="H310" s="408" t="s">
        <v>1369</v>
      </c>
    </row>
    <row r="311" spans="1:8" ht="15.75" thickBot="1" x14ac:dyDescent="0.3">
      <c r="A311" s="379"/>
      <c r="B311" s="355"/>
      <c r="C311" s="215" t="s">
        <v>1718</v>
      </c>
      <c r="D311" s="413"/>
      <c r="E311" s="398"/>
      <c r="F311" s="359"/>
      <c r="G311" s="366"/>
      <c r="H311" s="409"/>
    </row>
    <row r="312" spans="1:8" x14ac:dyDescent="0.25">
      <c r="A312" s="372" t="s">
        <v>1911</v>
      </c>
      <c r="B312" s="354" t="s">
        <v>1725</v>
      </c>
      <c r="C312" s="194" t="s">
        <v>1717</v>
      </c>
      <c r="D312" s="412">
        <v>0</v>
      </c>
      <c r="E312" s="397">
        <v>0</v>
      </c>
      <c r="F312" s="358">
        <f t="shared" ref="F312" si="196">E312-D312</f>
        <v>0</v>
      </c>
      <c r="G312" s="365">
        <v>0</v>
      </c>
      <c r="H312" s="408" t="s">
        <v>1369</v>
      </c>
    </row>
    <row r="313" spans="1:8" ht="15.75" thickBot="1" x14ac:dyDescent="0.3">
      <c r="A313" s="373"/>
      <c r="B313" s="355"/>
      <c r="C313" s="215" t="s">
        <v>1718</v>
      </c>
      <c r="D313" s="413"/>
      <c r="E313" s="398"/>
      <c r="F313" s="359"/>
      <c r="G313" s="366"/>
      <c r="H313" s="409"/>
    </row>
    <row r="314" spans="1:8" x14ac:dyDescent="0.25">
      <c r="A314" s="372" t="s">
        <v>1912</v>
      </c>
      <c r="B314" s="354" t="s">
        <v>1727</v>
      </c>
      <c r="C314" s="194" t="s">
        <v>1717</v>
      </c>
      <c r="D314" s="418">
        <f t="shared" ref="D314:E314" si="197">D30*1.2</f>
        <v>277.69340400000004</v>
      </c>
      <c r="E314" s="418">
        <f t="shared" si="197"/>
        <v>281.95442533199997</v>
      </c>
      <c r="F314" s="358">
        <f t="shared" ref="F314" si="198">E314-D314</f>
        <v>4.2610213319999275</v>
      </c>
      <c r="G314" s="365">
        <f t="shared" ref="G314" si="199">E314/D314</f>
        <v>1.0153443375702216</v>
      </c>
      <c r="H314" s="408" t="s">
        <v>1369</v>
      </c>
    </row>
    <row r="315" spans="1:8" ht="15.75" thickBot="1" x14ac:dyDescent="0.3">
      <c r="A315" s="373"/>
      <c r="B315" s="355"/>
      <c r="C315" s="215" t="s">
        <v>1718</v>
      </c>
      <c r="D315" s="419"/>
      <c r="E315" s="419"/>
      <c r="F315" s="359"/>
      <c r="G315" s="366"/>
      <c r="H315" s="409"/>
    </row>
    <row r="316" spans="1:8" x14ac:dyDescent="0.25">
      <c r="A316" s="372" t="s">
        <v>1913</v>
      </c>
      <c r="B316" s="354" t="s">
        <v>1728</v>
      </c>
      <c r="C316" s="194" t="s">
        <v>1717</v>
      </c>
      <c r="D316" s="418">
        <v>0</v>
      </c>
      <c r="E316" s="397">
        <v>0</v>
      </c>
      <c r="F316" s="358">
        <f t="shared" ref="F316" si="200">E316-D316</f>
        <v>0</v>
      </c>
      <c r="G316" s="365">
        <v>0</v>
      </c>
      <c r="H316" s="408" t="s">
        <v>1369</v>
      </c>
    </row>
    <row r="317" spans="1:8" ht="15.75" thickBot="1" x14ac:dyDescent="0.3">
      <c r="A317" s="373"/>
      <c r="B317" s="355"/>
      <c r="C317" s="215" t="s">
        <v>1718</v>
      </c>
      <c r="D317" s="419"/>
      <c r="E317" s="398"/>
      <c r="F317" s="359"/>
      <c r="G317" s="366"/>
      <c r="H317" s="409"/>
    </row>
    <row r="318" spans="1:8" x14ac:dyDescent="0.25">
      <c r="A318" s="372" t="s">
        <v>1914</v>
      </c>
      <c r="B318" s="354" t="s">
        <v>1730</v>
      </c>
      <c r="C318" s="194" t="s">
        <v>1717</v>
      </c>
      <c r="D318" s="418">
        <f t="shared" ref="D318" si="201">D34*1.2</f>
        <v>0</v>
      </c>
      <c r="E318" s="397">
        <v>0</v>
      </c>
      <c r="F318" s="358">
        <f t="shared" ref="F318" si="202">E318-D318</f>
        <v>0</v>
      </c>
      <c r="G318" s="365">
        <v>0</v>
      </c>
      <c r="H318" s="408" t="s">
        <v>1369</v>
      </c>
    </row>
    <row r="319" spans="1:8" ht="15.75" thickBot="1" x14ac:dyDescent="0.3">
      <c r="A319" s="373"/>
      <c r="B319" s="355"/>
      <c r="C319" s="215" t="s">
        <v>1718</v>
      </c>
      <c r="D319" s="419"/>
      <c r="E319" s="398"/>
      <c r="F319" s="359"/>
      <c r="G319" s="366"/>
      <c r="H319" s="409"/>
    </row>
    <row r="320" spans="1:8" x14ac:dyDescent="0.25">
      <c r="A320" s="372" t="s">
        <v>1915</v>
      </c>
      <c r="B320" s="354" t="s">
        <v>1731</v>
      </c>
      <c r="C320" s="194" t="s">
        <v>1717</v>
      </c>
      <c r="D320" s="420">
        <v>0</v>
      </c>
      <c r="E320" s="403">
        <v>0</v>
      </c>
      <c r="F320" s="358">
        <f t="shared" ref="F320" si="203">E320-D320</f>
        <v>0</v>
      </c>
      <c r="G320" s="365">
        <v>0</v>
      </c>
      <c r="H320" s="408" t="s">
        <v>1369</v>
      </c>
    </row>
    <row r="321" spans="1:8" ht="15.75" thickBot="1" x14ac:dyDescent="0.3">
      <c r="A321" s="373"/>
      <c r="B321" s="355"/>
      <c r="C321" s="215" t="s">
        <v>1718</v>
      </c>
      <c r="D321" s="421"/>
      <c r="E321" s="422"/>
      <c r="F321" s="359"/>
      <c r="G321" s="366"/>
      <c r="H321" s="409"/>
    </row>
    <row r="322" spans="1:8" x14ac:dyDescent="0.25">
      <c r="A322" s="372" t="s">
        <v>1916</v>
      </c>
      <c r="B322" s="354" t="s">
        <v>1733</v>
      </c>
      <c r="C322" s="194" t="s">
        <v>1717</v>
      </c>
      <c r="D322" s="420">
        <v>0</v>
      </c>
      <c r="E322" s="401">
        <v>0</v>
      </c>
      <c r="F322" s="358">
        <f t="shared" ref="F322" si="204">E322-D322</f>
        <v>0</v>
      </c>
      <c r="G322" s="365">
        <v>0</v>
      </c>
      <c r="H322" s="408" t="s">
        <v>1369</v>
      </c>
    </row>
    <row r="323" spans="1:8" ht="15.75" thickBot="1" x14ac:dyDescent="0.3">
      <c r="A323" s="373"/>
      <c r="B323" s="355"/>
      <c r="C323" s="215" t="s">
        <v>1718</v>
      </c>
      <c r="D323" s="421"/>
      <c r="E323" s="402"/>
      <c r="F323" s="359"/>
      <c r="G323" s="366"/>
      <c r="H323" s="409"/>
    </row>
    <row r="324" spans="1:8" ht="31.5" x14ac:dyDescent="0.25">
      <c r="A324" s="372" t="s">
        <v>1917</v>
      </c>
      <c r="B324" s="138" t="s">
        <v>1918</v>
      </c>
      <c r="C324" s="194" t="s">
        <v>1717</v>
      </c>
      <c r="D324" s="420">
        <v>0</v>
      </c>
      <c r="E324" s="401">
        <v>0</v>
      </c>
      <c r="F324" s="358">
        <f t="shared" ref="F324" si="205">E324-D324</f>
        <v>0</v>
      </c>
      <c r="G324" s="365">
        <v>0</v>
      </c>
      <c r="H324" s="408" t="s">
        <v>1369</v>
      </c>
    </row>
    <row r="325" spans="1:8" ht="16.5" thickBot="1" x14ac:dyDescent="0.3">
      <c r="A325" s="373"/>
      <c r="B325" s="139" t="s">
        <v>1919</v>
      </c>
      <c r="C325" s="215" t="s">
        <v>1718</v>
      </c>
      <c r="D325" s="421"/>
      <c r="E325" s="402"/>
      <c r="F325" s="359"/>
      <c r="G325" s="366"/>
      <c r="H325" s="409"/>
    </row>
    <row r="326" spans="1:8" x14ac:dyDescent="0.25">
      <c r="A326" s="378"/>
      <c r="B326" s="354" t="s">
        <v>1736</v>
      </c>
      <c r="C326" s="194" t="s">
        <v>1717</v>
      </c>
      <c r="D326" s="420">
        <v>0</v>
      </c>
      <c r="E326" s="401">
        <v>0</v>
      </c>
      <c r="F326" s="358">
        <f t="shared" ref="F326" si="206">E326-D326</f>
        <v>0</v>
      </c>
      <c r="G326" s="365">
        <v>0</v>
      </c>
      <c r="H326" s="408" t="s">
        <v>1369</v>
      </c>
    </row>
    <row r="327" spans="1:8" ht="15.75" thickBot="1" x14ac:dyDescent="0.3">
      <c r="A327" s="379"/>
      <c r="B327" s="355"/>
      <c r="C327" s="215" t="s">
        <v>1718</v>
      </c>
      <c r="D327" s="421"/>
      <c r="E327" s="402"/>
      <c r="F327" s="359"/>
      <c r="G327" s="366"/>
      <c r="H327" s="409"/>
    </row>
    <row r="328" spans="1:8" x14ac:dyDescent="0.25">
      <c r="A328" s="378"/>
      <c r="B328" s="354" t="s">
        <v>1737</v>
      </c>
      <c r="C328" s="194" t="s">
        <v>1717</v>
      </c>
      <c r="D328" s="420">
        <v>0</v>
      </c>
      <c r="E328" s="401">
        <v>0</v>
      </c>
      <c r="F328" s="358">
        <f t="shared" ref="F328" si="207">E328-D328</f>
        <v>0</v>
      </c>
      <c r="G328" s="365">
        <v>0</v>
      </c>
      <c r="H328" s="408" t="s">
        <v>1369</v>
      </c>
    </row>
    <row r="329" spans="1:8" ht="15.75" thickBot="1" x14ac:dyDescent="0.3">
      <c r="A329" s="379"/>
      <c r="B329" s="355"/>
      <c r="C329" s="215" t="s">
        <v>1718</v>
      </c>
      <c r="D329" s="421"/>
      <c r="E329" s="402"/>
      <c r="F329" s="359"/>
      <c r="G329" s="366"/>
      <c r="H329" s="409"/>
    </row>
    <row r="330" spans="1:8" x14ac:dyDescent="0.25">
      <c r="A330" s="372" t="s">
        <v>1920</v>
      </c>
      <c r="B330" s="354" t="s">
        <v>1921</v>
      </c>
      <c r="C330" s="194" t="s">
        <v>1717</v>
      </c>
      <c r="D330" s="420">
        <v>0</v>
      </c>
      <c r="E330" s="401">
        <v>0</v>
      </c>
      <c r="F330" s="358">
        <f t="shared" ref="F330" si="208">E330-D330</f>
        <v>0</v>
      </c>
      <c r="G330" s="365">
        <v>0</v>
      </c>
      <c r="H330" s="408" t="s">
        <v>1369</v>
      </c>
    </row>
    <row r="331" spans="1:8" ht="15.75" thickBot="1" x14ac:dyDescent="0.3">
      <c r="A331" s="373"/>
      <c r="B331" s="355"/>
      <c r="C331" s="215" t="s">
        <v>1718</v>
      </c>
      <c r="D331" s="421"/>
      <c r="E331" s="402"/>
      <c r="F331" s="359"/>
      <c r="G331" s="366"/>
      <c r="H331" s="409"/>
    </row>
    <row r="332" spans="1:8" x14ac:dyDescent="0.25">
      <c r="A332" s="378"/>
      <c r="B332" s="354" t="s">
        <v>1922</v>
      </c>
      <c r="C332" s="194" t="s">
        <v>1717</v>
      </c>
      <c r="D332" s="420">
        <v>0</v>
      </c>
      <c r="E332" s="401">
        <v>0</v>
      </c>
      <c r="F332" s="358">
        <f t="shared" ref="F332" si="209">E332-D332</f>
        <v>0</v>
      </c>
      <c r="G332" s="365">
        <v>0</v>
      </c>
      <c r="H332" s="408" t="s">
        <v>1369</v>
      </c>
    </row>
    <row r="333" spans="1:8" ht="15.75" thickBot="1" x14ac:dyDescent="0.3">
      <c r="A333" s="379"/>
      <c r="B333" s="355"/>
      <c r="C333" s="215" t="s">
        <v>1718</v>
      </c>
      <c r="D333" s="421"/>
      <c r="E333" s="402"/>
      <c r="F333" s="359"/>
      <c r="G333" s="366"/>
      <c r="H333" s="409"/>
    </row>
    <row r="334" spans="1:8" x14ac:dyDescent="0.25">
      <c r="A334" s="378"/>
      <c r="B334" s="354" t="s">
        <v>1923</v>
      </c>
      <c r="C334" s="194" t="s">
        <v>1717</v>
      </c>
      <c r="D334" s="420">
        <v>0</v>
      </c>
      <c r="E334" s="401">
        <v>0</v>
      </c>
      <c r="F334" s="358">
        <f t="shared" ref="F334" si="210">E334-D334</f>
        <v>0</v>
      </c>
      <c r="G334" s="365">
        <v>0</v>
      </c>
      <c r="H334" s="408" t="s">
        <v>1369</v>
      </c>
    </row>
    <row r="335" spans="1:8" ht="15.75" thickBot="1" x14ac:dyDescent="0.3">
      <c r="A335" s="379"/>
      <c r="B335" s="355"/>
      <c r="C335" s="215" t="s">
        <v>1718</v>
      </c>
      <c r="D335" s="421"/>
      <c r="E335" s="402"/>
      <c r="F335" s="359"/>
      <c r="G335" s="366"/>
      <c r="H335" s="409"/>
    </row>
    <row r="336" spans="1:8" x14ac:dyDescent="0.25">
      <c r="A336" s="372" t="s">
        <v>1924</v>
      </c>
      <c r="B336" s="354" t="s">
        <v>1739</v>
      </c>
      <c r="C336" s="194" t="s">
        <v>1717</v>
      </c>
      <c r="D336" s="420">
        <f t="shared" ref="D336" si="211">D46*1.2</f>
        <v>0</v>
      </c>
      <c r="E336" s="401">
        <v>0</v>
      </c>
      <c r="F336" s="358">
        <f t="shared" ref="F336" si="212">E336-D336</f>
        <v>0</v>
      </c>
      <c r="G336" s="365">
        <v>0</v>
      </c>
      <c r="H336" s="408" t="s">
        <v>1369</v>
      </c>
    </row>
    <row r="337" spans="1:8" ht="15.75" thickBot="1" x14ac:dyDescent="0.3">
      <c r="A337" s="373"/>
      <c r="B337" s="355"/>
      <c r="C337" s="215" t="s">
        <v>1718</v>
      </c>
      <c r="D337" s="421"/>
      <c r="E337" s="402"/>
      <c r="F337" s="359"/>
      <c r="G337" s="366"/>
      <c r="H337" s="409"/>
    </row>
    <row r="338" spans="1:8" x14ac:dyDescent="0.25">
      <c r="A338" s="352" t="s">
        <v>1925</v>
      </c>
      <c r="B338" s="354" t="s">
        <v>1926</v>
      </c>
      <c r="C338" s="194" t="s">
        <v>1717</v>
      </c>
      <c r="D338" s="384">
        <f t="shared" ref="D338:E338" si="213">D340+D342+D350+D352+D354+D356+D358+D360+D364+D366+D368+D370+D372</f>
        <v>232.87481809999997</v>
      </c>
      <c r="E338" s="384">
        <f t="shared" si="213"/>
        <v>234.608217</v>
      </c>
      <c r="F338" s="358">
        <f t="shared" ref="F338" si="214">E338-D338</f>
        <v>1.7333989000000258</v>
      </c>
      <c r="G338" s="365">
        <f t="shared" ref="G338" si="215">E338/D338</f>
        <v>1.00744347935145</v>
      </c>
      <c r="H338" s="408" t="s">
        <v>1369</v>
      </c>
    </row>
    <row r="339" spans="1:8" ht="15.75" thickBot="1" x14ac:dyDescent="0.3">
      <c r="A339" s="353"/>
      <c r="B339" s="355"/>
      <c r="C339" s="215" t="s">
        <v>1718</v>
      </c>
      <c r="D339" s="385"/>
      <c r="E339" s="385"/>
      <c r="F339" s="359"/>
      <c r="G339" s="366"/>
      <c r="H339" s="409"/>
    </row>
    <row r="340" spans="1:8" x14ac:dyDescent="0.25">
      <c r="A340" s="372" t="s">
        <v>1927</v>
      </c>
      <c r="B340" s="354" t="s">
        <v>1928</v>
      </c>
      <c r="C340" s="194" t="s">
        <v>1717</v>
      </c>
      <c r="D340" s="384">
        <v>0</v>
      </c>
      <c r="E340" s="401">
        <v>0</v>
      </c>
      <c r="F340" s="358">
        <f t="shared" ref="F340" si="216">E340-D340</f>
        <v>0</v>
      </c>
      <c r="G340" s="365">
        <v>0</v>
      </c>
      <c r="H340" s="408" t="s">
        <v>1369</v>
      </c>
    </row>
    <row r="341" spans="1:8" ht="15.75" thickBot="1" x14ac:dyDescent="0.3">
      <c r="A341" s="373"/>
      <c r="B341" s="355"/>
      <c r="C341" s="215" t="s">
        <v>1718</v>
      </c>
      <c r="D341" s="385"/>
      <c r="E341" s="402"/>
      <c r="F341" s="359"/>
      <c r="G341" s="366"/>
      <c r="H341" s="409"/>
    </row>
    <row r="342" spans="1:8" x14ac:dyDescent="0.25">
      <c r="A342" s="372" t="s">
        <v>1929</v>
      </c>
      <c r="B342" s="354" t="s">
        <v>1930</v>
      </c>
      <c r="C342" s="194" t="s">
        <v>1717</v>
      </c>
      <c r="D342" s="384">
        <f t="shared" ref="D342:E342" si="217">D344+D346+D348</f>
        <v>60.551282399999991</v>
      </c>
      <c r="E342" s="384">
        <f t="shared" si="217"/>
        <v>44.276399999999995</v>
      </c>
      <c r="F342" s="358">
        <f t="shared" ref="F342" si="218">E342-D342</f>
        <v>-16.274882399999996</v>
      </c>
      <c r="G342" s="365">
        <f t="shared" ref="G342" si="219">E342/D342</f>
        <v>0.73122150753986348</v>
      </c>
      <c r="H342" s="408" t="s">
        <v>1369</v>
      </c>
    </row>
    <row r="343" spans="1:8" ht="15.75" thickBot="1" x14ac:dyDescent="0.3">
      <c r="A343" s="373"/>
      <c r="B343" s="355"/>
      <c r="C343" s="215" t="s">
        <v>1718</v>
      </c>
      <c r="D343" s="385"/>
      <c r="E343" s="385"/>
      <c r="F343" s="359"/>
      <c r="G343" s="366"/>
      <c r="H343" s="409"/>
    </row>
    <row r="344" spans="1:8" x14ac:dyDescent="0.25">
      <c r="A344" s="378"/>
      <c r="B344" s="354" t="s">
        <v>1931</v>
      </c>
      <c r="C344" s="194" t="s">
        <v>1717</v>
      </c>
      <c r="D344" s="384">
        <v>0</v>
      </c>
      <c r="E344" s="401">
        <v>0</v>
      </c>
      <c r="F344" s="358">
        <f t="shared" ref="F344" si="220">E344-D344</f>
        <v>0</v>
      </c>
      <c r="G344" s="365">
        <v>0</v>
      </c>
      <c r="H344" s="408" t="s">
        <v>1369</v>
      </c>
    </row>
    <row r="345" spans="1:8" ht="15.75" thickBot="1" x14ac:dyDescent="0.3">
      <c r="A345" s="379"/>
      <c r="B345" s="355"/>
      <c r="C345" s="215" t="s">
        <v>1718</v>
      </c>
      <c r="D345" s="385"/>
      <c r="E345" s="402"/>
      <c r="F345" s="359"/>
      <c r="G345" s="366"/>
      <c r="H345" s="409"/>
    </row>
    <row r="346" spans="1:8" x14ac:dyDescent="0.25">
      <c r="A346" s="378"/>
      <c r="B346" s="354" t="s">
        <v>1932</v>
      </c>
      <c r="C346" s="194" t="s">
        <v>1717</v>
      </c>
      <c r="D346" s="384">
        <v>0</v>
      </c>
      <c r="E346" s="401">
        <v>0</v>
      </c>
      <c r="F346" s="358">
        <f t="shared" ref="F346" si="221">E346-D346</f>
        <v>0</v>
      </c>
      <c r="G346" s="365">
        <v>0</v>
      </c>
      <c r="H346" s="408" t="s">
        <v>1369</v>
      </c>
    </row>
    <row r="347" spans="1:8" ht="15.75" thickBot="1" x14ac:dyDescent="0.3">
      <c r="A347" s="379"/>
      <c r="B347" s="355"/>
      <c r="C347" s="215" t="s">
        <v>1718</v>
      </c>
      <c r="D347" s="385"/>
      <c r="E347" s="402"/>
      <c r="F347" s="359"/>
      <c r="G347" s="366"/>
      <c r="H347" s="409"/>
    </row>
    <row r="348" spans="1:8" x14ac:dyDescent="0.25">
      <c r="A348" s="378"/>
      <c r="B348" s="354" t="s">
        <v>1933</v>
      </c>
      <c r="C348" s="194" t="s">
        <v>1717</v>
      </c>
      <c r="D348" s="384">
        <f t="shared" ref="D348:E348" si="222">D85*1.2</f>
        <v>60.551282399999991</v>
      </c>
      <c r="E348" s="384">
        <f t="shared" si="222"/>
        <v>44.276399999999995</v>
      </c>
      <c r="F348" s="358">
        <f t="shared" ref="F348" si="223">E348-D348</f>
        <v>-16.274882399999996</v>
      </c>
      <c r="G348" s="365">
        <f t="shared" ref="G348" si="224">E348/D348</f>
        <v>0.73122150753986348</v>
      </c>
      <c r="H348" s="408" t="s">
        <v>1369</v>
      </c>
    </row>
    <row r="349" spans="1:8" ht="15.75" thickBot="1" x14ac:dyDescent="0.3">
      <c r="A349" s="379"/>
      <c r="B349" s="355"/>
      <c r="C349" s="215" t="s">
        <v>1718</v>
      </c>
      <c r="D349" s="385"/>
      <c r="E349" s="385"/>
      <c r="F349" s="359"/>
      <c r="G349" s="366"/>
      <c r="H349" s="409"/>
    </row>
    <row r="350" spans="1:8" x14ac:dyDescent="0.25">
      <c r="A350" s="372" t="s">
        <v>1934</v>
      </c>
      <c r="B350" s="354" t="s">
        <v>1935</v>
      </c>
      <c r="C350" s="194" t="s">
        <v>1717</v>
      </c>
      <c r="D350" s="384">
        <f t="shared" ref="D350:E350" si="225">D97*1.2</f>
        <v>52.564080000000004</v>
      </c>
      <c r="E350" s="384">
        <f t="shared" si="225"/>
        <v>55.23216</v>
      </c>
      <c r="F350" s="358">
        <f t="shared" ref="F350" si="226">E350-D350</f>
        <v>2.6680799999999962</v>
      </c>
      <c r="G350" s="365">
        <f t="shared" ref="G350" si="227">E350/D350</f>
        <v>1.0507586169110159</v>
      </c>
      <c r="H350" s="408" t="s">
        <v>1369</v>
      </c>
    </row>
    <row r="351" spans="1:8" ht="15.75" thickBot="1" x14ac:dyDescent="0.3">
      <c r="A351" s="373"/>
      <c r="B351" s="355"/>
      <c r="C351" s="215" t="s">
        <v>1718</v>
      </c>
      <c r="D351" s="385"/>
      <c r="E351" s="385"/>
      <c r="F351" s="359"/>
      <c r="G351" s="366"/>
      <c r="H351" s="409"/>
    </row>
    <row r="352" spans="1:8" x14ac:dyDescent="0.25">
      <c r="A352" s="372" t="s">
        <v>1936</v>
      </c>
      <c r="B352" s="354" t="s">
        <v>1937</v>
      </c>
      <c r="C352" s="194" t="s">
        <v>1717</v>
      </c>
      <c r="D352" s="384">
        <v>0</v>
      </c>
      <c r="E352" s="401">
        <v>0</v>
      </c>
      <c r="F352" s="358">
        <f t="shared" ref="F352" si="228">E352-D352</f>
        <v>0</v>
      </c>
      <c r="G352" s="365">
        <v>0</v>
      </c>
      <c r="H352" s="408" t="s">
        <v>1369</v>
      </c>
    </row>
    <row r="353" spans="1:8" ht="15.75" thickBot="1" x14ac:dyDescent="0.3">
      <c r="A353" s="373"/>
      <c r="B353" s="355"/>
      <c r="C353" s="215" t="s">
        <v>1718</v>
      </c>
      <c r="D353" s="385"/>
      <c r="E353" s="402"/>
      <c r="F353" s="359"/>
      <c r="G353" s="366"/>
      <c r="H353" s="409"/>
    </row>
    <row r="354" spans="1:8" x14ac:dyDescent="0.25">
      <c r="A354" s="372" t="s">
        <v>1938</v>
      </c>
      <c r="B354" s="354" t="s">
        <v>1939</v>
      </c>
      <c r="C354" s="194" t="s">
        <v>1717</v>
      </c>
      <c r="D354" s="384">
        <v>0</v>
      </c>
      <c r="E354" s="401">
        <v>0</v>
      </c>
      <c r="F354" s="358">
        <f t="shared" ref="F354" si="229">E354-D354</f>
        <v>0</v>
      </c>
      <c r="G354" s="365">
        <v>0</v>
      </c>
      <c r="H354" s="408" t="s">
        <v>1369</v>
      </c>
    </row>
    <row r="355" spans="1:8" ht="15.75" thickBot="1" x14ac:dyDescent="0.3">
      <c r="A355" s="373"/>
      <c r="B355" s="355"/>
      <c r="C355" s="215" t="s">
        <v>1718</v>
      </c>
      <c r="D355" s="385"/>
      <c r="E355" s="402"/>
      <c r="F355" s="359"/>
      <c r="G355" s="366"/>
      <c r="H355" s="409"/>
    </row>
    <row r="356" spans="1:8" x14ac:dyDescent="0.25">
      <c r="A356" s="372" t="s">
        <v>1940</v>
      </c>
      <c r="B356" s="354" t="s">
        <v>1941</v>
      </c>
      <c r="C356" s="194" t="s">
        <v>1717</v>
      </c>
      <c r="D356" s="384">
        <f>(D107-D358)</f>
        <v>58.42855999999999</v>
      </c>
      <c r="E356" s="384">
        <f>(E107-E358)</f>
        <v>60.472819999999999</v>
      </c>
      <c r="F356" s="358">
        <f t="shared" ref="F356" si="230">E356-D356</f>
        <v>2.0442600000000084</v>
      </c>
      <c r="G356" s="365">
        <f t="shared" ref="G356" si="231">E356/D356</f>
        <v>1.0349873418068152</v>
      </c>
      <c r="H356" s="408" t="s">
        <v>1369</v>
      </c>
    </row>
    <row r="357" spans="1:8" ht="15.75" thickBot="1" x14ac:dyDescent="0.3">
      <c r="A357" s="373"/>
      <c r="B357" s="355"/>
      <c r="C357" s="215" t="s">
        <v>1718</v>
      </c>
      <c r="D357" s="385"/>
      <c r="E357" s="385"/>
      <c r="F357" s="359"/>
      <c r="G357" s="366"/>
      <c r="H357" s="409"/>
    </row>
    <row r="358" spans="1:8" x14ac:dyDescent="0.25">
      <c r="A358" s="372" t="s">
        <v>1942</v>
      </c>
      <c r="B358" s="354" t="s">
        <v>1943</v>
      </c>
      <c r="C358" s="194" t="s">
        <v>1717</v>
      </c>
      <c r="D358" s="384">
        <v>17.762280000000001</v>
      </c>
      <c r="E358" s="384">
        <v>18.762280000000001</v>
      </c>
      <c r="F358" s="358">
        <f t="shared" ref="F358" si="232">E358-D358</f>
        <v>1</v>
      </c>
      <c r="G358" s="365">
        <f t="shared" ref="G358" si="233">E358/D358</f>
        <v>1.0562990787218758</v>
      </c>
      <c r="H358" s="408" t="s">
        <v>1369</v>
      </c>
    </row>
    <row r="359" spans="1:8" ht="15.75" thickBot="1" x14ac:dyDescent="0.3">
      <c r="A359" s="373"/>
      <c r="B359" s="355"/>
      <c r="C359" s="215" t="s">
        <v>1718</v>
      </c>
      <c r="D359" s="385"/>
      <c r="E359" s="385"/>
      <c r="F359" s="359"/>
      <c r="G359" s="366"/>
      <c r="H359" s="409"/>
    </row>
    <row r="360" spans="1:8" x14ac:dyDescent="0.25">
      <c r="A360" s="372" t="s">
        <v>1944</v>
      </c>
      <c r="B360" s="354" t="s">
        <v>1945</v>
      </c>
      <c r="C360" s="194" t="s">
        <v>1717</v>
      </c>
      <c r="D360" s="384">
        <f t="shared" ref="D360:E360" si="234">(D107-D356-D358)+D111+D219</f>
        <v>4.8387600000000042</v>
      </c>
      <c r="E360" s="384">
        <f t="shared" si="234"/>
        <v>10.990100000000004</v>
      </c>
      <c r="F360" s="358">
        <f t="shared" ref="F360" si="235">E360-D360</f>
        <v>6.1513399999999994</v>
      </c>
      <c r="G360" s="365">
        <f t="shared" ref="G360" si="236">E360/D360</f>
        <v>2.2712637121907253</v>
      </c>
      <c r="H360" s="408" t="s">
        <v>1369</v>
      </c>
    </row>
    <row r="361" spans="1:8" ht="15.75" thickBot="1" x14ac:dyDescent="0.3">
      <c r="A361" s="373"/>
      <c r="B361" s="355"/>
      <c r="C361" s="215" t="s">
        <v>1718</v>
      </c>
      <c r="D361" s="385"/>
      <c r="E361" s="385"/>
      <c r="F361" s="359"/>
      <c r="G361" s="366"/>
      <c r="H361" s="409"/>
    </row>
    <row r="362" spans="1:8" x14ac:dyDescent="0.25">
      <c r="A362" s="378"/>
      <c r="B362" s="354" t="s">
        <v>1946</v>
      </c>
      <c r="C362" s="194" t="s">
        <v>1717</v>
      </c>
      <c r="D362" s="384">
        <f t="shared" ref="D362:E362" si="237">D219</f>
        <v>4.2145200000000003</v>
      </c>
      <c r="E362" s="384">
        <f t="shared" si="237"/>
        <v>10.3094</v>
      </c>
      <c r="F362" s="358">
        <f t="shared" ref="F362" si="238">E362-D362</f>
        <v>6.0948799999999999</v>
      </c>
      <c r="G362" s="365">
        <f t="shared" ref="G362" si="239">E362/D362</f>
        <v>2.4461623150441807</v>
      </c>
      <c r="H362" s="408" t="s">
        <v>1369</v>
      </c>
    </row>
    <row r="363" spans="1:8" ht="15.75" thickBot="1" x14ac:dyDescent="0.3">
      <c r="A363" s="379"/>
      <c r="B363" s="355"/>
      <c r="C363" s="215" t="s">
        <v>1718</v>
      </c>
      <c r="D363" s="385"/>
      <c r="E363" s="385"/>
      <c r="F363" s="359"/>
      <c r="G363" s="366"/>
      <c r="H363" s="409"/>
    </row>
    <row r="364" spans="1:8" x14ac:dyDescent="0.25">
      <c r="A364" s="372" t="s">
        <v>1947</v>
      </c>
      <c r="B364" s="354" t="s">
        <v>1948</v>
      </c>
      <c r="C364" s="194" t="s">
        <v>1717</v>
      </c>
      <c r="D364" s="384">
        <f t="shared" ref="D364:E364" si="240">D91*1.18</f>
        <v>27.294686199999997</v>
      </c>
      <c r="E364" s="384">
        <f t="shared" si="240"/>
        <v>21.988591999999997</v>
      </c>
      <c r="F364" s="358">
        <f t="shared" ref="F364" si="241">E364-D364</f>
        <v>-5.3060942000000004</v>
      </c>
      <c r="G364" s="365">
        <f t="shared" ref="G364" si="242">E364/D364</f>
        <v>0.80559973611273827</v>
      </c>
      <c r="H364" s="408" t="s">
        <v>1369</v>
      </c>
    </row>
    <row r="365" spans="1:8" ht="15.75" thickBot="1" x14ac:dyDescent="0.3">
      <c r="A365" s="373"/>
      <c r="B365" s="355"/>
      <c r="C365" s="215" t="s">
        <v>1718</v>
      </c>
      <c r="D365" s="385"/>
      <c r="E365" s="385"/>
      <c r="F365" s="359"/>
      <c r="G365" s="366"/>
      <c r="H365" s="409"/>
    </row>
    <row r="366" spans="1:8" x14ac:dyDescent="0.25">
      <c r="A366" s="372" t="s">
        <v>1949</v>
      </c>
      <c r="B366" s="354" t="s">
        <v>1950</v>
      </c>
      <c r="C366" s="194" t="s">
        <v>1717</v>
      </c>
      <c r="D366" s="384">
        <f t="shared" ref="D366:E366" si="243">D123*1.15</f>
        <v>11.206485499999999</v>
      </c>
      <c r="E366" s="384">
        <f t="shared" si="243"/>
        <v>22.542185</v>
      </c>
      <c r="F366" s="358">
        <f t="shared" ref="F366" si="244">E366-D366</f>
        <v>11.3356995</v>
      </c>
      <c r="G366" s="365">
        <f t="shared" ref="G366" si="245">E366/D366</f>
        <v>2.0115302875285925</v>
      </c>
      <c r="H366" s="408" t="s">
        <v>1369</v>
      </c>
    </row>
    <row r="367" spans="1:8" ht="15.75" thickBot="1" x14ac:dyDescent="0.3">
      <c r="A367" s="373"/>
      <c r="B367" s="355"/>
      <c r="C367" s="215" t="s">
        <v>1718</v>
      </c>
      <c r="D367" s="385"/>
      <c r="E367" s="385"/>
      <c r="F367" s="359"/>
      <c r="G367" s="366"/>
      <c r="H367" s="409"/>
    </row>
    <row r="368" spans="1:8" x14ac:dyDescent="0.25">
      <c r="A368" s="372" t="s">
        <v>1951</v>
      </c>
      <c r="B368" s="354" t="s">
        <v>1952</v>
      </c>
      <c r="C368" s="194" t="s">
        <v>1717</v>
      </c>
      <c r="D368" s="384">
        <f t="shared" ref="D368:E368" si="246">D121*1.2</f>
        <v>0.22868399999999997</v>
      </c>
      <c r="E368" s="384">
        <f t="shared" si="246"/>
        <v>0.34367999999999999</v>
      </c>
      <c r="F368" s="358">
        <f t="shared" ref="F368" si="247">E368-D368</f>
        <v>0.11499600000000001</v>
      </c>
      <c r="G368" s="365">
        <f t="shared" ref="G368" si="248">E368/D368</f>
        <v>1.5028598415280476</v>
      </c>
      <c r="H368" s="408" t="s">
        <v>1369</v>
      </c>
    </row>
    <row r="369" spans="1:8" ht="15.75" thickBot="1" x14ac:dyDescent="0.3">
      <c r="A369" s="373"/>
      <c r="B369" s="355"/>
      <c r="C369" s="215" t="s">
        <v>1718</v>
      </c>
      <c r="D369" s="385"/>
      <c r="E369" s="385"/>
      <c r="F369" s="359"/>
      <c r="G369" s="366"/>
      <c r="H369" s="409"/>
    </row>
    <row r="370" spans="1:8" x14ac:dyDescent="0.25">
      <c r="A370" s="372" t="s">
        <v>1953</v>
      </c>
      <c r="B370" s="354" t="s">
        <v>1954</v>
      </c>
      <c r="C370" s="194" t="s">
        <v>1717</v>
      </c>
      <c r="D370" s="384">
        <v>0</v>
      </c>
      <c r="E370" s="401">
        <v>0</v>
      </c>
      <c r="F370" s="358">
        <f t="shared" ref="F370" si="249">E370-D370</f>
        <v>0</v>
      </c>
      <c r="G370" s="365">
        <v>0</v>
      </c>
      <c r="H370" s="408" t="s">
        <v>1369</v>
      </c>
    </row>
    <row r="371" spans="1:8" ht="15.75" thickBot="1" x14ac:dyDescent="0.3">
      <c r="A371" s="373"/>
      <c r="B371" s="355"/>
      <c r="C371" s="215" t="s">
        <v>1718</v>
      </c>
      <c r="D371" s="385"/>
      <c r="E371" s="402"/>
      <c r="F371" s="359"/>
      <c r="G371" s="366"/>
      <c r="H371" s="409"/>
    </row>
    <row r="372" spans="1:8" x14ac:dyDescent="0.25">
      <c r="A372" s="423" t="s">
        <v>1955</v>
      </c>
      <c r="B372" s="354" t="s">
        <v>1956</v>
      </c>
      <c r="C372" s="194" t="s">
        <v>1717</v>
      </c>
      <c r="D372" s="384">
        <v>0</v>
      </c>
      <c r="E372" s="401">
        <v>0</v>
      </c>
      <c r="F372" s="358">
        <f t="shared" ref="F372" si="250">E372-D372</f>
        <v>0</v>
      </c>
      <c r="G372" s="365">
        <v>0</v>
      </c>
      <c r="H372" s="408" t="s">
        <v>1369</v>
      </c>
    </row>
    <row r="373" spans="1:8" ht="15.75" thickBot="1" x14ac:dyDescent="0.3">
      <c r="A373" s="424"/>
      <c r="B373" s="355"/>
      <c r="C373" s="215" t="s">
        <v>1718</v>
      </c>
      <c r="D373" s="385"/>
      <c r="E373" s="402"/>
      <c r="F373" s="359"/>
      <c r="G373" s="366"/>
      <c r="H373" s="409"/>
    </row>
    <row r="374" spans="1:8" x14ac:dyDescent="0.25">
      <c r="A374" s="352" t="s">
        <v>1957</v>
      </c>
      <c r="B374" s="354" t="s">
        <v>1958</v>
      </c>
      <c r="C374" s="194" t="s">
        <v>1717</v>
      </c>
      <c r="D374" s="384">
        <v>0</v>
      </c>
      <c r="E374" s="401">
        <v>0</v>
      </c>
      <c r="F374" s="358">
        <f t="shared" ref="F374" si="251">E374-D374</f>
        <v>0</v>
      </c>
      <c r="G374" s="365">
        <v>0</v>
      </c>
      <c r="H374" s="408" t="s">
        <v>1369</v>
      </c>
    </row>
    <row r="375" spans="1:8" ht="15.75" thickBot="1" x14ac:dyDescent="0.3">
      <c r="A375" s="353"/>
      <c r="B375" s="355"/>
      <c r="C375" s="215" t="s">
        <v>1718</v>
      </c>
      <c r="D375" s="385"/>
      <c r="E375" s="402"/>
      <c r="F375" s="359"/>
      <c r="G375" s="366"/>
      <c r="H375" s="409"/>
    </row>
    <row r="376" spans="1:8" x14ac:dyDescent="0.25">
      <c r="A376" s="372" t="s">
        <v>1959</v>
      </c>
      <c r="B376" s="354" t="s">
        <v>1960</v>
      </c>
      <c r="C376" s="194" t="s">
        <v>1717</v>
      </c>
      <c r="D376" s="384">
        <v>0</v>
      </c>
      <c r="E376" s="401">
        <v>0</v>
      </c>
      <c r="F376" s="358">
        <f t="shared" ref="F376" si="252">E376-D376</f>
        <v>0</v>
      </c>
      <c r="G376" s="365">
        <v>0</v>
      </c>
      <c r="H376" s="408" t="s">
        <v>1369</v>
      </c>
    </row>
    <row r="377" spans="1:8" ht="15.75" thickBot="1" x14ac:dyDescent="0.3">
      <c r="A377" s="373"/>
      <c r="B377" s="355"/>
      <c r="C377" s="215" t="s">
        <v>1718</v>
      </c>
      <c r="D377" s="385"/>
      <c r="E377" s="402"/>
      <c r="F377" s="359"/>
      <c r="G377" s="366"/>
      <c r="H377" s="409"/>
    </row>
    <row r="378" spans="1:8" x14ac:dyDescent="0.25">
      <c r="A378" s="372" t="s">
        <v>1961</v>
      </c>
      <c r="B378" s="354" t="s">
        <v>1962</v>
      </c>
      <c r="C378" s="194" t="s">
        <v>1717</v>
      </c>
      <c r="D378" s="384">
        <v>0</v>
      </c>
      <c r="E378" s="401">
        <v>0</v>
      </c>
      <c r="F378" s="358">
        <f t="shared" ref="F378" si="253">E378-D378</f>
        <v>0</v>
      </c>
      <c r="G378" s="365">
        <v>0</v>
      </c>
      <c r="H378" s="408" t="s">
        <v>1369</v>
      </c>
    </row>
    <row r="379" spans="1:8" ht="15.75" thickBot="1" x14ac:dyDescent="0.3">
      <c r="A379" s="373"/>
      <c r="B379" s="355"/>
      <c r="C379" s="215" t="s">
        <v>1718</v>
      </c>
      <c r="D379" s="385"/>
      <c r="E379" s="402"/>
      <c r="F379" s="359"/>
      <c r="G379" s="366"/>
      <c r="H379" s="409"/>
    </row>
    <row r="380" spans="1:8" ht="31.5" x14ac:dyDescent="0.25">
      <c r="A380" s="378" t="s">
        <v>1963</v>
      </c>
      <c r="B380" s="138" t="s">
        <v>1964</v>
      </c>
      <c r="C380" s="194" t="s">
        <v>1717</v>
      </c>
      <c r="D380" s="384">
        <v>0</v>
      </c>
      <c r="E380" s="401">
        <v>0</v>
      </c>
      <c r="F380" s="358">
        <f t="shared" ref="F380" si="254">E380-D380</f>
        <v>0</v>
      </c>
      <c r="G380" s="365">
        <v>0</v>
      </c>
      <c r="H380" s="408" t="s">
        <v>1369</v>
      </c>
    </row>
    <row r="381" spans="1:8" ht="16.5" thickBot="1" x14ac:dyDescent="0.3">
      <c r="A381" s="379"/>
      <c r="B381" s="139" t="s">
        <v>1919</v>
      </c>
      <c r="C381" s="215" t="s">
        <v>1718</v>
      </c>
      <c r="D381" s="385"/>
      <c r="E381" s="402"/>
      <c r="F381" s="359"/>
      <c r="G381" s="366"/>
      <c r="H381" s="409"/>
    </row>
    <row r="382" spans="1:8" x14ac:dyDescent="0.25">
      <c r="A382" s="352" t="s">
        <v>1965</v>
      </c>
      <c r="B382" s="354" t="s">
        <v>1966</v>
      </c>
      <c r="C382" s="194" t="s">
        <v>1717</v>
      </c>
      <c r="D382" s="384">
        <v>0</v>
      </c>
      <c r="E382" s="401">
        <v>0</v>
      </c>
      <c r="F382" s="358">
        <f t="shared" ref="F382" si="255">E382-D382</f>
        <v>0</v>
      </c>
      <c r="G382" s="365">
        <v>0</v>
      </c>
      <c r="H382" s="408" t="s">
        <v>1369</v>
      </c>
    </row>
    <row r="383" spans="1:8" ht="15.75" thickBot="1" x14ac:dyDescent="0.3">
      <c r="A383" s="353"/>
      <c r="B383" s="355"/>
      <c r="C383" s="215" t="s">
        <v>1718</v>
      </c>
      <c r="D383" s="385"/>
      <c r="E383" s="402"/>
      <c r="F383" s="359"/>
      <c r="G383" s="366"/>
      <c r="H383" s="409"/>
    </row>
    <row r="384" spans="1:8" x14ac:dyDescent="0.25">
      <c r="A384" s="352" t="s">
        <v>1967</v>
      </c>
      <c r="B384" s="354" t="s">
        <v>1968</v>
      </c>
      <c r="C384" s="194" t="s">
        <v>1717</v>
      </c>
      <c r="D384" s="384">
        <v>0</v>
      </c>
      <c r="E384" s="401">
        <v>0</v>
      </c>
      <c r="F384" s="358">
        <f t="shared" ref="F384" si="256">E384-D384</f>
        <v>0</v>
      </c>
      <c r="G384" s="365">
        <v>0</v>
      </c>
      <c r="H384" s="408" t="s">
        <v>1369</v>
      </c>
    </row>
    <row r="385" spans="1:8" ht="15.75" thickBot="1" x14ac:dyDescent="0.3">
      <c r="A385" s="353"/>
      <c r="B385" s="355"/>
      <c r="C385" s="215" t="s">
        <v>1718</v>
      </c>
      <c r="D385" s="385"/>
      <c r="E385" s="402"/>
      <c r="F385" s="359"/>
      <c r="G385" s="366"/>
      <c r="H385" s="409"/>
    </row>
    <row r="386" spans="1:8" x14ac:dyDescent="0.25">
      <c r="A386" s="372" t="s">
        <v>1969</v>
      </c>
      <c r="B386" s="354" t="s">
        <v>1970</v>
      </c>
      <c r="C386" s="194" t="s">
        <v>1717</v>
      </c>
      <c r="D386" s="384">
        <v>0</v>
      </c>
      <c r="E386" s="401">
        <v>0</v>
      </c>
      <c r="F386" s="358">
        <f t="shared" ref="F386" si="257">E386-D386</f>
        <v>0</v>
      </c>
      <c r="G386" s="365">
        <v>0</v>
      </c>
      <c r="H386" s="408" t="s">
        <v>1369</v>
      </c>
    </row>
    <row r="387" spans="1:8" ht="15.75" thickBot="1" x14ac:dyDescent="0.3">
      <c r="A387" s="373"/>
      <c r="B387" s="355"/>
      <c r="C387" s="215" t="s">
        <v>1718</v>
      </c>
      <c r="D387" s="385"/>
      <c r="E387" s="402"/>
      <c r="F387" s="359"/>
      <c r="G387" s="366"/>
      <c r="H387" s="409"/>
    </row>
    <row r="388" spans="1:8" x14ac:dyDescent="0.25">
      <c r="A388" s="352" t="s">
        <v>1971</v>
      </c>
      <c r="B388" s="354" t="s">
        <v>1972</v>
      </c>
      <c r="C388" s="194" t="s">
        <v>1717</v>
      </c>
      <c r="D388" s="384">
        <v>0</v>
      </c>
      <c r="E388" s="401">
        <v>0</v>
      </c>
      <c r="F388" s="358">
        <f t="shared" ref="F388" si="258">E388-D388</f>
        <v>0</v>
      </c>
      <c r="G388" s="365">
        <v>0</v>
      </c>
      <c r="H388" s="408" t="s">
        <v>1369</v>
      </c>
    </row>
    <row r="389" spans="1:8" ht="15.75" thickBot="1" x14ac:dyDescent="0.3">
      <c r="A389" s="353"/>
      <c r="B389" s="355"/>
      <c r="C389" s="215" t="s">
        <v>1718</v>
      </c>
      <c r="D389" s="385"/>
      <c r="E389" s="402"/>
      <c r="F389" s="359"/>
      <c r="G389" s="366"/>
      <c r="H389" s="409"/>
    </row>
    <row r="390" spans="1:8" ht="15.75" x14ac:dyDescent="0.25">
      <c r="A390" s="372" t="s">
        <v>1973</v>
      </c>
      <c r="B390" s="138" t="s">
        <v>1974</v>
      </c>
      <c r="C390" s="194" t="s">
        <v>1717</v>
      </c>
      <c r="D390" s="384">
        <f>D668*1.2</f>
        <v>27.663515999999998</v>
      </c>
      <c r="E390" s="384">
        <f t="shared" ref="E390" si="259">E668*1.2</f>
        <v>34.2773391072</v>
      </c>
      <c r="F390" s="358">
        <f t="shared" ref="F390" si="260">E390-D390</f>
        <v>6.6138231072000018</v>
      </c>
      <c r="G390" s="365">
        <f t="shared" ref="G390" si="261">E390/D390</f>
        <v>1.2390810736856444</v>
      </c>
      <c r="H390" s="408" t="s">
        <v>1369</v>
      </c>
    </row>
    <row r="391" spans="1:8" ht="16.5" thickBot="1" x14ac:dyDescent="0.3">
      <c r="A391" s="373"/>
      <c r="B391" s="139" t="s">
        <v>1919</v>
      </c>
      <c r="C391" s="215" t="s">
        <v>1718</v>
      </c>
      <c r="D391" s="385"/>
      <c r="E391" s="385"/>
      <c r="F391" s="359"/>
      <c r="G391" s="366"/>
      <c r="H391" s="409"/>
    </row>
    <row r="392" spans="1:8" x14ac:dyDescent="0.25">
      <c r="A392" s="378"/>
      <c r="B392" s="354" t="s">
        <v>1975</v>
      </c>
      <c r="C392" s="194" t="s">
        <v>1717</v>
      </c>
      <c r="D392" s="384">
        <v>0</v>
      </c>
      <c r="E392" s="401">
        <v>0</v>
      </c>
      <c r="F392" s="358">
        <f t="shared" ref="F392" si="262">E392-D392</f>
        <v>0</v>
      </c>
      <c r="G392" s="365">
        <v>0</v>
      </c>
      <c r="H392" s="408" t="s">
        <v>1369</v>
      </c>
    </row>
    <row r="393" spans="1:8" ht="15.75" thickBot="1" x14ac:dyDescent="0.3">
      <c r="A393" s="379"/>
      <c r="B393" s="355"/>
      <c r="C393" s="215" t="s">
        <v>1718</v>
      </c>
      <c r="D393" s="385"/>
      <c r="E393" s="402"/>
      <c r="F393" s="359"/>
      <c r="G393" s="366"/>
      <c r="H393" s="409"/>
    </row>
    <row r="394" spans="1:8" x14ac:dyDescent="0.25">
      <c r="A394" s="378"/>
      <c r="B394" s="354" t="s">
        <v>1976</v>
      </c>
      <c r="C394" s="194" t="s">
        <v>1717</v>
      </c>
      <c r="D394" s="384">
        <v>0</v>
      </c>
      <c r="E394" s="401">
        <v>0</v>
      </c>
      <c r="F394" s="358">
        <f t="shared" ref="F394" si="263">E394-D394</f>
        <v>0</v>
      </c>
      <c r="G394" s="365">
        <v>0</v>
      </c>
      <c r="H394" s="408" t="s">
        <v>1369</v>
      </c>
    </row>
    <row r="395" spans="1:8" ht="15.75" thickBot="1" x14ac:dyDescent="0.3">
      <c r="A395" s="379"/>
      <c r="B395" s="355"/>
      <c r="C395" s="215" t="s">
        <v>1718</v>
      </c>
      <c r="D395" s="385"/>
      <c r="E395" s="402"/>
      <c r="F395" s="359"/>
      <c r="G395" s="366"/>
      <c r="H395" s="409"/>
    </row>
    <row r="396" spans="1:8" x14ac:dyDescent="0.25">
      <c r="A396" s="378"/>
      <c r="B396" s="354" t="s">
        <v>1977</v>
      </c>
      <c r="C396" s="194" t="s">
        <v>1717</v>
      </c>
      <c r="D396" s="384">
        <v>0</v>
      </c>
      <c r="E396" s="401">
        <v>0</v>
      </c>
      <c r="F396" s="358">
        <f t="shared" ref="F396" si="264">E396-D396</f>
        <v>0</v>
      </c>
      <c r="G396" s="365">
        <v>0</v>
      </c>
      <c r="H396" s="408" t="s">
        <v>1369</v>
      </c>
    </row>
    <row r="397" spans="1:8" ht="15.75" thickBot="1" x14ac:dyDescent="0.3">
      <c r="A397" s="379"/>
      <c r="B397" s="355"/>
      <c r="C397" s="215" t="s">
        <v>1718</v>
      </c>
      <c r="D397" s="385"/>
      <c r="E397" s="402"/>
      <c r="F397" s="359"/>
      <c r="G397" s="366"/>
      <c r="H397" s="409"/>
    </row>
    <row r="398" spans="1:8" x14ac:dyDescent="0.25">
      <c r="A398" s="378"/>
      <c r="B398" s="354" t="s">
        <v>1978</v>
      </c>
      <c r="C398" s="194" t="s">
        <v>1717</v>
      </c>
      <c r="D398" s="384">
        <v>0</v>
      </c>
      <c r="E398" s="401">
        <v>0</v>
      </c>
      <c r="F398" s="358">
        <f t="shared" ref="F398" si="265">E398-D398</f>
        <v>0</v>
      </c>
      <c r="G398" s="365">
        <v>0</v>
      </c>
      <c r="H398" s="408" t="s">
        <v>1369</v>
      </c>
    </row>
    <row r="399" spans="1:8" ht="15.75" thickBot="1" x14ac:dyDescent="0.3">
      <c r="A399" s="379"/>
      <c r="B399" s="355"/>
      <c r="C399" s="215" t="s">
        <v>1718</v>
      </c>
      <c r="D399" s="385"/>
      <c r="E399" s="402"/>
      <c r="F399" s="359"/>
      <c r="G399" s="366"/>
      <c r="H399" s="409"/>
    </row>
    <row r="400" spans="1:8" ht="15.75" x14ac:dyDescent="0.25">
      <c r="A400" s="378"/>
      <c r="B400" s="138" t="s">
        <v>1979</v>
      </c>
      <c r="C400" s="194" t="s">
        <v>1717</v>
      </c>
      <c r="D400" s="384">
        <v>0</v>
      </c>
      <c r="E400" s="401">
        <v>0</v>
      </c>
      <c r="F400" s="358">
        <f t="shared" ref="F400" si="266">E400-D400</f>
        <v>0</v>
      </c>
      <c r="G400" s="365">
        <v>0</v>
      </c>
      <c r="H400" s="408" t="s">
        <v>1369</v>
      </c>
    </row>
    <row r="401" spans="1:8" ht="16.5" thickBot="1" x14ac:dyDescent="0.3">
      <c r="A401" s="379"/>
      <c r="B401" s="139" t="s">
        <v>1980</v>
      </c>
      <c r="C401" s="215" t="s">
        <v>1718</v>
      </c>
      <c r="D401" s="385"/>
      <c r="E401" s="402"/>
      <c r="F401" s="359"/>
      <c r="G401" s="366"/>
      <c r="H401" s="409"/>
    </row>
    <row r="402" spans="1:8" x14ac:dyDescent="0.25">
      <c r="A402" s="378"/>
      <c r="B402" s="354" t="s">
        <v>1981</v>
      </c>
      <c r="C402" s="194" t="s">
        <v>1717</v>
      </c>
      <c r="D402" s="384">
        <v>0</v>
      </c>
      <c r="E402" s="401">
        <v>0</v>
      </c>
      <c r="F402" s="358">
        <f t="shared" ref="F402" si="267">E402-D402</f>
        <v>0</v>
      </c>
      <c r="G402" s="365">
        <v>0</v>
      </c>
      <c r="H402" s="408" t="s">
        <v>1369</v>
      </c>
    </row>
    <row r="403" spans="1:8" ht="15.75" thickBot="1" x14ac:dyDescent="0.3">
      <c r="A403" s="379"/>
      <c r="B403" s="355"/>
      <c r="C403" s="215" t="s">
        <v>1718</v>
      </c>
      <c r="D403" s="385"/>
      <c r="E403" s="402"/>
      <c r="F403" s="359"/>
      <c r="G403" s="366"/>
      <c r="H403" s="409"/>
    </row>
    <row r="404" spans="1:8" x14ac:dyDescent="0.25">
      <c r="A404" s="372" t="s">
        <v>1982</v>
      </c>
      <c r="B404" s="354" t="s">
        <v>1983</v>
      </c>
      <c r="C404" s="194" t="s">
        <v>1717</v>
      </c>
      <c r="D404" s="384">
        <v>0</v>
      </c>
      <c r="E404" s="401">
        <v>0</v>
      </c>
      <c r="F404" s="358">
        <f t="shared" ref="F404" si="268">E404-D404</f>
        <v>0</v>
      </c>
      <c r="G404" s="365">
        <v>0</v>
      </c>
      <c r="H404" s="408" t="s">
        <v>1369</v>
      </c>
    </row>
    <row r="405" spans="1:8" ht="15.75" thickBot="1" x14ac:dyDescent="0.3">
      <c r="A405" s="373"/>
      <c r="B405" s="355"/>
      <c r="C405" s="215" t="s">
        <v>1718</v>
      </c>
      <c r="D405" s="385"/>
      <c r="E405" s="402"/>
      <c r="F405" s="359"/>
      <c r="G405" s="366"/>
      <c r="H405" s="409"/>
    </row>
    <row r="406" spans="1:8" x14ac:dyDescent="0.25">
      <c r="A406" s="372" t="s">
        <v>1984</v>
      </c>
      <c r="B406" s="354" t="s">
        <v>1985</v>
      </c>
      <c r="C406" s="194" t="s">
        <v>1717</v>
      </c>
      <c r="D406" s="384">
        <v>0</v>
      </c>
      <c r="E406" s="401">
        <v>0</v>
      </c>
      <c r="F406" s="358">
        <f t="shared" ref="F406" si="269">E406-D406</f>
        <v>0</v>
      </c>
      <c r="G406" s="365">
        <v>0</v>
      </c>
      <c r="H406" s="408" t="s">
        <v>1369</v>
      </c>
    </row>
    <row r="407" spans="1:8" ht="15.75" thickBot="1" x14ac:dyDescent="0.3">
      <c r="A407" s="373"/>
      <c r="B407" s="355"/>
      <c r="C407" s="215" t="s">
        <v>1718</v>
      </c>
      <c r="D407" s="385"/>
      <c r="E407" s="402"/>
      <c r="F407" s="359"/>
      <c r="G407" s="366"/>
      <c r="H407" s="409"/>
    </row>
    <row r="408" spans="1:8" ht="16.5" thickBot="1" x14ac:dyDescent="0.3">
      <c r="A408" s="134" t="s">
        <v>1986</v>
      </c>
      <c r="B408" s="135" t="s">
        <v>1800</v>
      </c>
      <c r="C408" s="225"/>
      <c r="D408" s="207"/>
      <c r="E408" s="208"/>
      <c r="F408" s="190"/>
      <c r="G408" s="200"/>
      <c r="H408" s="141"/>
    </row>
    <row r="409" spans="1:8" x14ac:dyDescent="0.25">
      <c r="A409" s="378"/>
      <c r="B409" s="354" t="s">
        <v>1987</v>
      </c>
      <c r="C409" s="224" t="s">
        <v>1717</v>
      </c>
      <c r="D409" s="427">
        <v>0</v>
      </c>
      <c r="E409" s="358">
        <v>0</v>
      </c>
      <c r="F409" s="358">
        <f t="shared" ref="F409" si="270">E409-D409</f>
        <v>0</v>
      </c>
      <c r="G409" s="365">
        <v>0</v>
      </c>
      <c r="H409" s="382" t="s">
        <v>1369</v>
      </c>
    </row>
    <row r="410" spans="1:8" ht="15.75" thickBot="1" x14ac:dyDescent="0.3">
      <c r="A410" s="379"/>
      <c r="B410" s="355"/>
      <c r="C410" s="213" t="s">
        <v>1718</v>
      </c>
      <c r="D410" s="426"/>
      <c r="E410" s="390"/>
      <c r="F410" s="359"/>
      <c r="G410" s="366"/>
      <c r="H410" s="383"/>
    </row>
    <row r="411" spans="1:8" x14ac:dyDescent="0.25">
      <c r="A411" s="352" t="s">
        <v>1988</v>
      </c>
      <c r="B411" s="354" t="s">
        <v>1989</v>
      </c>
      <c r="C411" s="224" t="s">
        <v>1717</v>
      </c>
      <c r="D411" s="425">
        <v>0</v>
      </c>
      <c r="E411" s="374">
        <v>0</v>
      </c>
      <c r="F411" s="358">
        <f t="shared" ref="F411" si="271">E411-D411</f>
        <v>0</v>
      </c>
      <c r="G411" s="365">
        <v>0</v>
      </c>
      <c r="H411" s="382" t="s">
        <v>1369</v>
      </c>
    </row>
    <row r="412" spans="1:8" ht="15.75" thickBot="1" x14ac:dyDescent="0.3">
      <c r="A412" s="353"/>
      <c r="B412" s="355"/>
      <c r="C412" s="213" t="s">
        <v>1718</v>
      </c>
      <c r="D412" s="426"/>
      <c r="E412" s="375"/>
      <c r="F412" s="359"/>
      <c r="G412" s="366"/>
      <c r="H412" s="383"/>
    </row>
    <row r="413" spans="1:8" x14ac:dyDescent="0.25">
      <c r="A413" s="372" t="s">
        <v>1990</v>
      </c>
      <c r="B413" s="354" t="s">
        <v>1991</v>
      </c>
      <c r="C413" s="224" t="s">
        <v>1717</v>
      </c>
      <c r="D413" s="425">
        <v>0</v>
      </c>
      <c r="E413" s="386">
        <v>0</v>
      </c>
      <c r="F413" s="358">
        <f t="shared" ref="F413" si="272">E413-D413</f>
        <v>0</v>
      </c>
      <c r="G413" s="365">
        <v>0</v>
      </c>
      <c r="H413" s="382" t="s">
        <v>1369</v>
      </c>
    </row>
    <row r="414" spans="1:8" ht="15.75" thickBot="1" x14ac:dyDescent="0.3">
      <c r="A414" s="373"/>
      <c r="B414" s="355"/>
      <c r="C414" s="213" t="s">
        <v>1718</v>
      </c>
      <c r="D414" s="426"/>
      <c r="E414" s="387"/>
      <c r="F414" s="359"/>
      <c r="G414" s="366"/>
      <c r="H414" s="383"/>
    </row>
    <row r="415" spans="1:8" x14ac:dyDescent="0.25">
      <c r="A415" s="372" t="s">
        <v>1992</v>
      </c>
      <c r="B415" s="354" t="s">
        <v>1993</v>
      </c>
      <c r="C415" s="224" t="s">
        <v>1717</v>
      </c>
      <c r="D415" s="425">
        <v>0</v>
      </c>
      <c r="E415" s="374">
        <v>0</v>
      </c>
      <c r="F415" s="358">
        <f t="shared" ref="F415" si="273">E415-D415</f>
        <v>0</v>
      </c>
      <c r="G415" s="365">
        <v>0</v>
      </c>
      <c r="H415" s="382" t="s">
        <v>1369</v>
      </c>
    </row>
    <row r="416" spans="1:8" ht="15.75" thickBot="1" x14ac:dyDescent="0.3">
      <c r="A416" s="373"/>
      <c r="B416" s="355"/>
      <c r="C416" s="213" t="s">
        <v>1718</v>
      </c>
      <c r="D416" s="426"/>
      <c r="E416" s="375"/>
      <c r="F416" s="359"/>
      <c r="G416" s="366"/>
      <c r="H416" s="383"/>
    </row>
    <row r="417" spans="1:8" x14ac:dyDescent="0.25">
      <c r="A417" s="378"/>
      <c r="B417" s="354" t="s">
        <v>1994</v>
      </c>
      <c r="C417" s="224" t="s">
        <v>1717</v>
      </c>
      <c r="D417" s="425">
        <v>0</v>
      </c>
      <c r="E417" s="374">
        <v>0</v>
      </c>
      <c r="F417" s="358">
        <f t="shared" ref="F417" si="274">E417-D417</f>
        <v>0</v>
      </c>
      <c r="G417" s="365">
        <v>0</v>
      </c>
      <c r="H417" s="382" t="s">
        <v>1369</v>
      </c>
    </row>
    <row r="418" spans="1:8" ht="15.75" thickBot="1" x14ac:dyDescent="0.3">
      <c r="A418" s="379"/>
      <c r="B418" s="355"/>
      <c r="C418" s="213" t="s">
        <v>1718</v>
      </c>
      <c r="D418" s="426"/>
      <c r="E418" s="375"/>
      <c r="F418" s="359"/>
      <c r="G418" s="366"/>
      <c r="H418" s="383"/>
    </row>
    <row r="419" spans="1:8" x14ac:dyDescent="0.25">
      <c r="A419" s="378"/>
      <c r="B419" s="354" t="s">
        <v>1995</v>
      </c>
      <c r="C419" s="224" t="s">
        <v>1717</v>
      </c>
      <c r="D419" s="425">
        <v>0</v>
      </c>
      <c r="E419" s="374">
        <v>0</v>
      </c>
      <c r="F419" s="358">
        <f t="shared" ref="F419" si="275">E419-D419</f>
        <v>0</v>
      </c>
      <c r="G419" s="365">
        <v>0</v>
      </c>
      <c r="H419" s="382" t="s">
        <v>1369</v>
      </c>
    </row>
    <row r="420" spans="1:8" ht="15.75" thickBot="1" x14ac:dyDescent="0.3">
      <c r="A420" s="379"/>
      <c r="B420" s="355"/>
      <c r="C420" s="213" t="s">
        <v>1718</v>
      </c>
      <c r="D420" s="426"/>
      <c r="E420" s="375"/>
      <c r="F420" s="359"/>
      <c r="G420" s="366"/>
      <c r="H420" s="383"/>
    </row>
    <row r="421" spans="1:8" x14ac:dyDescent="0.25">
      <c r="A421" s="378"/>
      <c r="B421" s="354" t="s">
        <v>1996</v>
      </c>
      <c r="C421" s="224" t="s">
        <v>1717</v>
      </c>
      <c r="D421" s="425">
        <v>0</v>
      </c>
      <c r="E421" s="374">
        <v>0</v>
      </c>
      <c r="F421" s="358">
        <f t="shared" ref="F421" si="276">E421-D421</f>
        <v>0</v>
      </c>
      <c r="G421" s="365">
        <v>0</v>
      </c>
      <c r="H421" s="382" t="s">
        <v>1369</v>
      </c>
    </row>
    <row r="422" spans="1:8" ht="15.75" thickBot="1" x14ac:dyDescent="0.3">
      <c r="A422" s="379"/>
      <c r="B422" s="355"/>
      <c r="C422" s="213" t="s">
        <v>1718</v>
      </c>
      <c r="D422" s="426"/>
      <c r="E422" s="375"/>
      <c r="F422" s="359"/>
      <c r="G422" s="366"/>
      <c r="H422" s="383"/>
    </row>
    <row r="423" spans="1:8" x14ac:dyDescent="0.25">
      <c r="A423" s="372" t="s">
        <v>1997</v>
      </c>
      <c r="B423" s="354" t="s">
        <v>1998</v>
      </c>
      <c r="C423" s="224" t="s">
        <v>1717</v>
      </c>
      <c r="D423" s="425">
        <v>0</v>
      </c>
      <c r="E423" s="374">
        <v>0</v>
      </c>
      <c r="F423" s="358">
        <f t="shared" ref="F423" si="277">E423-D423</f>
        <v>0</v>
      </c>
      <c r="G423" s="365">
        <v>0</v>
      </c>
      <c r="H423" s="382" t="s">
        <v>1369</v>
      </c>
    </row>
    <row r="424" spans="1:8" ht="15.75" thickBot="1" x14ac:dyDescent="0.3">
      <c r="A424" s="373"/>
      <c r="B424" s="355"/>
      <c r="C424" s="213" t="s">
        <v>1718</v>
      </c>
      <c r="D424" s="426"/>
      <c r="E424" s="375"/>
      <c r="F424" s="359"/>
      <c r="G424" s="366"/>
      <c r="H424" s="383"/>
    </row>
    <row r="425" spans="1:8" x14ac:dyDescent="0.25">
      <c r="A425" s="372" t="s">
        <v>1999</v>
      </c>
      <c r="B425" s="354" t="s">
        <v>2000</v>
      </c>
      <c r="C425" s="224" t="s">
        <v>1717</v>
      </c>
      <c r="D425" s="425">
        <v>0</v>
      </c>
      <c r="E425" s="374">
        <v>0</v>
      </c>
      <c r="F425" s="358">
        <f t="shared" ref="F425" si="278">E425-D425</f>
        <v>0</v>
      </c>
      <c r="G425" s="365">
        <v>0</v>
      </c>
      <c r="H425" s="382" t="s">
        <v>1369</v>
      </c>
    </row>
    <row r="426" spans="1:8" ht="15.75" thickBot="1" x14ac:dyDescent="0.3">
      <c r="A426" s="373"/>
      <c r="B426" s="355"/>
      <c r="C426" s="213" t="s">
        <v>1718</v>
      </c>
      <c r="D426" s="426"/>
      <c r="E426" s="375"/>
      <c r="F426" s="359"/>
      <c r="G426" s="366"/>
      <c r="H426" s="383"/>
    </row>
    <row r="427" spans="1:8" x14ac:dyDescent="0.25">
      <c r="A427" s="378"/>
      <c r="B427" s="354" t="s">
        <v>2001</v>
      </c>
      <c r="C427" s="224" t="s">
        <v>1717</v>
      </c>
      <c r="D427" s="425">
        <v>0</v>
      </c>
      <c r="E427" s="374">
        <v>0</v>
      </c>
      <c r="F427" s="358">
        <f t="shared" ref="F427" si="279">E427-D427</f>
        <v>0</v>
      </c>
      <c r="G427" s="365">
        <v>0</v>
      </c>
      <c r="H427" s="382" t="s">
        <v>1369</v>
      </c>
    </row>
    <row r="428" spans="1:8" ht="15.75" thickBot="1" x14ac:dyDescent="0.3">
      <c r="A428" s="379"/>
      <c r="B428" s="355"/>
      <c r="C428" s="213" t="s">
        <v>1718</v>
      </c>
      <c r="D428" s="426"/>
      <c r="E428" s="375"/>
      <c r="F428" s="359"/>
      <c r="G428" s="366"/>
      <c r="H428" s="383"/>
    </row>
    <row r="429" spans="1:8" x14ac:dyDescent="0.25">
      <c r="A429" s="378"/>
      <c r="B429" s="354" t="s">
        <v>2002</v>
      </c>
      <c r="C429" s="224" t="s">
        <v>1717</v>
      </c>
      <c r="D429" s="425">
        <v>0</v>
      </c>
      <c r="E429" s="374">
        <v>0</v>
      </c>
      <c r="F429" s="358">
        <f t="shared" ref="F429" si="280">E429-D429</f>
        <v>0</v>
      </c>
      <c r="G429" s="365">
        <v>0</v>
      </c>
      <c r="H429" s="382" t="s">
        <v>1369</v>
      </c>
    </row>
    <row r="430" spans="1:8" ht="15.75" thickBot="1" x14ac:dyDescent="0.3">
      <c r="A430" s="379"/>
      <c r="B430" s="355"/>
      <c r="C430" s="213" t="s">
        <v>1718</v>
      </c>
      <c r="D430" s="426"/>
      <c r="E430" s="375"/>
      <c r="F430" s="359"/>
      <c r="G430" s="366"/>
      <c r="H430" s="383"/>
    </row>
    <row r="431" spans="1:8" x14ac:dyDescent="0.25">
      <c r="A431" s="372" t="s">
        <v>2003</v>
      </c>
      <c r="B431" s="354" t="s">
        <v>2004</v>
      </c>
      <c r="C431" s="224" t="s">
        <v>1717</v>
      </c>
      <c r="D431" s="425">
        <v>0</v>
      </c>
      <c r="E431" s="374">
        <v>0</v>
      </c>
      <c r="F431" s="358">
        <f t="shared" ref="F431" si="281">E431-D431</f>
        <v>0</v>
      </c>
      <c r="G431" s="365">
        <v>0</v>
      </c>
      <c r="H431" s="382" t="s">
        <v>1369</v>
      </c>
    </row>
    <row r="432" spans="1:8" ht="15.75" thickBot="1" x14ac:dyDescent="0.3">
      <c r="A432" s="373"/>
      <c r="B432" s="355"/>
      <c r="C432" s="213" t="s">
        <v>1718</v>
      </c>
      <c r="D432" s="426"/>
      <c r="E432" s="375"/>
      <c r="F432" s="359"/>
      <c r="G432" s="366"/>
      <c r="H432" s="383"/>
    </row>
    <row r="433" spans="1:8" x14ac:dyDescent="0.25">
      <c r="A433" s="372" t="s">
        <v>2005</v>
      </c>
      <c r="B433" s="354" t="s">
        <v>2006</v>
      </c>
      <c r="C433" s="224" t="s">
        <v>1717</v>
      </c>
      <c r="D433" s="428">
        <v>0</v>
      </c>
      <c r="E433" s="397">
        <v>0</v>
      </c>
      <c r="F433" s="358">
        <f t="shared" ref="F433" si="282">E433-D433</f>
        <v>0</v>
      </c>
      <c r="G433" s="365">
        <v>0</v>
      </c>
      <c r="H433" s="382" t="s">
        <v>1369</v>
      </c>
    </row>
    <row r="434" spans="1:8" ht="15.75" thickBot="1" x14ac:dyDescent="0.3">
      <c r="A434" s="373"/>
      <c r="B434" s="355"/>
      <c r="C434" s="213" t="s">
        <v>1718</v>
      </c>
      <c r="D434" s="429"/>
      <c r="E434" s="398"/>
      <c r="F434" s="359"/>
      <c r="G434" s="366"/>
      <c r="H434" s="383"/>
    </row>
    <row r="435" spans="1:8" x14ac:dyDescent="0.25">
      <c r="A435" s="372" t="s">
        <v>2007</v>
      </c>
      <c r="B435" s="354" t="s">
        <v>2008</v>
      </c>
      <c r="C435" s="224" t="s">
        <v>1717</v>
      </c>
      <c r="D435" s="428">
        <v>0</v>
      </c>
      <c r="E435" s="397">
        <v>0</v>
      </c>
      <c r="F435" s="358">
        <f t="shared" ref="F435" si="283">E435-D435</f>
        <v>0</v>
      </c>
      <c r="G435" s="365">
        <v>0</v>
      </c>
      <c r="H435" s="382" t="s">
        <v>1369</v>
      </c>
    </row>
    <row r="436" spans="1:8" ht="15.75" thickBot="1" x14ac:dyDescent="0.3">
      <c r="A436" s="373"/>
      <c r="B436" s="355"/>
      <c r="C436" s="213" t="s">
        <v>1718</v>
      </c>
      <c r="D436" s="429"/>
      <c r="E436" s="398"/>
      <c r="F436" s="359"/>
      <c r="G436" s="366"/>
      <c r="H436" s="383"/>
    </row>
    <row r="437" spans="1:8" ht="15.75" x14ac:dyDescent="0.25">
      <c r="A437" s="352" t="s">
        <v>2009</v>
      </c>
      <c r="B437" s="138" t="s">
        <v>2010</v>
      </c>
      <c r="C437" s="224" t="s">
        <v>1717</v>
      </c>
      <c r="D437" s="430">
        <v>0</v>
      </c>
      <c r="E437" s="405">
        <v>0</v>
      </c>
      <c r="F437" s="358">
        <f t="shared" ref="F437" si="284">E437-D437</f>
        <v>0</v>
      </c>
      <c r="G437" s="365">
        <v>0</v>
      </c>
      <c r="H437" s="382" t="s">
        <v>1369</v>
      </c>
    </row>
    <row r="438" spans="1:8" ht="16.5" thickBot="1" x14ac:dyDescent="0.3">
      <c r="A438" s="353"/>
      <c r="B438" s="139" t="s">
        <v>1919</v>
      </c>
      <c r="C438" s="213" t="s">
        <v>1718</v>
      </c>
      <c r="D438" s="431"/>
      <c r="E438" s="402"/>
      <c r="F438" s="359"/>
      <c r="G438" s="366"/>
      <c r="H438" s="383"/>
    </row>
    <row r="439" spans="1:8" ht="15.75" x14ac:dyDescent="0.25">
      <c r="A439" s="372" t="s">
        <v>2011</v>
      </c>
      <c r="B439" s="138" t="s">
        <v>2012</v>
      </c>
      <c r="C439" s="224" t="s">
        <v>1717</v>
      </c>
      <c r="D439" s="430">
        <v>0</v>
      </c>
      <c r="E439" s="401">
        <v>0</v>
      </c>
      <c r="F439" s="358">
        <f t="shared" ref="F439" si="285">E439-D439</f>
        <v>0</v>
      </c>
      <c r="G439" s="365">
        <v>0</v>
      </c>
      <c r="H439" s="382" t="s">
        <v>1369</v>
      </c>
    </row>
    <row r="440" spans="1:8" ht="16.5" thickBot="1" x14ac:dyDescent="0.3">
      <c r="A440" s="373"/>
      <c r="B440" s="139" t="s">
        <v>1919</v>
      </c>
      <c r="C440" s="213" t="s">
        <v>1718</v>
      </c>
      <c r="D440" s="431"/>
      <c r="E440" s="402"/>
      <c r="F440" s="359"/>
      <c r="G440" s="366"/>
      <c r="H440" s="383"/>
    </row>
    <row r="441" spans="1:8" x14ac:dyDescent="0.25">
      <c r="A441" s="378"/>
      <c r="B441" s="354" t="s">
        <v>1994</v>
      </c>
      <c r="C441" s="224" t="s">
        <v>1717</v>
      </c>
      <c r="D441" s="430">
        <v>0</v>
      </c>
      <c r="E441" s="401">
        <v>0</v>
      </c>
      <c r="F441" s="358">
        <f t="shared" ref="F441" si="286">E441-D441</f>
        <v>0</v>
      </c>
      <c r="G441" s="365">
        <v>0</v>
      </c>
      <c r="H441" s="382" t="s">
        <v>1369</v>
      </c>
    </row>
    <row r="442" spans="1:8" ht="15.75" thickBot="1" x14ac:dyDescent="0.3">
      <c r="A442" s="379"/>
      <c r="B442" s="355"/>
      <c r="C442" s="213" t="s">
        <v>1718</v>
      </c>
      <c r="D442" s="431"/>
      <c r="E442" s="402"/>
      <c r="F442" s="359"/>
      <c r="G442" s="366"/>
      <c r="H442" s="383"/>
    </row>
    <row r="443" spans="1:8" x14ac:dyDescent="0.25">
      <c r="A443" s="378"/>
      <c r="B443" s="354" t="s">
        <v>1995</v>
      </c>
      <c r="C443" s="224" t="s">
        <v>1717</v>
      </c>
      <c r="D443" s="430">
        <v>0</v>
      </c>
      <c r="E443" s="401">
        <v>0</v>
      </c>
      <c r="F443" s="358">
        <f t="shared" ref="F443" si="287">E443-D443</f>
        <v>0</v>
      </c>
      <c r="G443" s="365">
        <v>0</v>
      </c>
      <c r="H443" s="382" t="s">
        <v>1369</v>
      </c>
    </row>
    <row r="444" spans="1:8" ht="15.75" thickBot="1" x14ac:dyDescent="0.3">
      <c r="A444" s="379"/>
      <c r="B444" s="355"/>
      <c r="C444" s="213" t="s">
        <v>1718</v>
      </c>
      <c r="D444" s="431"/>
      <c r="E444" s="402"/>
      <c r="F444" s="359"/>
      <c r="G444" s="366"/>
      <c r="H444" s="383"/>
    </row>
    <row r="445" spans="1:8" x14ac:dyDescent="0.25">
      <c r="A445" s="378"/>
      <c r="B445" s="354" t="s">
        <v>1996</v>
      </c>
      <c r="C445" s="224" t="s">
        <v>1717</v>
      </c>
      <c r="D445" s="430">
        <v>0</v>
      </c>
      <c r="E445" s="401">
        <v>0</v>
      </c>
      <c r="F445" s="358">
        <f t="shared" ref="F445" si="288">E445-D445</f>
        <v>0</v>
      </c>
      <c r="G445" s="365">
        <v>0</v>
      </c>
      <c r="H445" s="382" t="s">
        <v>1369</v>
      </c>
    </row>
    <row r="446" spans="1:8" ht="15.75" thickBot="1" x14ac:dyDescent="0.3">
      <c r="A446" s="379"/>
      <c r="B446" s="355"/>
      <c r="C446" s="213" t="s">
        <v>1718</v>
      </c>
      <c r="D446" s="431"/>
      <c r="E446" s="402"/>
      <c r="F446" s="359"/>
      <c r="G446" s="366"/>
      <c r="H446" s="383"/>
    </row>
    <row r="447" spans="1:8" x14ac:dyDescent="0.25">
      <c r="A447" s="372" t="s">
        <v>2013</v>
      </c>
      <c r="B447" s="354" t="s">
        <v>1893</v>
      </c>
      <c r="C447" s="224" t="s">
        <v>1717</v>
      </c>
      <c r="D447" s="430">
        <v>0</v>
      </c>
      <c r="E447" s="401">
        <v>0</v>
      </c>
      <c r="F447" s="358">
        <f t="shared" ref="F447" si="289">E447-D447</f>
        <v>0</v>
      </c>
      <c r="G447" s="365">
        <v>0</v>
      </c>
      <c r="H447" s="382" t="s">
        <v>1369</v>
      </c>
    </row>
    <row r="448" spans="1:8" ht="15.75" thickBot="1" x14ac:dyDescent="0.3">
      <c r="A448" s="373"/>
      <c r="B448" s="355"/>
      <c r="C448" s="213" t="s">
        <v>1718</v>
      </c>
      <c r="D448" s="431"/>
      <c r="E448" s="402"/>
      <c r="F448" s="359"/>
      <c r="G448" s="366"/>
      <c r="H448" s="383"/>
    </row>
    <row r="449" spans="1:8" x14ac:dyDescent="0.25">
      <c r="A449" s="372" t="s">
        <v>2014</v>
      </c>
      <c r="B449" s="354" t="s">
        <v>2015</v>
      </c>
      <c r="C449" s="224" t="s">
        <v>1717</v>
      </c>
      <c r="D449" s="430">
        <v>0</v>
      </c>
      <c r="E449" s="401">
        <v>0</v>
      </c>
      <c r="F449" s="358">
        <f t="shared" ref="F449" si="290">E449-D449</f>
        <v>0</v>
      </c>
      <c r="G449" s="365">
        <v>0</v>
      </c>
      <c r="H449" s="382" t="s">
        <v>1369</v>
      </c>
    </row>
    <row r="450" spans="1:8" ht="15.75" thickBot="1" x14ac:dyDescent="0.3">
      <c r="A450" s="373"/>
      <c r="B450" s="355"/>
      <c r="C450" s="213" t="s">
        <v>1718</v>
      </c>
      <c r="D450" s="431"/>
      <c r="E450" s="402"/>
      <c r="F450" s="359"/>
      <c r="G450" s="366"/>
      <c r="H450" s="383"/>
    </row>
    <row r="451" spans="1:8" x14ac:dyDescent="0.25">
      <c r="A451" s="352" t="s">
        <v>2016</v>
      </c>
      <c r="B451" s="354" t="s">
        <v>2017</v>
      </c>
      <c r="C451" s="224" t="s">
        <v>1717</v>
      </c>
      <c r="D451" s="430">
        <v>0</v>
      </c>
      <c r="E451" s="401">
        <v>0</v>
      </c>
      <c r="F451" s="358">
        <f t="shared" ref="F451" si="291">E451-D451</f>
        <v>0</v>
      </c>
      <c r="G451" s="365">
        <v>0</v>
      </c>
      <c r="H451" s="382" t="s">
        <v>1369</v>
      </c>
    </row>
    <row r="452" spans="1:8" ht="15.75" thickBot="1" x14ac:dyDescent="0.3">
      <c r="A452" s="353"/>
      <c r="B452" s="355"/>
      <c r="C452" s="213" t="s">
        <v>1718</v>
      </c>
      <c r="D452" s="431"/>
      <c r="E452" s="402"/>
      <c r="F452" s="359"/>
      <c r="G452" s="366"/>
      <c r="H452" s="383"/>
    </row>
    <row r="453" spans="1:8" ht="31.5" x14ac:dyDescent="0.25">
      <c r="A453" s="352" t="s">
        <v>2018</v>
      </c>
      <c r="B453" s="138" t="s">
        <v>2019</v>
      </c>
      <c r="C453" s="224" t="s">
        <v>1717</v>
      </c>
      <c r="D453" s="430">
        <f t="shared" ref="D453:E453" si="292">D374-D388</f>
        <v>0</v>
      </c>
      <c r="E453" s="430">
        <f t="shared" si="292"/>
        <v>0</v>
      </c>
      <c r="F453" s="358">
        <f t="shared" ref="F453" si="293">E453-D453</f>
        <v>0</v>
      </c>
      <c r="G453" s="365">
        <v>0</v>
      </c>
      <c r="H453" s="382" t="s">
        <v>1369</v>
      </c>
    </row>
    <row r="454" spans="1:8" ht="16.5" thickBot="1" x14ac:dyDescent="0.3">
      <c r="A454" s="353"/>
      <c r="B454" s="139" t="s">
        <v>2020</v>
      </c>
      <c r="C454" s="213" t="s">
        <v>1718</v>
      </c>
      <c r="D454" s="431"/>
      <c r="E454" s="431"/>
      <c r="F454" s="359"/>
      <c r="G454" s="366"/>
      <c r="H454" s="383"/>
    </row>
    <row r="455" spans="1:8" x14ac:dyDescent="0.25">
      <c r="A455" s="372" t="s">
        <v>2021</v>
      </c>
      <c r="B455" s="354" t="s">
        <v>2022</v>
      </c>
      <c r="C455" s="224" t="s">
        <v>1717</v>
      </c>
      <c r="D455" s="430">
        <v>0</v>
      </c>
      <c r="E455" s="401">
        <v>0</v>
      </c>
      <c r="F455" s="358">
        <f t="shared" ref="F455" si="294">E455-D455</f>
        <v>0</v>
      </c>
      <c r="G455" s="365">
        <v>0</v>
      </c>
      <c r="H455" s="382" t="s">
        <v>1369</v>
      </c>
    </row>
    <row r="456" spans="1:8" ht="15.75" thickBot="1" x14ac:dyDescent="0.3">
      <c r="A456" s="373"/>
      <c r="B456" s="355"/>
      <c r="C456" s="213" t="s">
        <v>1718</v>
      </c>
      <c r="D456" s="431"/>
      <c r="E456" s="402"/>
      <c r="F456" s="359"/>
      <c r="G456" s="366"/>
      <c r="H456" s="383"/>
    </row>
    <row r="457" spans="1:8" x14ac:dyDescent="0.25">
      <c r="A457" s="372" t="s">
        <v>2023</v>
      </c>
      <c r="B457" s="354" t="s">
        <v>2024</v>
      </c>
      <c r="C457" s="224" t="s">
        <v>1717</v>
      </c>
      <c r="D457" s="430">
        <v>0</v>
      </c>
      <c r="E457" s="401">
        <v>0</v>
      </c>
      <c r="F457" s="358">
        <f t="shared" ref="F457" si="295">E457-D457</f>
        <v>0</v>
      </c>
      <c r="G457" s="365">
        <v>0</v>
      </c>
      <c r="H457" s="382" t="s">
        <v>1369</v>
      </c>
    </row>
    <row r="458" spans="1:8" ht="15.75" thickBot="1" x14ac:dyDescent="0.3">
      <c r="A458" s="373"/>
      <c r="B458" s="355"/>
      <c r="C458" s="213" t="s">
        <v>1718</v>
      </c>
      <c r="D458" s="431"/>
      <c r="E458" s="402"/>
      <c r="F458" s="359"/>
      <c r="G458" s="366"/>
      <c r="H458" s="383"/>
    </row>
    <row r="459" spans="1:8" ht="31.5" x14ac:dyDescent="0.25">
      <c r="A459" s="352" t="s">
        <v>2025</v>
      </c>
      <c r="B459" s="138" t="s">
        <v>2026</v>
      </c>
      <c r="C459" s="224" t="s">
        <v>1717</v>
      </c>
      <c r="D459" s="430">
        <f t="shared" ref="D459:E459" si="296">D411-D437</f>
        <v>0</v>
      </c>
      <c r="E459" s="430">
        <f t="shared" si="296"/>
        <v>0</v>
      </c>
      <c r="F459" s="358">
        <f t="shared" ref="F459" si="297">E459-D459</f>
        <v>0</v>
      </c>
      <c r="G459" s="365">
        <v>0</v>
      </c>
      <c r="H459" s="382" t="s">
        <v>1369</v>
      </c>
    </row>
    <row r="460" spans="1:8" ht="16.5" thickBot="1" x14ac:dyDescent="0.3">
      <c r="A460" s="353"/>
      <c r="B460" s="139" t="s">
        <v>2027</v>
      </c>
      <c r="C460" s="213" t="s">
        <v>1718</v>
      </c>
      <c r="D460" s="431"/>
      <c r="E460" s="431"/>
      <c r="F460" s="359"/>
      <c r="G460" s="366"/>
      <c r="H460" s="383"/>
    </row>
    <row r="461" spans="1:8" x14ac:dyDescent="0.25">
      <c r="A461" s="372" t="s">
        <v>2028</v>
      </c>
      <c r="B461" s="354" t="s">
        <v>2029</v>
      </c>
      <c r="C461" s="224" t="s">
        <v>1717</v>
      </c>
      <c r="D461" s="430">
        <v>0</v>
      </c>
      <c r="E461" s="401">
        <v>0</v>
      </c>
      <c r="F461" s="358">
        <f t="shared" ref="F461" si="298">E461-D461</f>
        <v>0</v>
      </c>
      <c r="G461" s="365">
        <v>0</v>
      </c>
      <c r="H461" s="382" t="s">
        <v>1369</v>
      </c>
    </row>
    <row r="462" spans="1:8" ht="15.75" thickBot="1" x14ac:dyDescent="0.3">
      <c r="A462" s="373"/>
      <c r="B462" s="355"/>
      <c r="C462" s="213" t="s">
        <v>1718</v>
      </c>
      <c r="D462" s="431"/>
      <c r="E462" s="402"/>
      <c r="F462" s="359"/>
      <c r="G462" s="366"/>
      <c r="H462" s="383"/>
    </row>
    <row r="463" spans="1:8" x14ac:dyDescent="0.25">
      <c r="A463" s="372" t="s">
        <v>2030</v>
      </c>
      <c r="B463" s="354" t="s">
        <v>2031</v>
      </c>
      <c r="C463" s="224" t="s">
        <v>1717</v>
      </c>
      <c r="D463" s="430">
        <v>0</v>
      </c>
      <c r="E463" s="401">
        <v>0</v>
      </c>
      <c r="F463" s="358">
        <f t="shared" ref="F463" si="299">E463-D463</f>
        <v>0</v>
      </c>
      <c r="G463" s="365">
        <v>0</v>
      </c>
      <c r="H463" s="382" t="s">
        <v>1369</v>
      </c>
    </row>
    <row r="464" spans="1:8" ht="15.75" thickBot="1" x14ac:dyDescent="0.3">
      <c r="A464" s="373"/>
      <c r="B464" s="355"/>
      <c r="C464" s="213" t="s">
        <v>1718</v>
      </c>
      <c r="D464" s="431"/>
      <c r="E464" s="402"/>
      <c r="F464" s="359"/>
      <c r="G464" s="366"/>
      <c r="H464" s="383"/>
    </row>
    <row r="465" spans="1:8" x14ac:dyDescent="0.25">
      <c r="A465" s="352" t="s">
        <v>2032</v>
      </c>
      <c r="B465" s="354" t="s">
        <v>2033</v>
      </c>
      <c r="C465" s="224" t="s">
        <v>1717</v>
      </c>
      <c r="D465" s="430">
        <v>0</v>
      </c>
      <c r="E465" s="401">
        <v>0</v>
      </c>
      <c r="F465" s="358">
        <f t="shared" ref="F465" si="300">E465-D465</f>
        <v>0</v>
      </c>
      <c r="G465" s="365">
        <v>0</v>
      </c>
      <c r="H465" s="382" t="s">
        <v>1369</v>
      </c>
    </row>
    <row r="466" spans="1:8" ht="15.75" thickBot="1" x14ac:dyDescent="0.3">
      <c r="A466" s="353"/>
      <c r="B466" s="355"/>
      <c r="C466" s="213" t="s">
        <v>1718</v>
      </c>
      <c r="D466" s="431"/>
      <c r="E466" s="402"/>
      <c r="F466" s="359"/>
      <c r="G466" s="366"/>
      <c r="H466" s="383"/>
    </row>
    <row r="467" spans="1:8" ht="15.75" x14ac:dyDescent="0.25">
      <c r="A467" s="352" t="s">
        <v>2034</v>
      </c>
      <c r="B467" s="138" t="s">
        <v>2035</v>
      </c>
      <c r="C467" s="224" t="s">
        <v>1717</v>
      </c>
      <c r="D467" s="430">
        <f t="shared" ref="D467:E467" si="301">D465+D459+D453</f>
        <v>0</v>
      </c>
      <c r="E467" s="430">
        <f t="shared" si="301"/>
        <v>0</v>
      </c>
      <c r="F467" s="358">
        <f t="shared" ref="F467" si="302">E467-D467</f>
        <v>0</v>
      </c>
      <c r="G467" s="365">
        <v>0</v>
      </c>
      <c r="H467" s="382" t="s">
        <v>1369</v>
      </c>
    </row>
    <row r="468" spans="1:8" ht="16.5" thickBot="1" x14ac:dyDescent="0.3">
      <c r="A468" s="353"/>
      <c r="B468" s="139" t="s">
        <v>2036</v>
      </c>
      <c r="C468" s="213" t="s">
        <v>1718</v>
      </c>
      <c r="D468" s="431"/>
      <c r="E468" s="431"/>
      <c r="F468" s="359"/>
      <c r="G468" s="366"/>
      <c r="H468" s="383"/>
    </row>
    <row r="469" spans="1:8" x14ac:dyDescent="0.25">
      <c r="A469" s="352" t="s">
        <v>2037</v>
      </c>
      <c r="B469" s="354" t="s">
        <v>2038</v>
      </c>
      <c r="C469" s="224" t="s">
        <v>1717</v>
      </c>
      <c r="D469" s="430">
        <v>0</v>
      </c>
      <c r="E469" s="401">
        <v>0</v>
      </c>
      <c r="F469" s="358">
        <f t="shared" ref="F469" si="303">E469-D469</f>
        <v>0</v>
      </c>
      <c r="G469" s="365">
        <v>0</v>
      </c>
      <c r="H469" s="382" t="s">
        <v>1369</v>
      </c>
    </row>
    <row r="470" spans="1:8" ht="15.75" thickBot="1" x14ac:dyDescent="0.3">
      <c r="A470" s="353"/>
      <c r="B470" s="355"/>
      <c r="C470" s="213" t="s">
        <v>1718</v>
      </c>
      <c r="D470" s="431"/>
      <c r="E470" s="402"/>
      <c r="F470" s="359"/>
      <c r="G470" s="366"/>
      <c r="H470" s="383"/>
    </row>
    <row r="471" spans="1:8" x14ac:dyDescent="0.25">
      <c r="A471" s="352" t="s">
        <v>2039</v>
      </c>
      <c r="B471" s="354" t="s">
        <v>2040</v>
      </c>
      <c r="C471" s="224" t="s">
        <v>1717</v>
      </c>
      <c r="D471" s="430">
        <v>0</v>
      </c>
      <c r="E471" s="401">
        <v>0</v>
      </c>
      <c r="F471" s="358">
        <f t="shared" ref="F471" si="304">E471-D471</f>
        <v>0</v>
      </c>
      <c r="G471" s="365">
        <v>0</v>
      </c>
      <c r="H471" s="382" t="s">
        <v>1369</v>
      </c>
    </row>
    <row r="472" spans="1:8" ht="15.75" thickBot="1" x14ac:dyDescent="0.3">
      <c r="A472" s="353"/>
      <c r="B472" s="355"/>
      <c r="C472" s="213" t="s">
        <v>1718</v>
      </c>
      <c r="D472" s="433"/>
      <c r="E472" s="434"/>
      <c r="F472" s="359"/>
      <c r="G472" s="366"/>
      <c r="H472" s="383"/>
    </row>
    <row r="473" spans="1:8" ht="16.5" thickBot="1" x14ac:dyDescent="0.3">
      <c r="A473" s="140" t="s">
        <v>2041</v>
      </c>
      <c r="B473" s="135" t="s">
        <v>1800</v>
      </c>
      <c r="C473" s="193" t="s">
        <v>2042</v>
      </c>
      <c r="D473" s="191"/>
      <c r="E473" s="191"/>
      <c r="F473" s="191"/>
      <c r="G473" s="201"/>
      <c r="H473" s="135"/>
    </row>
    <row r="474" spans="1:8" x14ac:dyDescent="0.25">
      <c r="A474" s="372" t="s">
        <v>2043</v>
      </c>
      <c r="B474" s="354" t="s">
        <v>2044</v>
      </c>
      <c r="C474" s="224" t="s">
        <v>1717</v>
      </c>
      <c r="D474" s="406">
        <v>0</v>
      </c>
      <c r="E474" s="406">
        <v>0</v>
      </c>
      <c r="F474" s="358">
        <f t="shared" ref="F474" si="305">E474-D474</f>
        <v>0</v>
      </c>
      <c r="G474" s="365">
        <v>0</v>
      </c>
      <c r="H474" s="408" t="s">
        <v>1369</v>
      </c>
    </row>
    <row r="475" spans="1:8" ht="15.75" thickBot="1" x14ac:dyDescent="0.3">
      <c r="A475" s="373"/>
      <c r="B475" s="355"/>
      <c r="C475" s="213" t="s">
        <v>1718</v>
      </c>
      <c r="D475" s="407"/>
      <c r="E475" s="407"/>
      <c r="F475" s="359"/>
      <c r="G475" s="366"/>
      <c r="H475" s="409"/>
    </row>
    <row r="476" spans="1:8" x14ac:dyDescent="0.25">
      <c r="A476" s="378" t="s">
        <v>2045</v>
      </c>
      <c r="B476" s="354" t="s">
        <v>2046</v>
      </c>
      <c r="C476" s="194" t="s">
        <v>1717</v>
      </c>
      <c r="D476" s="432">
        <v>0</v>
      </c>
      <c r="E476" s="406">
        <v>0</v>
      </c>
      <c r="F476" s="358">
        <f t="shared" ref="F476" si="306">E476-D476</f>
        <v>0</v>
      </c>
      <c r="G476" s="365">
        <v>0</v>
      </c>
      <c r="H476" s="408" t="s">
        <v>1369</v>
      </c>
    </row>
    <row r="477" spans="1:8" ht="15.75" thickBot="1" x14ac:dyDescent="0.3">
      <c r="A477" s="379"/>
      <c r="B477" s="355"/>
      <c r="C477" s="215" t="s">
        <v>1718</v>
      </c>
      <c r="D477" s="396"/>
      <c r="E477" s="407"/>
      <c r="F477" s="359"/>
      <c r="G477" s="366"/>
      <c r="H477" s="409"/>
    </row>
    <row r="478" spans="1:8" x14ac:dyDescent="0.25">
      <c r="A478" s="352" t="s">
        <v>2047</v>
      </c>
      <c r="B478" s="354" t="s">
        <v>2048</v>
      </c>
      <c r="C478" s="194" t="s">
        <v>1717</v>
      </c>
      <c r="D478" s="395">
        <v>0</v>
      </c>
      <c r="E478" s="406">
        <v>0</v>
      </c>
      <c r="F478" s="358">
        <f t="shared" ref="F478" si="307">E478-D478</f>
        <v>0</v>
      </c>
      <c r="G478" s="365">
        <v>0</v>
      </c>
      <c r="H478" s="408" t="s">
        <v>1369</v>
      </c>
    </row>
    <row r="479" spans="1:8" ht="15.75" thickBot="1" x14ac:dyDescent="0.3">
      <c r="A479" s="353"/>
      <c r="B479" s="355"/>
      <c r="C479" s="215" t="s">
        <v>1718</v>
      </c>
      <c r="D479" s="396"/>
      <c r="E479" s="407"/>
      <c r="F479" s="359"/>
      <c r="G479" s="366"/>
      <c r="H479" s="409"/>
    </row>
    <row r="480" spans="1:8" x14ac:dyDescent="0.25">
      <c r="A480" s="352" t="s">
        <v>2049</v>
      </c>
      <c r="B480" s="354" t="s">
        <v>1721</v>
      </c>
      <c r="C480" s="194" t="s">
        <v>1717</v>
      </c>
      <c r="D480" s="395">
        <v>0</v>
      </c>
      <c r="E480" s="406">
        <v>0</v>
      </c>
      <c r="F480" s="358">
        <f t="shared" ref="F480" si="308">E480-D480</f>
        <v>0</v>
      </c>
      <c r="G480" s="365">
        <v>0</v>
      </c>
      <c r="H480" s="408" t="s">
        <v>1369</v>
      </c>
    </row>
    <row r="481" spans="1:8" ht="15.75" thickBot="1" x14ac:dyDescent="0.3">
      <c r="A481" s="353"/>
      <c r="B481" s="355"/>
      <c r="C481" s="215" t="s">
        <v>1718</v>
      </c>
      <c r="D481" s="396"/>
      <c r="E481" s="407"/>
      <c r="F481" s="359"/>
      <c r="G481" s="366"/>
      <c r="H481" s="409"/>
    </row>
    <row r="482" spans="1:8" x14ac:dyDescent="0.25">
      <c r="A482" s="352" t="s">
        <v>2050</v>
      </c>
      <c r="B482" s="354" t="s">
        <v>2048</v>
      </c>
      <c r="C482" s="194" t="s">
        <v>1717</v>
      </c>
      <c r="D482" s="395">
        <v>0</v>
      </c>
      <c r="E482" s="406">
        <v>0</v>
      </c>
      <c r="F482" s="358">
        <f t="shared" ref="F482" si="309">E482-D482</f>
        <v>0</v>
      </c>
      <c r="G482" s="365">
        <v>0</v>
      </c>
      <c r="H482" s="408" t="s">
        <v>1369</v>
      </c>
    </row>
    <row r="483" spans="1:8" ht="15.75" thickBot="1" x14ac:dyDescent="0.3">
      <c r="A483" s="353"/>
      <c r="B483" s="355"/>
      <c r="C483" s="215" t="s">
        <v>1718</v>
      </c>
      <c r="D483" s="396"/>
      <c r="E483" s="407"/>
      <c r="F483" s="359"/>
      <c r="G483" s="366"/>
      <c r="H483" s="409"/>
    </row>
    <row r="484" spans="1:8" x14ac:dyDescent="0.25">
      <c r="A484" s="352" t="s">
        <v>2051</v>
      </c>
      <c r="B484" s="354" t="s">
        <v>1722</v>
      </c>
      <c r="C484" s="194" t="s">
        <v>1717</v>
      </c>
      <c r="D484" s="395">
        <v>0</v>
      </c>
      <c r="E484" s="406">
        <v>0</v>
      </c>
      <c r="F484" s="358">
        <f t="shared" ref="F484" si="310">E484-D484</f>
        <v>0</v>
      </c>
      <c r="G484" s="365">
        <v>0</v>
      </c>
      <c r="H484" s="408" t="s">
        <v>1369</v>
      </c>
    </row>
    <row r="485" spans="1:8" ht="15.75" thickBot="1" x14ac:dyDescent="0.3">
      <c r="A485" s="353"/>
      <c r="B485" s="355"/>
      <c r="C485" s="215" t="s">
        <v>1718</v>
      </c>
      <c r="D485" s="396"/>
      <c r="E485" s="407"/>
      <c r="F485" s="359"/>
      <c r="G485" s="366"/>
      <c r="H485" s="409"/>
    </row>
    <row r="486" spans="1:8" x14ac:dyDescent="0.25">
      <c r="A486" s="352" t="s">
        <v>2052</v>
      </c>
      <c r="B486" s="354" t="s">
        <v>2048</v>
      </c>
      <c r="C486" s="194" t="s">
        <v>1717</v>
      </c>
      <c r="D486" s="395">
        <v>0</v>
      </c>
      <c r="E486" s="406">
        <v>0</v>
      </c>
      <c r="F486" s="358">
        <f t="shared" ref="F486" si="311">E486-D486</f>
        <v>0</v>
      </c>
      <c r="G486" s="365">
        <v>0</v>
      </c>
      <c r="H486" s="408" t="s">
        <v>1369</v>
      </c>
    </row>
    <row r="487" spans="1:8" ht="15.75" thickBot="1" x14ac:dyDescent="0.3">
      <c r="A487" s="353"/>
      <c r="B487" s="355"/>
      <c r="C487" s="215" t="s">
        <v>1718</v>
      </c>
      <c r="D487" s="396"/>
      <c r="E487" s="407"/>
      <c r="F487" s="359"/>
      <c r="G487" s="366"/>
      <c r="H487" s="409"/>
    </row>
    <row r="488" spans="1:8" x14ac:dyDescent="0.25">
      <c r="A488" s="352" t="s">
        <v>2053</v>
      </c>
      <c r="B488" s="354" t="s">
        <v>1723</v>
      </c>
      <c r="C488" s="194" t="s">
        <v>1717</v>
      </c>
      <c r="D488" s="395">
        <v>0</v>
      </c>
      <c r="E488" s="406">
        <v>0</v>
      </c>
      <c r="F488" s="358">
        <f t="shared" ref="F488" si="312">E488-D488</f>
        <v>0</v>
      </c>
      <c r="G488" s="365">
        <v>0</v>
      </c>
      <c r="H488" s="408" t="s">
        <v>1369</v>
      </c>
    </row>
    <row r="489" spans="1:8" ht="15.75" thickBot="1" x14ac:dyDescent="0.3">
      <c r="A489" s="353"/>
      <c r="B489" s="355"/>
      <c r="C489" s="215" t="s">
        <v>1718</v>
      </c>
      <c r="D489" s="396"/>
      <c r="E489" s="407"/>
      <c r="F489" s="359"/>
      <c r="G489" s="366"/>
      <c r="H489" s="409"/>
    </row>
    <row r="490" spans="1:8" x14ac:dyDescent="0.25">
      <c r="A490" s="352" t="s">
        <v>2054</v>
      </c>
      <c r="B490" s="354" t="s">
        <v>2048</v>
      </c>
      <c r="C490" s="194" t="s">
        <v>1717</v>
      </c>
      <c r="D490" s="395">
        <v>0</v>
      </c>
      <c r="E490" s="406">
        <v>0</v>
      </c>
      <c r="F490" s="358">
        <f t="shared" ref="F490" si="313">E490-D490</f>
        <v>0</v>
      </c>
      <c r="G490" s="365">
        <v>0</v>
      </c>
      <c r="H490" s="408" t="s">
        <v>1369</v>
      </c>
    </row>
    <row r="491" spans="1:8" ht="15.75" thickBot="1" x14ac:dyDescent="0.3">
      <c r="A491" s="353"/>
      <c r="B491" s="355"/>
      <c r="C491" s="215" t="s">
        <v>1718</v>
      </c>
      <c r="D491" s="396"/>
      <c r="E491" s="407"/>
      <c r="F491" s="359"/>
      <c r="G491" s="366"/>
      <c r="H491" s="409"/>
    </row>
    <row r="492" spans="1:8" x14ac:dyDescent="0.25">
      <c r="A492" s="378" t="s">
        <v>2055</v>
      </c>
      <c r="B492" s="354" t="s">
        <v>2056</v>
      </c>
      <c r="C492" s="194" t="s">
        <v>1717</v>
      </c>
      <c r="D492" s="395">
        <v>0</v>
      </c>
      <c r="E492" s="406">
        <v>0</v>
      </c>
      <c r="F492" s="358">
        <f t="shared" ref="F492" si="314">E492-D492</f>
        <v>0</v>
      </c>
      <c r="G492" s="365">
        <v>0</v>
      </c>
      <c r="H492" s="408" t="s">
        <v>1369</v>
      </c>
    </row>
    <row r="493" spans="1:8" ht="15.75" thickBot="1" x14ac:dyDescent="0.3">
      <c r="A493" s="379"/>
      <c r="B493" s="355"/>
      <c r="C493" s="215" t="s">
        <v>1718</v>
      </c>
      <c r="D493" s="396"/>
      <c r="E493" s="407"/>
      <c r="F493" s="359"/>
      <c r="G493" s="366"/>
      <c r="H493" s="409"/>
    </row>
    <row r="494" spans="1:8" x14ac:dyDescent="0.25">
      <c r="A494" s="352" t="s">
        <v>2057</v>
      </c>
      <c r="B494" s="354" t="s">
        <v>2048</v>
      </c>
      <c r="C494" s="194" t="s">
        <v>1717</v>
      </c>
      <c r="D494" s="395">
        <v>0</v>
      </c>
      <c r="E494" s="406">
        <v>0</v>
      </c>
      <c r="F494" s="358">
        <f t="shared" ref="F494" si="315">E494-D494</f>
        <v>0</v>
      </c>
      <c r="G494" s="365">
        <v>0</v>
      </c>
      <c r="H494" s="408" t="s">
        <v>1369</v>
      </c>
    </row>
    <row r="495" spans="1:8" ht="15.75" thickBot="1" x14ac:dyDescent="0.3">
      <c r="A495" s="353"/>
      <c r="B495" s="355"/>
      <c r="C495" s="215" t="s">
        <v>1718</v>
      </c>
      <c r="D495" s="396"/>
      <c r="E495" s="407"/>
      <c r="F495" s="359"/>
      <c r="G495" s="366"/>
      <c r="H495" s="409"/>
    </row>
    <row r="496" spans="1:8" x14ac:dyDescent="0.25">
      <c r="A496" s="378" t="s">
        <v>2058</v>
      </c>
      <c r="B496" s="354" t="s">
        <v>2059</v>
      </c>
      <c r="C496" s="194" t="s">
        <v>1717</v>
      </c>
      <c r="D496" s="395">
        <v>0</v>
      </c>
      <c r="E496" s="406">
        <v>0</v>
      </c>
      <c r="F496" s="358">
        <f t="shared" ref="F496" si="316">E496-D496</f>
        <v>0</v>
      </c>
      <c r="G496" s="365">
        <v>0</v>
      </c>
      <c r="H496" s="408" t="s">
        <v>1369</v>
      </c>
    </row>
    <row r="497" spans="1:8" ht="15.75" thickBot="1" x14ac:dyDescent="0.3">
      <c r="A497" s="379"/>
      <c r="B497" s="355"/>
      <c r="C497" s="215" t="s">
        <v>1718</v>
      </c>
      <c r="D497" s="396"/>
      <c r="E497" s="407"/>
      <c r="F497" s="359"/>
      <c r="G497" s="366"/>
      <c r="H497" s="409"/>
    </row>
    <row r="498" spans="1:8" x14ac:dyDescent="0.25">
      <c r="A498" s="352" t="s">
        <v>2060</v>
      </c>
      <c r="B498" s="354" t="s">
        <v>2048</v>
      </c>
      <c r="C498" s="194" t="s">
        <v>1717</v>
      </c>
      <c r="D498" s="395">
        <v>0</v>
      </c>
      <c r="E498" s="406">
        <v>0</v>
      </c>
      <c r="F498" s="358">
        <f t="shared" ref="F498" si="317">E498-D498</f>
        <v>0</v>
      </c>
      <c r="G498" s="365">
        <v>0</v>
      </c>
      <c r="H498" s="408" t="s">
        <v>1369</v>
      </c>
    </row>
    <row r="499" spans="1:8" ht="15.75" thickBot="1" x14ac:dyDescent="0.3">
      <c r="A499" s="353"/>
      <c r="B499" s="355"/>
      <c r="C499" s="215" t="s">
        <v>1718</v>
      </c>
      <c r="D499" s="396"/>
      <c r="E499" s="407"/>
      <c r="F499" s="359"/>
      <c r="G499" s="366"/>
      <c r="H499" s="409"/>
    </row>
    <row r="500" spans="1:8" x14ac:dyDescent="0.25">
      <c r="A500" s="378" t="s">
        <v>2061</v>
      </c>
      <c r="B500" s="354" t="s">
        <v>2062</v>
      </c>
      <c r="C500" s="194" t="s">
        <v>1717</v>
      </c>
      <c r="D500" s="395">
        <v>0</v>
      </c>
      <c r="E500" s="406">
        <v>0</v>
      </c>
      <c r="F500" s="358">
        <f t="shared" ref="F500" si="318">E500-D500</f>
        <v>0</v>
      </c>
      <c r="G500" s="365">
        <v>0</v>
      </c>
      <c r="H500" s="408" t="s">
        <v>1369</v>
      </c>
    </row>
    <row r="501" spans="1:8" ht="15.75" thickBot="1" x14ac:dyDescent="0.3">
      <c r="A501" s="379"/>
      <c r="B501" s="355"/>
      <c r="C501" s="215" t="s">
        <v>1718</v>
      </c>
      <c r="D501" s="396"/>
      <c r="E501" s="407"/>
      <c r="F501" s="359"/>
      <c r="G501" s="366"/>
      <c r="H501" s="409"/>
    </row>
    <row r="502" spans="1:8" x14ac:dyDescent="0.25">
      <c r="A502" s="352" t="s">
        <v>2063</v>
      </c>
      <c r="B502" s="354" t="s">
        <v>2048</v>
      </c>
      <c r="C502" s="194" t="s">
        <v>1717</v>
      </c>
      <c r="D502" s="395">
        <v>0</v>
      </c>
      <c r="E502" s="406">
        <v>0</v>
      </c>
      <c r="F502" s="358">
        <f t="shared" ref="F502" si="319">E502-D502</f>
        <v>0</v>
      </c>
      <c r="G502" s="365">
        <v>0</v>
      </c>
      <c r="H502" s="408" t="s">
        <v>1369</v>
      </c>
    </row>
    <row r="503" spans="1:8" ht="15.75" thickBot="1" x14ac:dyDescent="0.3">
      <c r="A503" s="353"/>
      <c r="B503" s="355"/>
      <c r="C503" s="215" t="s">
        <v>1718</v>
      </c>
      <c r="D503" s="396"/>
      <c r="E503" s="407"/>
      <c r="F503" s="359"/>
      <c r="G503" s="366"/>
      <c r="H503" s="409"/>
    </row>
    <row r="504" spans="1:8" x14ac:dyDescent="0.25">
      <c r="A504" s="378" t="s">
        <v>2064</v>
      </c>
      <c r="B504" s="354" t="s">
        <v>2065</v>
      </c>
      <c r="C504" s="194" t="s">
        <v>1717</v>
      </c>
      <c r="D504" s="395">
        <v>0</v>
      </c>
      <c r="E504" s="406">
        <v>0</v>
      </c>
      <c r="F504" s="358">
        <f t="shared" ref="F504" si="320">E504-D504</f>
        <v>0</v>
      </c>
      <c r="G504" s="365">
        <v>0</v>
      </c>
      <c r="H504" s="408" t="s">
        <v>1369</v>
      </c>
    </row>
    <row r="505" spans="1:8" ht="15.75" thickBot="1" x14ac:dyDescent="0.3">
      <c r="A505" s="379"/>
      <c r="B505" s="355"/>
      <c r="C505" s="215" t="s">
        <v>1718</v>
      </c>
      <c r="D505" s="396"/>
      <c r="E505" s="407"/>
      <c r="F505" s="359"/>
      <c r="G505" s="366"/>
      <c r="H505" s="409"/>
    </row>
    <row r="506" spans="1:8" x14ac:dyDescent="0.25">
      <c r="A506" s="352" t="s">
        <v>2066</v>
      </c>
      <c r="B506" s="354" t="s">
        <v>2048</v>
      </c>
      <c r="C506" s="194" t="s">
        <v>1717</v>
      </c>
      <c r="D506" s="395">
        <v>0</v>
      </c>
      <c r="E506" s="406">
        <v>0</v>
      </c>
      <c r="F506" s="358">
        <f t="shared" ref="F506" si="321">E506-D506</f>
        <v>0</v>
      </c>
      <c r="G506" s="365">
        <v>0</v>
      </c>
      <c r="H506" s="408" t="s">
        <v>1369</v>
      </c>
    </row>
    <row r="507" spans="1:8" ht="15.75" thickBot="1" x14ac:dyDescent="0.3">
      <c r="A507" s="353"/>
      <c r="B507" s="355"/>
      <c r="C507" s="215" t="s">
        <v>1718</v>
      </c>
      <c r="D507" s="396"/>
      <c r="E507" s="407"/>
      <c r="F507" s="359"/>
      <c r="G507" s="366"/>
      <c r="H507" s="409"/>
    </row>
    <row r="508" spans="1:8" x14ac:dyDescent="0.25">
      <c r="A508" s="378" t="s">
        <v>2067</v>
      </c>
      <c r="B508" s="354" t="s">
        <v>2068</v>
      </c>
      <c r="C508" s="194" t="s">
        <v>1717</v>
      </c>
      <c r="D508" s="395">
        <v>0</v>
      </c>
      <c r="E508" s="406">
        <v>0</v>
      </c>
      <c r="F508" s="358">
        <f t="shared" ref="F508" si="322">E508-D508</f>
        <v>0</v>
      </c>
      <c r="G508" s="365">
        <v>0</v>
      </c>
      <c r="H508" s="408" t="s">
        <v>1369</v>
      </c>
    </row>
    <row r="509" spans="1:8" ht="15.75" thickBot="1" x14ac:dyDescent="0.3">
      <c r="A509" s="379"/>
      <c r="B509" s="355"/>
      <c r="C509" s="215" t="s">
        <v>1718</v>
      </c>
      <c r="D509" s="396"/>
      <c r="E509" s="407"/>
      <c r="F509" s="359"/>
      <c r="G509" s="366"/>
      <c r="H509" s="409"/>
    </row>
    <row r="510" spans="1:8" x14ac:dyDescent="0.25">
      <c r="A510" s="352" t="s">
        <v>2069</v>
      </c>
      <c r="B510" s="354" t="s">
        <v>2048</v>
      </c>
      <c r="C510" s="194" t="s">
        <v>1717</v>
      </c>
      <c r="D510" s="395">
        <v>0</v>
      </c>
      <c r="E510" s="406">
        <v>0</v>
      </c>
      <c r="F510" s="358">
        <f t="shared" ref="F510" si="323">E510-D510</f>
        <v>0</v>
      </c>
      <c r="G510" s="365">
        <v>0</v>
      </c>
      <c r="H510" s="408" t="s">
        <v>1369</v>
      </c>
    </row>
    <row r="511" spans="1:8" ht="15.75" thickBot="1" x14ac:dyDescent="0.3">
      <c r="A511" s="353"/>
      <c r="B511" s="355"/>
      <c r="C511" s="215" t="s">
        <v>1718</v>
      </c>
      <c r="D511" s="396"/>
      <c r="E511" s="407"/>
      <c r="F511" s="359"/>
      <c r="G511" s="366"/>
      <c r="H511" s="409"/>
    </row>
    <row r="512" spans="1:8" x14ac:dyDescent="0.25">
      <c r="A512" s="378" t="s">
        <v>2070</v>
      </c>
      <c r="B512" s="354" t="s">
        <v>2071</v>
      </c>
      <c r="C512" s="194" t="s">
        <v>1717</v>
      </c>
      <c r="D512" s="395">
        <v>0</v>
      </c>
      <c r="E512" s="406">
        <v>0</v>
      </c>
      <c r="F512" s="358">
        <f t="shared" ref="F512" si="324">E512-D512</f>
        <v>0</v>
      </c>
      <c r="G512" s="365">
        <v>0</v>
      </c>
      <c r="H512" s="408" t="s">
        <v>1369</v>
      </c>
    </row>
    <row r="513" spans="1:8" ht="15.75" thickBot="1" x14ac:dyDescent="0.3">
      <c r="A513" s="379"/>
      <c r="B513" s="355"/>
      <c r="C513" s="215" t="s">
        <v>1718</v>
      </c>
      <c r="D513" s="396"/>
      <c r="E513" s="407"/>
      <c r="F513" s="359"/>
      <c r="G513" s="366"/>
      <c r="H513" s="409"/>
    </row>
    <row r="514" spans="1:8" x14ac:dyDescent="0.25">
      <c r="A514" s="352" t="s">
        <v>2072</v>
      </c>
      <c r="B514" s="354" t="s">
        <v>2048</v>
      </c>
      <c r="C514" s="194" t="s">
        <v>1717</v>
      </c>
      <c r="D514" s="395">
        <v>0</v>
      </c>
      <c r="E514" s="406">
        <v>0</v>
      </c>
      <c r="F514" s="358">
        <f t="shared" ref="F514" si="325">E514-D514</f>
        <v>0</v>
      </c>
      <c r="G514" s="365">
        <v>0</v>
      </c>
      <c r="H514" s="408" t="s">
        <v>1369</v>
      </c>
    </row>
    <row r="515" spans="1:8" ht="15.75" thickBot="1" x14ac:dyDescent="0.3">
      <c r="A515" s="353"/>
      <c r="B515" s="355"/>
      <c r="C515" s="215" t="s">
        <v>1718</v>
      </c>
      <c r="D515" s="396"/>
      <c r="E515" s="407"/>
      <c r="F515" s="359"/>
      <c r="G515" s="366"/>
      <c r="H515" s="409"/>
    </row>
    <row r="516" spans="1:8" x14ac:dyDescent="0.25">
      <c r="A516" s="378" t="s">
        <v>2073</v>
      </c>
      <c r="B516" s="354" t="s">
        <v>2074</v>
      </c>
      <c r="C516" s="194" t="s">
        <v>1717</v>
      </c>
      <c r="D516" s="395">
        <v>0</v>
      </c>
      <c r="E516" s="406">
        <v>0</v>
      </c>
      <c r="F516" s="358">
        <f t="shared" ref="F516" si="326">E516-D516</f>
        <v>0</v>
      </c>
      <c r="G516" s="365">
        <v>0</v>
      </c>
      <c r="H516" s="408" t="s">
        <v>1369</v>
      </c>
    </row>
    <row r="517" spans="1:8" ht="15.75" thickBot="1" x14ac:dyDescent="0.3">
      <c r="A517" s="379"/>
      <c r="B517" s="355"/>
      <c r="C517" s="215" t="s">
        <v>1718</v>
      </c>
      <c r="D517" s="396"/>
      <c r="E517" s="407"/>
      <c r="F517" s="359"/>
      <c r="G517" s="366"/>
      <c r="H517" s="409"/>
    </row>
    <row r="518" spans="1:8" x14ac:dyDescent="0.25">
      <c r="A518" s="352" t="s">
        <v>2075</v>
      </c>
      <c r="B518" s="354" t="s">
        <v>2048</v>
      </c>
      <c r="C518" s="194" t="s">
        <v>1717</v>
      </c>
      <c r="D518" s="401">
        <v>0</v>
      </c>
      <c r="E518" s="405">
        <v>0</v>
      </c>
      <c r="F518" s="358">
        <f t="shared" ref="F518" si="327">E518-D518</f>
        <v>0</v>
      </c>
      <c r="G518" s="365">
        <v>0</v>
      </c>
      <c r="H518" s="408" t="s">
        <v>1369</v>
      </c>
    </row>
    <row r="519" spans="1:8" ht="15.75" thickBot="1" x14ac:dyDescent="0.3">
      <c r="A519" s="353"/>
      <c r="B519" s="355"/>
      <c r="C519" s="215" t="s">
        <v>1718</v>
      </c>
      <c r="D519" s="402"/>
      <c r="E519" s="405"/>
      <c r="F519" s="359"/>
      <c r="G519" s="366"/>
      <c r="H519" s="409"/>
    </row>
    <row r="520" spans="1:8" x14ac:dyDescent="0.25">
      <c r="A520" s="352" t="s">
        <v>2076</v>
      </c>
      <c r="B520" s="354" t="s">
        <v>1736</v>
      </c>
      <c r="C520" s="194" t="s">
        <v>1717</v>
      </c>
      <c r="D520" s="395">
        <v>0</v>
      </c>
      <c r="E520" s="406">
        <v>0</v>
      </c>
      <c r="F520" s="358">
        <f t="shared" ref="F520" si="328">E520-D520</f>
        <v>0</v>
      </c>
      <c r="G520" s="365">
        <v>0</v>
      </c>
      <c r="H520" s="408" t="s">
        <v>1369</v>
      </c>
    </row>
    <row r="521" spans="1:8" ht="15.75" thickBot="1" x14ac:dyDescent="0.3">
      <c r="A521" s="353"/>
      <c r="B521" s="355"/>
      <c r="C521" s="215" t="s">
        <v>1718</v>
      </c>
      <c r="D521" s="396"/>
      <c r="E521" s="407"/>
      <c r="F521" s="359"/>
      <c r="G521" s="366"/>
      <c r="H521" s="409"/>
    </row>
    <row r="522" spans="1:8" x14ac:dyDescent="0.25">
      <c r="A522" s="352" t="s">
        <v>2077</v>
      </c>
      <c r="B522" s="354" t="s">
        <v>2048</v>
      </c>
      <c r="C522" s="194" t="s">
        <v>1717</v>
      </c>
      <c r="D522" s="395">
        <v>0</v>
      </c>
      <c r="E522" s="406">
        <v>0</v>
      </c>
      <c r="F522" s="358">
        <f t="shared" ref="F522" si="329">E522-D522</f>
        <v>0</v>
      </c>
      <c r="G522" s="365">
        <v>0</v>
      </c>
      <c r="H522" s="408" t="s">
        <v>1369</v>
      </c>
    </row>
    <row r="523" spans="1:8" ht="15.75" thickBot="1" x14ac:dyDescent="0.3">
      <c r="A523" s="353"/>
      <c r="B523" s="355"/>
      <c r="C523" s="215" t="s">
        <v>1718</v>
      </c>
      <c r="D523" s="396"/>
      <c r="E523" s="407"/>
      <c r="F523" s="359"/>
      <c r="G523" s="366"/>
      <c r="H523" s="409"/>
    </row>
    <row r="524" spans="1:8" x14ac:dyDescent="0.25">
      <c r="A524" s="352" t="s">
        <v>2078</v>
      </c>
      <c r="B524" s="354" t="s">
        <v>1737</v>
      </c>
      <c r="C524" s="194" t="s">
        <v>1717</v>
      </c>
      <c r="D524" s="395">
        <v>0</v>
      </c>
      <c r="E524" s="406">
        <v>0</v>
      </c>
      <c r="F524" s="358">
        <f t="shared" ref="F524" si="330">E524-D524</f>
        <v>0</v>
      </c>
      <c r="G524" s="365">
        <v>0</v>
      </c>
      <c r="H524" s="408" t="s">
        <v>1369</v>
      </c>
    </row>
    <row r="525" spans="1:8" ht="15.75" thickBot="1" x14ac:dyDescent="0.3">
      <c r="A525" s="353"/>
      <c r="B525" s="355"/>
      <c r="C525" s="215" t="s">
        <v>1718</v>
      </c>
      <c r="D525" s="396"/>
      <c r="E525" s="407"/>
      <c r="F525" s="359"/>
      <c r="G525" s="366"/>
      <c r="H525" s="409"/>
    </row>
    <row r="526" spans="1:8" x14ac:dyDescent="0.25">
      <c r="A526" s="352" t="s">
        <v>2079</v>
      </c>
      <c r="B526" s="354" t="s">
        <v>2048</v>
      </c>
      <c r="C526" s="194" t="s">
        <v>1717</v>
      </c>
      <c r="D526" s="395">
        <v>0</v>
      </c>
      <c r="E526" s="406">
        <v>0</v>
      </c>
      <c r="F526" s="358">
        <f t="shared" ref="F526" si="331">E526-D526</f>
        <v>0</v>
      </c>
      <c r="G526" s="365">
        <v>0</v>
      </c>
      <c r="H526" s="408" t="s">
        <v>1369</v>
      </c>
    </row>
    <row r="527" spans="1:8" ht="15.75" thickBot="1" x14ac:dyDescent="0.3">
      <c r="A527" s="353"/>
      <c r="B527" s="355"/>
      <c r="C527" s="215" t="s">
        <v>1718</v>
      </c>
      <c r="D527" s="396"/>
      <c r="E527" s="407"/>
      <c r="F527" s="359"/>
      <c r="G527" s="366"/>
      <c r="H527" s="409"/>
    </row>
    <row r="528" spans="1:8" x14ac:dyDescent="0.25">
      <c r="A528" s="378" t="s">
        <v>2080</v>
      </c>
      <c r="B528" s="354" t="s">
        <v>2081</v>
      </c>
      <c r="C528" s="194" t="s">
        <v>1717</v>
      </c>
      <c r="D528" s="395">
        <v>0</v>
      </c>
      <c r="E528" s="406">
        <v>0</v>
      </c>
      <c r="F528" s="358">
        <f t="shared" ref="F528" si="332">E528-D528</f>
        <v>0</v>
      </c>
      <c r="G528" s="365">
        <v>0</v>
      </c>
      <c r="H528" s="408" t="s">
        <v>1369</v>
      </c>
    </row>
    <row r="529" spans="1:8" ht="15.75" thickBot="1" x14ac:dyDescent="0.3">
      <c r="A529" s="379"/>
      <c r="B529" s="355"/>
      <c r="C529" s="215" t="s">
        <v>1718</v>
      </c>
      <c r="D529" s="396"/>
      <c r="E529" s="407"/>
      <c r="F529" s="359"/>
      <c r="G529" s="366"/>
      <c r="H529" s="409"/>
    </row>
    <row r="530" spans="1:8" x14ac:dyDescent="0.25">
      <c r="A530" s="352" t="s">
        <v>2082</v>
      </c>
      <c r="B530" s="354" t="s">
        <v>2048</v>
      </c>
      <c r="C530" s="194" t="s">
        <v>1717</v>
      </c>
      <c r="D530" s="395">
        <v>0</v>
      </c>
      <c r="E530" s="406">
        <v>0</v>
      </c>
      <c r="F530" s="358">
        <f t="shared" ref="F530" si="333">E530-D530</f>
        <v>0</v>
      </c>
      <c r="G530" s="365">
        <v>0</v>
      </c>
      <c r="H530" s="408" t="s">
        <v>1369</v>
      </c>
    </row>
    <row r="531" spans="1:8" ht="15.75" thickBot="1" x14ac:dyDescent="0.3">
      <c r="A531" s="353"/>
      <c r="B531" s="355"/>
      <c r="C531" s="215" t="s">
        <v>1718</v>
      </c>
      <c r="D531" s="396"/>
      <c r="E531" s="407"/>
      <c r="F531" s="359"/>
      <c r="G531" s="366"/>
      <c r="H531" s="409"/>
    </row>
    <row r="532" spans="1:8" x14ac:dyDescent="0.25">
      <c r="A532" s="372" t="s">
        <v>2083</v>
      </c>
      <c r="B532" s="354" t="s">
        <v>2084</v>
      </c>
      <c r="C532" s="194" t="s">
        <v>1717</v>
      </c>
      <c r="D532" s="401">
        <v>0</v>
      </c>
      <c r="E532" s="405">
        <v>0</v>
      </c>
      <c r="F532" s="358">
        <f t="shared" ref="F532" si="334">E532-D532</f>
        <v>0</v>
      </c>
      <c r="G532" s="365">
        <v>0</v>
      </c>
      <c r="H532" s="408" t="s">
        <v>1369</v>
      </c>
    </row>
    <row r="533" spans="1:8" ht="15.75" thickBot="1" x14ac:dyDescent="0.3">
      <c r="A533" s="373"/>
      <c r="B533" s="355"/>
      <c r="C533" s="215" t="s">
        <v>1718</v>
      </c>
      <c r="D533" s="402"/>
      <c r="E533" s="405"/>
      <c r="F533" s="359"/>
      <c r="G533" s="366"/>
      <c r="H533" s="409"/>
    </row>
    <row r="534" spans="1:8" x14ac:dyDescent="0.25">
      <c r="A534" s="378" t="s">
        <v>2085</v>
      </c>
      <c r="B534" s="354" t="s">
        <v>2086</v>
      </c>
      <c r="C534" s="194" t="s">
        <v>1717</v>
      </c>
      <c r="D534" s="395">
        <v>0</v>
      </c>
      <c r="E534" s="406">
        <v>0</v>
      </c>
      <c r="F534" s="358">
        <f t="shared" ref="F534" si="335">E534-D534</f>
        <v>0</v>
      </c>
      <c r="G534" s="365">
        <v>0</v>
      </c>
      <c r="H534" s="408" t="s">
        <v>1369</v>
      </c>
    </row>
    <row r="535" spans="1:8" ht="15.75" thickBot="1" x14ac:dyDescent="0.3">
      <c r="A535" s="379"/>
      <c r="B535" s="355"/>
      <c r="C535" s="215" t="s">
        <v>1718</v>
      </c>
      <c r="D535" s="396"/>
      <c r="E535" s="407"/>
      <c r="F535" s="359"/>
      <c r="G535" s="366"/>
      <c r="H535" s="409"/>
    </row>
    <row r="536" spans="1:8" x14ac:dyDescent="0.25">
      <c r="A536" s="352" t="s">
        <v>2087</v>
      </c>
      <c r="B536" s="354" t="s">
        <v>2048</v>
      </c>
      <c r="C536" s="194" t="s">
        <v>1717</v>
      </c>
      <c r="D536" s="395">
        <v>0</v>
      </c>
      <c r="E536" s="406">
        <v>0</v>
      </c>
      <c r="F536" s="358">
        <f t="shared" ref="F536" si="336">E536-D536</f>
        <v>0</v>
      </c>
      <c r="G536" s="365">
        <v>0</v>
      </c>
      <c r="H536" s="408" t="s">
        <v>1369</v>
      </c>
    </row>
    <row r="537" spans="1:8" ht="15.75" thickBot="1" x14ac:dyDescent="0.3">
      <c r="A537" s="353"/>
      <c r="B537" s="355"/>
      <c r="C537" s="215" t="s">
        <v>1718</v>
      </c>
      <c r="D537" s="396"/>
      <c r="E537" s="407"/>
      <c r="F537" s="359"/>
      <c r="G537" s="366"/>
      <c r="H537" s="409"/>
    </row>
    <row r="538" spans="1:8" x14ac:dyDescent="0.25">
      <c r="A538" s="378" t="s">
        <v>2088</v>
      </c>
      <c r="B538" s="354" t="s">
        <v>2089</v>
      </c>
      <c r="C538" s="194" t="s">
        <v>1717</v>
      </c>
      <c r="D538" s="395">
        <v>0</v>
      </c>
      <c r="E538" s="406">
        <v>0</v>
      </c>
      <c r="F538" s="358">
        <f t="shared" ref="F538" si="337">E538-D538</f>
        <v>0</v>
      </c>
      <c r="G538" s="365">
        <v>0</v>
      </c>
      <c r="H538" s="408" t="s">
        <v>1369</v>
      </c>
    </row>
    <row r="539" spans="1:8" ht="15.75" thickBot="1" x14ac:dyDescent="0.3">
      <c r="A539" s="379"/>
      <c r="B539" s="355"/>
      <c r="C539" s="215" t="s">
        <v>1718</v>
      </c>
      <c r="D539" s="396"/>
      <c r="E539" s="407"/>
      <c r="F539" s="359"/>
      <c r="G539" s="366"/>
      <c r="H539" s="409"/>
    </row>
    <row r="540" spans="1:8" x14ac:dyDescent="0.25">
      <c r="A540" s="352" t="s">
        <v>2090</v>
      </c>
      <c r="B540" s="354" t="s">
        <v>1931</v>
      </c>
      <c r="C540" s="194" t="s">
        <v>1717</v>
      </c>
      <c r="D540" s="395">
        <v>0</v>
      </c>
      <c r="E540" s="406">
        <v>0</v>
      </c>
      <c r="F540" s="358">
        <f t="shared" ref="F540" si="338">E540-D540</f>
        <v>0</v>
      </c>
      <c r="G540" s="365">
        <v>0</v>
      </c>
      <c r="H540" s="408" t="s">
        <v>1369</v>
      </c>
    </row>
    <row r="541" spans="1:8" ht="15.75" thickBot="1" x14ac:dyDescent="0.3">
      <c r="A541" s="353"/>
      <c r="B541" s="355"/>
      <c r="C541" s="215" t="s">
        <v>1718</v>
      </c>
      <c r="D541" s="396"/>
      <c r="E541" s="407"/>
      <c r="F541" s="359"/>
      <c r="G541" s="366"/>
      <c r="H541" s="409"/>
    </row>
    <row r="542" spans="1:8" x14ac:dyDescent="0.25">
      <c r="A542" s="352" t="s">
        <v>2091</v>
      </c>
      <c r="B542" s="354" t="s">
        <v>2048</v>
      </c>
      <c r="C542" s="194" t="s">
        <v>1717</v>
      </c>
      <c r="D542" s="395">
        <v>0</v>
      </c>
      <c r="E542" s="406">
        <v>0</v>
      </c>
      <c r="F542" s="358">
        <f t="shared" ref="F542" si="339">E542-D542</f>
        <v>0</v>
      </c>
      <c r="G542" s="365">
        <v>0</v>
      </c>
      <c r="H542" s="408" t="s">
        <v>1369</v>
      </c>
    </row>
    <row r="543" spans="1:8" ht="15.75" thickBot="1" x14ac:dyDescent="0.3">
      <c r="A543" s="353"/>
      <c r="B543" s="355"/>
      <c r="C543" s="215" t="s">
        <v>1718</v>
      </c>
      <c r="D543" s="396"/>
      <c r="E543" s="407"/>
      <c r="F543" s="359"/>
      <c r="G543" s="366"/>
      <c r="H543" s="409"/>
    </row>
    <row r="544" spans="1:8" x14ac:dyDescent="0.25">
      <c r="A544" s="352" t="s">
        <v>2092</v>
      </c>
      <c r="B544" s="354" t="s">
        <v>2093</v>
      </c>
      <c r="C544" s="194" t="s">
        <v>1717</v>
      </c>
      <c r="D544" s="395">
        <v>0</v>
      </c>
      <c r="E544" s="406">
        <v>0</v>
      </c>
      <c r="F544" s="358">
        <f t="shared" ref="F544" si="340">E544-D544</f>
        <v>0</v>
      </c>
      <c r="G544" s="365">
        <v>0</v>
      </c>
      <c r="H544" s="408" t="s">
        <v>1369</v>
      </c>
    </row>
    <row r="545" spans="1:8" ht="15.75" thickBot="1" x14ac:dyDescent="0.3">
      <c r="A545" s="353"/>
      <c r="B545" s="355"/>
      <c r="C545" s="215" t="s">
        <v>1718</v>
      </c>
      <c r="D545" s="396"/>
      <c r="E545" s="407"/>
      <c r="F545" s="359"/>
      <c r="G545" s="366"/>
      <c r="H545" s="409"/>
    </row>
    <row r="546" spans="1:8" x14ac:dyDescent="0.25">
      <c r="A546" s="352" t="s">
        <v>2094</v>
      </c>
      <c r="B546" s="354" t="s">
        <v>2048</v>
      </c>
      <c r="C546" s="194" t="s">
        <v>1717</v>
      </c>
      <c r="D546" s="395">
        <v>0</v>
      </c>
      <c r="E546" s="406">
        <v>0</v>
      </c>
      <c r="F546" s="358">
        <f t="shared" ref="F546" si="341">E546-D546</f>
        <v>0</v>
      </c>
      <c r="G546" s="365">
        <v>0</v>
      </c>
      <c r="H546" s="408" t="s">
        <v>1369</v>
      </c>
    </row>
    <row r="547" spans="1:8" ht="15.75" thickBot="1" x14ac:dyDescent="0.3">
      <c r="A547" s="353"/>
      <c r="B547" s="355"/>
      <c r="C547" s="215" t="s">
        <v>1718</v>
      </c>
      <c r="D547" s="396"/>
      <c r="E547" s="407"/>
      <c r="F547" s="359"/>
      <c r="G547" s="366"/>
      <c r="H547" s="409"/>
    </row>
    <row r="548" spans="1:8" x14ac:dyDescent="0.25">
      <c r="A548" s="378" t="s">
        <v>2095</v>
      </c>
      <c r="B548" s="354" t="s">
        <v>2096</v>
      </c>
      <c r="C548" s="194" t="s">
        <v>1717</v>
      </c>
      <c r="D548" s="395">
        <v>0</v>
      </c>
      <c r="E548" s="406">
        <v>0</v>
      </c>
      <c r="F548" s="358">
        <f t="shared" ref="F548" si="342">E548-D548</f>
        <v>0</v>
      </c>
      <c r="G548" s="365">
        <v>0</v>
      </c>
      <c r="H548" s="408" t="s">
        <v>1369</v>
      </c>
    </row>
    <row r="549" spans="1:8" ht="15.75" thickBot="1" x14ac:dyDescent="0.3">
      <c r="A549" s="379"/>
      <c r="B549" s="355"/>
      <c r="C549" s="215" t="s">
        <v>1718</v>
      </c>
      <c r="D549" s="396"/>
      <c r="E549" s="407"/>
      <c r="F549" s="359"/>
      <c r="G549" s="366"/>
      <c r="H549" s="409"/>
    </row>
    <row r="550" spans="1:8" x14ac:dyDescent="0.25">
      <c r="A550" s="352" t="s">
        <v>2097</v>
      </c>
      <c r="B550" s="354" t="s">
        <v>2048</v>
      </c>
      <c r="C550" s="194" t="s">
        <v>1717</v>
      </c>
      <c r="D550" s="395">
        <v>0</v>
      </c>
      <c r="E550" s="406">
        <v>0</v>
      </c>
      <c r="F550" s="358">
        <f t="shared" ref="F550" si="343">E550-D550</f>
        <v>0</v>
      </c>
      <c r="G550" s="365">
        <v>0</v>
      </c>
      <c r="H550" s="408" t="s">
        <v>1369</v>
      </c>
    </row>
    <row r="551" spans="1:8" ht="15.75" thickBot="1" x14ac:dyDescent="0.3">
      <c r="A551" s="353"/>
      <c r="B551" s="355"/>
      <c r="C551" s="215" t="s">
        <v>1718</v>
      </c>
      <c r="D551" s="396"/>
      <c r="E551" s="407"/>
      <c r="F551" s="359"/>
      <c r="G551" s="366"/>
      <c r="H551" s="409"/>
    </row>
    <row r="552" spans="1:8" x14ac:dyDescent="0.25">
      <c r="A552" s="378" t="s">
        <v>2098</v>
      </c>
      <c r="B552" s="354" t="s">
        <v>2099</v>
      </c>
      <c r="C552" s="194" t="s">
        <v>1717</v>
      </c>
      <c r="D552" s="395">
        <v>0</v>
      </c>
      <c r="E552" s="406">
        <v>0</v>
      </c>
      <c r="F552" s="358">
        <f t="shared" ref="F552" si="344">E552-D552</f>
        <v>0</v>
      </c>
      <c r="G552" s="365">
        <v>0</v>
      </c>
      <c r="H552" s="408" t="s">
        <v>1369</v>
      </c>
    </row>
    <row r="553" spans="1:8" ht="15.75" thickBot="1" x14ac:dyDescent="0.3">
      <c r="A553" s="379"/>
      <c r="B553" s="355"/>
      <c r="C553" s="215" t="s">
        <v>1718</v>
      </c>
      <c r="D553" s="396"/>
      <c r="E553" s="407"/>
      <c r="F553" s="359"/>
      <c r="G553" s="366"/>
      <c r="H553" s="409"/>
    </row>
    <row r="554" spans="1:8" x14ac:dyDescent="0.25">
      <c r="A554" s="352" t="s">
        <v>2100</v>
      </c>
      <c r="B554" s="354" t="s">
        <v>2048</v>
      </c>
      <c r="C554" s="194" t="s">
        <v>1717</v>
      </c>
      <c r="D554" s="395">
        <v>0</v>
      </c>
      <c r="E554" s="406">
        <v>0</v>
      </c>
      <c r="F554" s="358">
        <f t="shared" ref="F554" si="345">E554-D554</f>
        <v>0</v>
      </c>
      <c r="G554" s="365">
        <v>0</v>
      </c>
      <c r="H554" s="408" t="s">
        <v>1369</v>
      </c>
    </row>
    <row r="555" spans="1:8" ht="15.75" thickBot="1" x14ac:dyDescent="0.3">
      <c r="A555" s="353"/>
      <c r="B555" s="355"/>
      <c r="C555" s="215" t="s">
        <v>1718</v>
      </c>
      <c r="D555" s="396"/>
      <c r="E555" s="407"/>
      <c r="F555" s="359"/>
      <c r="G555" s="366"/>
      <c r="H555" s="409"/>
    </row>
    <row r="556" spans="1:8" x14ac:dyDescent="0.25">
      <c r="A556" s="378" t="s">
        <v>2101</v>
      </c>
      <c r="B556" s="354" t="s">
        <v>2102</v>
      </c>
      <c r="C556" s="194" t="s">
        <v>1717</v>
      </c>
      <c r="D556" s="395">
        <v>0</v>
      </c>
      <c r="E556" s="406">
        <v>0</v>
      </c>
      <c r="F556" s="358">
        <f t="shared" ref="F556" si="346">E556-D556</f>
        <v>0</v>
      </c>
      <c r="G556" s="365">
        <v>0</v>
      </c>
      <c r="H556" s="408" t="s">
        <v>1369</v>
      </c>
    </row>
    <row r="557" spans="1:8" ht="15.75" thickBot="1" x14ac:dyDescent="0.3">
      <c r="A557" s="379"/>
      <c r="B557" s="355"/>
      <c r="C557" s="215" t="s">
        <v>1718</v>
      </c>
      <c r="D557" s="396"/>
      <c r="E557" s="407"/>
      <c r="F557" s="359"/>
      <c r="G557" s="366"/>
      <c r="H557" s="409"/>
    </row>
    <row r="558" spans="1:8" x14ac:dyDescent="0.25">
      <c r="A558" s="352" t="s">
        <v>2103</v>
      </c>
      <c r="B558" s="354" t="s">
        <v>2048</v>
      </c>
      <c r="C558" s="194" t="s">
        <v>1717</v>
      </c>
      <c r="D558" s="395">
        <v>0</v>
      </c>
      <c r="E558" s="406">
        <v>0</v>
      </c>
      <c r="F558" s="358">
        <f t="shared" ref="F558" si="347">E558-D558</f>
        <v>0</v>
      </c>
      <c r="G558" s="365">
        <v>0</v>
      </c>
      <c r="H558" s="408" t="s">
        <v>1369</v>
      </c>
    </row>
    <row r="559" spans="1:8" ht="15.75" thickBot="1" x14ac:dyDescent="0.3">
      <c r="A559" s="353"/>
      <c r="B559" s="355"/>
      <c r="C559" s="215" t="s">
        <v>1718</v>
      </c>
      <c r="D559" s="396"/>
      <c r="E559" s="407"/>
      <c r="F559" s="359"/>
      <c r="G559" s="366"/>
      <c r="H559" s="409"/>
    </row>
    <row r="560" spans="1:8" x14ac:dyDescent="0.25">
      <c r="A560" s="378" t="s">
        <v>2104</v>
      </c>
      <c r="B560" s="354" t="s">
        <v>2105</v>
      </c>
      <c r="C560" s="194" t="s">
        <v>1717</v>
      </c>
      <c r="D560" s="395">
        <v>0</v>
      </c>
      <c r="E560" s="406">
        <v>0</v>
      </c>
      <c r="F560" s="358">
        <f t="shared" ref="F560" si="348">E560-D560</f>
        <v>0</v>
      </c>
      <c r="G560" s="365">
        <v>0</v>
      </c>
      <c r="H560" s="408" t="s">
        <v>1369</v>
      </c>
    </row>
    <row r="561" spans="1:8" ht="15.75" thickBot="1" x14ac:dyDescent="0.3">
      <c r="A561" s="379"/>
      <c r="B561" s="355"/>
      <c r="C561" s="215" t="s">
        <v>1718</v>
      </c>
      <c r="D561" s="396"/>
      <c r="E561" s="407"/>
      <c r="F561" s="359"/>
      <c r="G561" s="366"/>
      <c r="H561" s="409"/>
    </row>
    <row r="562" spans="1:8" x14ac:dyDescent="0.25">
      <c r="A562" s="352" t="s">
        <v>2106</v>
      </c>
      <c r="B562" s="354" t="s">
        <v>2048</v>
      </c>
      <c r="C562" s="194" t="s">
        <v>1717</v>
      </c>
      <c r="D562" s="395">
        <v>0</v>
      </c>
      <c r="E562" s="406">
        <v>0</v>
      </c>
      <c r="F562" s="358">
        <f t="shared" ref="F562" si="349">E562-D562</f>
        <v>0</v>
      </c>
      <c r="G562" s="365">
        <v>0</v>
      </c>
      <c r="H562" s="408" t="s">
        <v>1369</v>
      </c>
    </row>
    <row r="563" spans="1:8" ht="15.75" thickBot="1" x14ac:dyDescent="0.3">
      <c r="A563" s="353"/>
      <c r="B563" s="355"/>
      <c r="C563" s="215" t="s">
        <v>1718</v>
      </c>
      <c r="D563" s="396"/>
      <c r="E563" s="407"/>
      <c r="F563" s="359"/>
      <c r="G563" s="366"/>
      <c r="H563" s="409"/>
    </row>
    <row r="564" spans="1:8" x14ac:dyDescent="0.25">
      <c r="A564" s="378" t="s">
        <v>2107</v>
      </c>
      <c r="B564" s="354" t="s">
        <v>2108</v>
      </c>
      <c r="C564" s="194" t="s">
        <v>1717</v>
      </c>
      <c r="D564" s="395">
        <v>0</v>
      </c>
      <c r="E564" s="406">
        <v>0</v>
      </c>
      <c r="F564" s="358">
        <f t="shared" ref="F564" si="350">E564-D564</f>
        <v>0</v>
      </c>
      <c r="G564" s="365">
        <v>0</v>
      </c>
      <c r="H564" s="408" t="s">
        <v>1369</v>
      </c>
    </row>
    <row r="565" spans="1:8" ht="15.75" thickBot="1" x14ac:dyDescent="0.3">
      <c r="A565" s="379"/>
      <c r="B565" s="355"/>
      <c r="C565" s="215" t="s">
        <v>1718</v>
      </c>
      <c r="D565" s="396"/>
      <c r="E565" s="407"/>
      <c r="F565" s="359"/>
      <c r="G565" s="366"/>
      <c r="H565" s="409"/>
    </row>
    <row r="566" spans="1:8" x14ac:dyDescent="0.25">
      <c r="A566" s="352" t="s">
        <v>2109</v>
      </c>
      <c r="B566" s="354" t="s">
        <v>2048</v>
      </c>
      <c r="C566" s="194" t="s">
        <v>1717</v>
      </c>
      <c r="D566" s="395">
        <v>0</v>
      </c>
      <c r="E566" s="406">
        <v>0</v>
      </c>
      <c r="F566" s="358">
        <f t="shared" ref="F566" si="351">E566-D566</f>
        <v>0</v>
      </c>
      <c r="G566" s="365">
        <v>0</v>
      </c>
      <c r="H566" s="408" t="s">
        <v>1369</v>
      </c>
    </row>
    <row r="567" spans="1:8" ht="15.75" thickBot="1" x14ac:dyDescent="0.3">
      <c r="A567" s="353"/>
      <c r="B567" s="355"/>
      <c r="C567" s="215" t="s">
        <v>1718</v>
      </c>
      <c r="D567" s="396"/>
      <c r="E567" s="407"/>
      <c r="F567" s="359"/>
      <c r="G567" s="366"/>
      <c r="H567" s="409"/>
    </row>
    <row r="568" spans="1:8" x14ac:dyDescent="0.25">
      <c r="A568" s="378" t="s">
        <v>2110</v>
      </c>
      <c r="B568" s="354" t="s">
        <v>2111</v>
      </c>
      <c r="C568" s="194" t="s">
        <v>1717</v>
      </c>
      <c r="D568" s="395">
        <v>0</v>
      </c>
      <c r="E568" s="406">
        <v>0</v>
      </c>
      <c r="F568" s="358">
        <f t="shared" ref="F568" si="352">E568-D568</f>
        <v>0</v>
      </c>
      <c r="G568" s="365">
        <v>0</v>
      </c>
      <c r="H568" s="408" t="s">
        <v>1369</v>
      </c>
    </row>
    <row r="569" spans="1:8" ht="15.75" thickBot="1" x14ac:dyDescent="0.3">
      <c r="A569" s="379"/>
      <c r="B569" s="355"/>
      <c r="C569" s="215" t="s">
        <v>1718</v>
      </c>
      <c r="D569" s="396"/>
      <c r="E569" s="407"/>
      <c r="F569" s="359"/>
      <c r="G569" s="366"/>
      <c r="H569" s="409"/>
    </row>
    <row r="570" spans="1:8" x14ac:dyDescent="0.25">
      <c r="A570" s="352" t="s">
        <v>2112</v>
      </c>
      <c r="B570" s="354" t="s">
        <v>2048</v>
      </c>
      <c r="C570" s="194" t="s">
        <v>1717</v>
      </c>
      <c r="D570" s="395">
        <v>0</v>
      </c>
      <c r="E570" s="406">
        <v>0</v>
      </c>
      <c r="F570" s="358">
        <f t="shared" ref="F570" si="353">E570-D570</f>
        <v>0</v>
      </c>
      <c r="G570" s="365">
        <v>0</v>
      </c>
      <c r="H570" s="408" t="s">
        <v>1369</v>
      </c>
    </row>
    <row r="571" spans="1:8" ht="15.75" thickBot="1" x14ac:dyDescent="0.3">
      <c r="A571" s="353"/>
      <c r="B571" s="355"/>
      <c r="C571" s="215" t="s">
        <v>1718</v>
      </c>
      <c r="D571" s="396"/>
      <c r="E571" s="407"/>
      <c r="F571" s="359"/>
      <c r="G571" s="366"/>
      <c r="H571" s="409"/>
    </row>
    <row r="572" spans="1:8" x14ac:dyDescent="0.25">
      <c r="A572" s="378" t="s">
        <v>2113</v>
      </c>
      <c r="B572" s="354" t="s">
        <v>2114</v>
      </c>
      <c r="C572" s="194" t="s">
        <v>1717</v>
      </c>
      <c r="D572" s="395">
        <v>0</v>
      </c>
      <c r="E572" s="406">
        <v>0</v>
      </c>
      <c r="F572" s="358">
        <f t="shared" ref="F572" si="354">E572-D572</f>
        <v>0</v>
      </c>
      <c r="G572" s="365">
        <v>0</v>
      </c>
      <c r="H572" s="408" t="s">
        <v>1369</v>
      </c>
    </row>
    <row r="573" spans="1:8" ht="15.75" thickBot="1" x14ac:dyDescent="0.3">
      <c r="A573" s="379"/>
      <c r="B573" s="355"/>
      <c r="C573" s="215" t="s">
        <v>1718</v>
      </c>
      <c r="D573" s="396"/>
      <c r="E573" s="407"/>
      <c r="F573" s="359"/>
      <c r="G573" s="366"/>
      <c r="H573" s="409"/>
    </row>
    <row r="574" spans="1:8" x14ac:dyDescent="0.25">
      <c r="A574" s="352" t="s">
        <v>2115</v>
      </c>
      <c r="B574" s="354" t="s">
        <v>2048</v>
      </c>
      <c r="C574" s="194" t="s">
        <v>1717</v>
      </c>
      <c r="D574" s="395">
        <v>0</v>
      </c>
      <c r="E574" s="406">
        <v>0</v>
      </c>
      <c r="F574" s="358">
        <f t="shared" ref="F574" si="355">E574-D574</f>
        <v>0</v>
      </c>
      <c r="G574" s="365">
        <v>0</v>
      </c>
      <c r="H574" s="408" t="s">
        <v>1369</v>
      </c>
    </row>
    <row r="575" spans="1:8" ht="15.75" thickBot="1" x14ac:dyDescent="0.3">
      <c r="A575" s="353"/>
      <c r="B575" s="355"/>
      <c r="C575" s="215" t="s">
        <v>1718</v>
      </c>
      <c r="D575" s="396"/>
      <c r="E575" s="407"/>
      <c r="F575" s="359"/>
      <c r="G575" s="366"/>
      <c r="H575" s="409"/>
    </row>
    <row r="576" spans="1:8" ht="48" thickBot="1" x14ac:dyDescent="0.3">
      <c r="A576" s="134" t="s">
        <v>2116</v>
      </c>
      <c r="B576" s="135" t="s">
        <v>2117</v>
      </c>
      <c r="C576" s="188" t="s">
        <v>2118</v>
      </c>
      <c r="D576" s="209">
        <v>0</v>
      </c>
      <c r="E576" s="210">
        <v>0</v>
      </c>
      <c r="F576" s="192">
        <f>E576-D576</f>
        <v>0</v>
      </c>
      <c r="G576" s="142">
        <v>0</v>
      </c>
      <c r="H576" s="143" t="s">
        <v>1369</v>
      </c>
    </row>
    <row r="577" spans="1:8" ht="16.5" thickBot="1" x14ac:dyDescent="0.3">
      <c r="A577" s="144" t="s">
        <v>2119</v>
      </c>
      <c r="B577" s="135" t="s">
        <v>2120</v>
      </c>
      <c r="C577" s="188" t="s">
        <v>2118</v>
      </c>
      <c r="D577" s="211">
        <v>0</v>
      </c>
      <c r="E577" s="212">
        <v>0</v>
      </c>
      <c r="F577" s="192">
        <f t="shared" ref="F577:F588" si="356">E577-D577</f>
        <v>0</v>
      </c>
      <c r="G577" s="142">
        <v>0</v>
      </c>
      <c r="H577" s="145" t="s">
        <v>1369</v>
      </c>
    </row>
    <row r="578" spans="1:8" ht="32.25" thickBot="1" x14ac:dyDescent="0.3">
      <c r="A578" s="140" t="s">
        <v>2121</v>
      </c>
      <c r="B578" s="135" t="s">
        <v>2122</v>
      </c>
      <c r="C578" s="188" t="s">
        <v>2118</v>
      </c>
      <c r="D578" s="209">
        <v>0</v>
      </c>
      <c r="E578" s="210">
        <v>0</v>
      </c>
      <c r="F578" s="192">
        <f t="shared" si="356"/>
        <v>0</v>
      </c>
      <c r="G578" s="142">
        <v>0</v>
      </c>
      <c r="H578" s="145" t="s">
        <v>1369</v>
      </c>
    </row>
    <row r="579" spans="1:8" ht="32.25" thickBot="1" x14ac:dyDescent="0.3">
      <c r="A579" s="140" t="s">
        <v>2123</v>
      </c>
      <c r="B579" s="135" t="s">
        <v>2124</v>
      </c>
      <c r="C579" s="188" t="s">
        <v>2118</v>
      </c>
      <c r="D579" s="209">
        <v>0</v>
      </c>
      <c r="E579" s="210">
        <v>0</v>
      </c>
      <c r="F579" s="192">
        <f t="shared" si="356"/>
        <v>0</v>
      </c>
      <c r="G579" s="142">
        <v>0</v>
      </c>
      <c r="H579" s="145" t="s">
        <v>1369</v>
      </c>
    </row>
    <row r="580" spans="1:8" ht="32.25" thickBot="1" x14ac:dyDescent="0.3">
      <c r="A580" s="140" t="s">
        <v>2125</v>
      </c>
      <c r="B580" s="135" t="s">
        <v>2126</v>
      </c>
      <c r="C580" s="188" t="s">
        <v>2118</v>
      </c>
      <c r="D580" s="209">
        <v>0</v>
      </c>
      <c r="E580" s="210">
        <v>0</v>
      </c>
      <c r="F580" s="192">
        <f t="shared" si="356"/>
        <v>0</v>
      </c>
      <c r="G580" s="142">
        <v>0</v>
      </c>
      <c r="H580" s="145" t="s">
        <v>1369</v>
      </c>
    </row>
    <row r="581" spans="1:8" ht="16.5" thickBot="1" x14ac:dyDescent="0.3">
      <c r="A581" s="144" t="s">
        <v>2127</v>
      </c>
      <c r="B581" s="135" t="s">
        <v>2128</v>
      </c>
      <c r="C581" s="188" t="s">
        <v>2118</v>
      </c>
      <c r="D581" s="209">
        <v>0</v>
      </c>
      <c r="E581" s="210">
        <v>0</v>
      </c>
      <c r="F581" s="192">
        <f t="shared" si="356"/>
        <v>0</v>
      </c>
      <c r="G581" s="142">
        <v>0</v>
      </c>
      <c r="H581" s="145" t="s">
        <v>1369</v>
      </c>
    </row>
    <row r="582" spans="1:8" ht="16.5" thickBot="1" x14ac:dyDescent="0.3">
      <c r="A582" s="144" t="s">
        <v>2129</v>
      </c>
      <c r="B582" s="135" t="s">
        <v>2130</v>
      </c>
      <c r="C582" s="188" t="s">
        <v>2118</v>
      </c>
      <c r="D582" s="209">
        <v>0</v>
      </c>
      <c r="E582" s="210">
        <v>0</v>
      </c>
      <c r="F582" s="192">
        <f t="shared" si="356"/>
        <v>0</v>
      </c>
      <c r="G582" s="142">
        <v>0</v>
      </c>
      <c r="H582" s="145" t="s">
        <v>1369</v>
      </c>
    </row>
    <row r="583" spans="1:8" ht="16.5" thickBot="1" x14ac:dyDescent="0.3">
      <c r="A583" s="144" t="s">
        <v>2131</v>
      </c>
      <c r="B583" s="135" t="s">
        <v>2132</v>
      </c>
      <c r="C583" s="188" t="s">
        <v>2118</v>
      </c>
      <c r="D583" s="209">
        <v>0</v>
      </c>
      <c r="E583" s="210">
        <v>0</v>
      </c>
      <c r="F583" s="192">
        <f t="shared" si="356"/>
        <v>0</v>
      </c>
      <c r="G583" s="142">
        <v>0</v>
      </c>
      <c r="H583" s="145" t="s">
        <v>1369</v>
      </c>
    </row>
    <row r="584" spans="1:8" ht="16.5" thickBot="1" x14ac:dyDescent="0.3">
      <c r="A584" s="144" t="s">
        <v>2133</v>
      </c>
      <c r="B584" s="135" t="s">
        <v>2134</v>
      </c>
      <c r="C584" s="188" t="s">
        <v>2118</v>
      </c>
      <c r="D584" s="209">
        <v>0</v>
      </c>
      <c r="E584" s="210">
        <v>0</v>
      </c>
      <c r="F584" s="192">
        <f t="shared" si="356"/>
        <v>0</v>
      </c>
      <c r="G584" s="142">
        <v>0</v>
      </c>
      <c r="H584" s="145" t="s">
        <v>1369</v>
      </c>
    </row>
    <row r="585" spans="1:8" ht="16.5" thickBot="1" x14ac:dyDescent="0.3">
      <c r="A585" s="144" t="s">
        <v>2135</v>
      </c>
      <c r="B585" s="135" t="s">
        <v>2136</v>
      </c>
      <c r="C585" s="188" t="s">
        <v>2118</v>
      </c>
      <c r="D585" s="209">
        <v>0</v>
      </c>
      <c r="E585" s="210">
        <v>0</v>
      </c>
      <c r="F585" s="192">
        <f t="shared" si="356"/>
        <v>0</v>
      </c>
      <c r="G585" s="142">
        <v>0</v>
      </c>
      <c r="H585" s="145" t="s">
        <v>1369</v>
      </c>
    </row>
    <row r="586" spans="1:8" ht="32.25" thickBot="1" x14ac:dyDescent="0.3">
      <c r="A586" s="144" t="s">
        <v>2137</v>
      </c>
      <c r="B586" s="135" t="s">
        <v>2138</v>
      </c>
      <c r="C586" s="188" t="s">
        <v>2118</v>
      </c>
      <c r="D586" s="209">
        <v>0</v>
      </c>
      <c r="E586" s="210">
        <v>0</v>
      </c>
      <c r="F586" s="192">
        <f t="shared" si="356"/>
        <v>0</v>
      </c>
      <c r="G586" s="142">
        <v>0</v>
      </c>
      <c r="H586" s="145" t="s">
        <v>1369</v>
      </c>
    </row>
    <row r="587" spans="1:8" ht="16.5" thickBot="1" x14ac:dyDescent="0.3">
      <c r="A587" s="140" t="s">
        <v>2139</v>
      </c>
      <c r="B587" s="138" t="s">
        <v>1736</v>
      </c>
      <c r="C587" s="194" t="s">
        <v>2118</v>
      </c>
      <c r="D587" s="209">
        <v>0</v>
      </c>
      <c r="E587" s="210">
        <v>0</v>
      </c>
      <c r="F587" s="192">
        <f t="shared" si="356"/>
        <v>0</v>
      </c>
      <c r="G587" s="142">
        <v>0</v>
      </c>
      <c r="H587" s="145" t="s">
        <v>1369</v>
      </c>
    </row>
    <row r="588" spans="1:8" ht="16.5" thickBot="1" x14ac:dyDescent="0.3">
      <c r="A588" s="133" t="s">
        <v>2140</v>
      </c>
      <c r="B588" s="146" t="s">
        <v>1737</v>
      </c>
      <c r="C588" s="226" t="s">
        <v>2118</v>
      </c>
      <c r="D588" s="210">
        <v>0</v>
      </c>
      <c r="E588" s="210">
        <v>0</v>
      </c>
      <c r="F588" s="192">
        <f t="shared" si="356"/>
        <v>0</v>
      </c>
      <c r="G588" s="142">
        <v>0</v>
      </c>
      <c r="H588" s="147" t="s">
        <v>1369</v>
      </c>
    </row>
    <row r="589" spans="1:8" ht="16.5" thickBot="1" x14ac:dyDescent="0.3">
      <c r="A589" s="439" t="s">
        <v>2141</v>
      </c>
      <c r="B589" s="415"/>
      <c r="C589" s="415"/>
      <c r="D589" s="415"/>
      <c r="E589" s="415"/>
      <c r="F589" s="415"/>
      <c r="G589" s="415"/>
      <c r="H589" s="415"/>
    </row>
    <row r="590" spans="1:8" ht="32.25" thickBot="1" x14ac:dyDescent="0.3">
      <c r="A590" s="140" t="s">
        <v>2142</v>
      </c>
      <c r="B590" s="135" t="s">
        <v>2143</v>
      </c>
      <c r="C590" s="188" t="s">
        <v>2042</v>
      </c>
      <c r="D590" s="193" t="s">
        <v>1908</v>
      </c>
      <c r="E590" s="189" t="s">
        <v>1908</v>
      </c>
      <c r="F590" s="189" t="s">
        <v>1908</v>
      </c>
      <c r="G590" s="179" t="s">
        <v>1908</v>
      </c>
      <c r="H590" s="140" t="s">
        <v>1908</v>
      </c>
    </row>
    <row r="591" spans="1:8" ht="16.5" thickBot="1" x14ac:dyDescent="0.3">
      <c r="A591" s="134" t="s">
        <v>2144</v>
      </c>
      <c r="B591" s="135" t="s">
        <v>2145</v>
      </c>
      <c r="C591" s="188" t="s">
        <v>2146</v>
      </c>
      <c r="D591" s="193" t="s">
        <v>1369</v>
      </c>
      <c r="E591" s="193" t="s">
        <v>1369</v>
      </c>
      <c r="F591" s="193" t="s">
        <v>1369</v>
      </c>
      <c r="G591" s="180" t="s">
        <v>1369</v>
      </c>
      <c r="H591" s="140" t="s">
        <v>1369</v>
      </c>
    </row>
    <row r="592" spans="1:8" x14ac:dyDescent="0.25">
      <c r="A592" s="372" t="s">
        <v>2147</v>
      </c>
      <c r="B592" s="354" t="s">
        <v>2148</v>
      </c>
      <c r="C592" s="194" t="s">
        <v>2149</v>
      </c>
      <c r="D592" s="437" t="s">
        <v>1369</v>
      </c>
      <c r="E592" s="437" t="s">
        <v>1369</v>
      </c>
      <c r="F592" s="437" t="s">
        <v>1369</v>
      </c>
      <c r="G592" s="435" t="s">
        <v>1369</v>
      </c>
      <c r="H592" s="352" t="s">
        <v>1369</v>
      </c>
    </row>
    <row r="593" spans="1:8" ht="15.75" thickBot="1" x14ac:dyDescent="0.3">
      <c r="A593" s="373"/>
      <c r="B593" s="355"/>
      <c r="C593" s="215" t="s">
        <v>2150</v>
      </c>
      <c r="D593" s="438"/>
      <c r="E593" s="438"/>
      <c r="F593" s="438"/>
      <c r="G593" s="436"/>
      <c r="H593" s="353"/>
    </row>
    <row r="594" spans="1:8" ht="16.5" thickBot="1" x14ac:dyDescent="0.3">
      <c r="A594" s="134" t="s">
        <v>2151</v>
      </c>
      <c r="B594" s="135" t="s">
        <v>2152</v>
      </c>
      <c r="C594" s="188" t="s">
        <v>2146</v>
      </c>
      <c r="D594" s="188" t="s">
        <v>1369</v>
      </c>
      <c r="E594" s="188" t="s">
        <v>1369</v>
      </c>
      <c r="F594" s="188" t="s">
        <v>1369</v>
      </c>
      <c r="G594" s="179" t="s">
        <v>1369</v>
      </c>
      <c r="H594" s="140" t="s">
        <v>1369</v>
      </c>
    </row>
    <row r="595" spans="1:8" x14ac:dyDescent="0.25">
      <c r="A595" s="372" t="s">
        <v>2153</v>
      </c>
      <c r="B595" s="354" t="s">
        <v>2154</v>
      </c>
      <c r="C595" s="194" t="s">
        <v>2149</v>
      </c>
      <c r="D595" s="437" t="s">
        <v>1369</v>
      </c>
      <c r="E595" s="437" t="s">
        <v>1369</v>
      </c>
      <c r="F595" s="437" t="s">
        <v>1369</v>
      </c>
      <c r="G595" s="435" t="s">
        <v>1369</v>
      </c>
      <c r="H595" s="352" t="s">
        <v>1369</v>
      </c>
    </row>
    <row r="596" spans="1:8" ht="15.75" thickBot="1" x14ac:dyDescent="0.3">
      <c r="A596" s="373"/>
      <c r="B596" s="355"/>
      <c r="C596" s="215" t="s">
        <v>2150</v>
      </c>
      <c r="D596" s="438"/>
      <c r="E596" s="438"/>
      <c r="F596" s="438"/>
      <c r="G596" s="436"/>
      <c r="H596" s="353"/>
    </row>
    <row r="597" spans="1:8" x14ac:dyDescent="0.25">
      <c r="A597" s="372" t="s">
        <v>2155</v>
      </c>
      <c r="B597" s="354" t="s">
        <v>2156</v>
      </c>
      <c r="C597" s="194" t="s">
        <v>2157</v>
      </c>
      <c r="D597" s="437" t="s">
        <v>1369</v>
      </c>
      <c r="E597" s="437" t="s">
        <v>1369</v>
      </c>
      <c r="F597" s="437" t="s">
        <v>1369</v>
      </c>
      <c r="G597" s="435" t="s">
        <v>1369</v>
      </c>
      <c r="H597" s="352" t="s">
        <v>1369</v>
      </c>
    </row>
    <row r="598" spans="1:8" ht="15.75" thickBot="1" x14ac:dyDescent="0.3">
      <c r="A598" s="373"/>
      <c r="B598" s="355"/>
      <c r="C598" s="215" t="s">
        <v>2158</v>
      </c>
      <c r="D598" s="438"/>
      <c r="E598" s="438"/>
      <c r="F598" s="438"/>
      <c r="G598" s="436"/>
      <c r="H598" s="353"/>
    </row>
    <row r="599" spans="1:8" ht="16.5" thickBot="1" x14ac:dyDescent="0.3">
      <c r="A599" s="134" t="s">
        <v>2159</v>
      </c>
      <c r="B599" s="135" t="s">
        <v>2160</v>
      </c>
      <c r="C599" s="188" t="s">
        <v>2042</v>
      </c>
      <c r="D599" s="188" t="s">
        <v>1908</v>
      </c>
      <c r="E599" s="188" t="s">
        <v>1908</v>
      </c>
      <c r="F599" s="188" t="s">
        <v>1908</v>
      </c>
      <c r="G599" s="179" t="s">
        <v>1908</v>
      </c>
      <c r="H599" s="140" t="s">
        <v>1369</v>
      </c>
    </row>
    <row r="600" spans="1:8" x14ac:dyDescent="0.25">
      <c r="A600" s="378"/>
      <c r="B600" s="354" t="s">
        <v>2161</v>
      </c>
      <c r="C600" s="194" t="s">
        <v>2157</v>
      </c>
      <c r="D600" s="437" t="s">
        <v>1369</v>
      </c>
      <c r="E600" s="437" t="s">
        <v>1369</v>
      </c>
      <c r="F600" s="437" t="s">
        <v>1369</v>
      </c>
      <c r="G600" s="435" t="s">
        <v>1369</v>
      </c>
      <c r="H600" s="352" t="s">
        <v>1369</v>
      </c>
    </row>
    <row r="601" spans="1:8" ht="15.75" thickBot="1" x14ac:dyDescent="0.3">
      <c r="A601" s="379"/>
      <c r="B601" s="355"/>
      <c r="C601" s="215" t="s">
        <v>2158</v>
      </c>
      <c r="D601" s="438"/>
      <c r="E601" s="438"/>
      <c r="F601" s="438"/>
      <c r="G601" s="436"/>
      <c r="H601" s="353"/>
    </row>
    <row r="602" spans="1:8" x14ac:dyDescent="0.25">
      <c r="A602" s="378"/>
      <c r="B602" s="354" t="s">
        <v>2162</v>
      </c>
      <c r="C602" s="194" t="s">
        <v>2163</v>
      </c>
      <c r="D602" s="437" t="s">
        <v>1369</v>
      </c>
      <c r="E602" s="437" t="s">
        <v>1369</v>
      </c>
      <c r="F602" s="437" t="s">
        <v>1369</v>
      </c>
      <c r="G602" s="435" t="s">
        <v>1369</v>
      </c>
      <c r="H602" s="352" t="s">
        <v>1369</v>
      </c>
    </row>
    <row r="603" spans="1:8" ht="15.75" thickBot="1" x14ac:dyDescent="0.3">
      <c r="A603" s="379"/>
      <c r="B603" s="355"/>
      <c r="C603" s="215" t="s">
        <v>2164</v>
      </c>
      <c r="D603" s="438"/>
      <c r="E603" s="438"/>
      <c r="F603" s="438"/>
      <c r="G603" s="436"/>
      <c r="H603" s="353"/>
    </row>
    <row r="604" spans="1:8" ht="16.5" thickBot="1" x14ac:dyDescent="0.3">
      <c r="A604" s="134" t="s">
        <v>2165</v>
      </c>
      <c r="B604" s="135" t="s">
        <v>2166</v>
      </c>
      <c r="C604" s="188" t="s">
        <v>2042</v>
      </c>
      <c r="D604" s="188" t="s">
        <v>1908</v>
      </c>
      <c r="E604" s="188" t="s">
        <v>1908</v>
      </c>
      <c r="F604" s="188" t="s">
        <v>1908</v>
      </c>
      <c r="G604" s="179" t="s">
        <v>1908</v>
      </c>
      <c r="H604" s="140" t="s">
        <v>1369</v>
      </c>
    </row>
    <row r="605" spans="1:8" ht="16.5" thickBot="1" x14ac:dyDescent="0.3">
      <c r="A605" s="144" t="s">
        <v>2167</v>
      </c>
      <c r="B605" s="135" t="s">
        <v>2161</v>
      </c>
      <c r="C605" s="188" t="s">
        <v>2168</v>
      </c>
      <c r="D605" s="188" t="s">
        <v>1369</v>
      </c>
      <c r="E605" s="188" t="s">
        <v>1369</v>
      </c>
      <c r="F605" s="188" t="s">
        <v>1369</v>
      </c>
      <c r="G605" s="179" t="s">
        <v>1369</v>
      </c>
      <c r="H605" s="140" t="s">
        <v>1369</v>
      </c>
    </row>
    <row r="606" spans="1:8" ht="16.5" thickBot="1" x14ac:dyDescent="0.3">
      <c r="A606" s="144" t="s">
        <v>2169</v>
      </c>
      <c r="B606" s="135" t="s">
        <v>2170</v>
      </c>
      <c r="C606" s="188" t="s">
        <v>2146</v>
      </c>
      <c r="D606" s="188" t="s">
        <v>1369</v>
      </c>
      <c r="E606" s="188" t="s">
        <v>1369</v>
      </c>
      <c r="F606" s="188" t="s">
        <v>1369</v>
      </c>
      <c r="G606" s="179" t="s">
        <v>1369</v>
      </c>
      <c r="H606" s="140" t="s">
        <v>1369</v>
      </c>
    </row>
    <row r="607" spans="1:8" x14ac:dyDescent="0.25">
      <c r="A607" s="378" t="s">
        <v>2171</v>
      </c>
      <c r="B607" s="354" t="s">
        <v>2162</v>
      </c>
      <c r="C607" s="194" t="s">
        <v>2163</v>
      </c>
      <c r="D607" s="437" t="s">
        <v>1369</v>
      </c>
      <c r="E607" s="437" t="s">
        <v>1369</v>
      </c>
      <c r="F607" s="437" t="s">
        <v>1369</v>
      </c>
      <c r="G607" s="435" t="s">
        <v>1369</v>
      </c>
      <c r="H607" s="352" t="s">
        <v>1369</v>
      </c>
    </row>
    <row r="608" spans="1:8" ht="15.75" thickBot="1" x14ac:dyDescent="0.3">
      <c r="A608" s="379"/>
      <c r="B608" s="355"/>
      <c r="C608" s="215" t="s">
        <v>2164</v>
      </c>
      <c r="D608" s="438"/>
      <c r="E608" s="438"/>
      <c r="F608" s="438"/>
      <c r="G608" s="436"/>
      <c r="H608" s="353"/>
    </row>
    <row r="609" spans="1:8" ht="16.5" thickBot="1" x14ac:dyDescent="0.3">
      <c r="A609" s="134" t="s">
        <v>2172</v>
      </c>
      <c r="B609" s="135" t="s">
        <v>2173</v>
      </c>
      <c r="C609" s="188" t="s">
        <v>2042</v>
      </c>
      <c r="D609" s="194" t="s">
        <v>1908</v>
      </c>
      <c r="E609" s="194" t="s">
        <v>1908</v>
      </c>
      <c r="F609" s="194" t="s">
        <v>1908</v>
      </c>
      <c r="G609" s="181" t="s">
        <v>1908</v>
      </c>
      <c r="H609" s="140" t="s">
        <v>1369</v>
      </c>
    </row>
    <row r="610" spans="1:8" x14ac:dyDescent="0.25">
      <c r="A610" s="378" t="s">
        <v>2174</v>
      </c>
      <c r="B610" s="354" t="s">
        <v>2161</v>
      </c>
      <c r="C610" s="224" t="s">
        <v>2157</v>
      </c>
      <c r="D610" s="440" t="s">
        <v>1369</v>
      </c>
      <c r="E610" s="442" t="s">
        <v>1369</v>
      </c>
      <c r="F610" s="444" t="s">
        <v>1369</v>
      </c>
      <c r="G610" s="446" t="s">
        <v>1369</v>
      </c>
      <c r="H610" s="448" t="s">
        <v>1369</v>
      </c>
    </row>
    <row r="611" spans="1:8" ht="15.75" thickBot="1" x14ac:dyDescent="0.3">
      <c r="A611" s="379"/>
      <c r="B611" s="355"/>
      <c r="C611" s="213" t="s">
        <v>2158</v>
      </c>
      <c r="D611" s="441"/>
      <c r="E611" s="443"/>
      <c r="F611" s="445"/>
      <c r="G611" s="447"/>
      <c r="H611" s="449"/>
    </row>
    <row r="612" spans="1:8" x14ac:dyDescent="0.25">
      <c r="A612" s="378" t="s">
        <v>2175</v>
      </c>
      <c r="B612" s="354" t="s">
        <v>2162</v>
      </c>
      <c r="C612" s="224" t="s">
        <v>2163</v>
      </c>
      <c r="D612" s="457" t="s">
        <v>1369</v>
      </c>
      <c r="E612" s="459" t="s">
        <v>1369</v>
      </c>
      <c r="F612" s="454" t="s">
        <v>1369</v>
      </c>
      <c r="G612" s="455" t="s">
        <v>1369</v>
      </c>
      <c r="H612" s="448" t="s">
        <v>1369</v>
      </c>
    </row>
    <row r="613" spans="1:8" ht="15.75" thickBot="1" x14ac:dyDescent="0.3">
      <c r="A613" s="379"/>
      <c r="B613" s="355"/>
      <c r="C613" s="213" t="s">
        <v>2164</v>
      </c>
      <c r="D613" s="458"/>
      <c r="E613" s="460"/>
      <c r="F613" s="461"/>
      <c r="G613" s="456"/>
      <c r="H613" s="449"/>
    </row>
    <row r="614" spans="1:8" ht="16.5" thickBot="1" x14ac:dyDescent="0.3">
      <c r="A614" s="134" t="s">
        <v>2176</v>
      </c>
      <c r="B614" s="135" t="s">
        <v>2177</v>
      </c>
      <c r="C614" s="188" t="s">
        <v>2042</v>
      </c>
      <c r="D614" s="213" t="s">
        <v>1908</v>
      </c>
      <c r="E614" s="206" t="s">
        <v>1908</v>
      </c>
      <c r="F614" s="195" t="s">
        <v>1908</v>
      </c>
      <c r="G614" s="202" t="s">
        <v>1908</v>
      </c>
      <c r="H614" s="140" t="s">
        <v>1369</v>
      </c>
    </row>
    <row r="615" spans="1:8" x14ac:dyDescent="0.25">
      <c r="A615" s="378"/>
      <c r="B615" s="354" t="s">
        <v>2161</v>
      </c>
      <c r="C615" s="194" t="s">
        <v>2157</v>
      </c>
      <c r="D615" s="437" t="s">
        <v>1369</v>
      </c>
      <c r="E615" s="214"/>
      <c r="F615" s="437" t="s">
        <v>1369</v>
      </c>
      <c r="G615" s="435" t="s">
        <v>1369</v>
      </c>
      <c r="H615" s="352" t="s">
        <v>1369</v>
      </c>
    </row>
    <row r="616" spans="1:8" ht="15.75" thickBot="1" x14ac:dyDescent="0.3">
      <c r="A616" s="379"/>
      <c r="B616" s="355"/>
      <c r="C616" s="215" t="s">
        <v>2158</v>
      </c>
      <c r="D616" s="438"/>
      <c r="E616" s="215" t="s">
        <v>1369</v>
      </c>
      <c r="F616" s="438"/>
      <c r="G616" s="436"/>
      <c r="H616" s="353"/>
    </row>
    <row r="617" spans="1:8" ht="16.5" thickBot="1" x14ac:dyDescent="0.3">
      <c r="A617" s="144"/>
      <c r="B617" s="135" t="s">
        <v>2170</v>
      </c>
      <c r="C617" s="188" t="s">
        <v>2146</v>
      </c>
      <c r="D617" s="188" t="s">
        <v>1369</v>
      </c>
      <c r="E617" s="194" t="s">
        <v>1369</v>
      </c>
      <c r="F617" s="188" t="s">
        <v>1369</v>
      </c>
      <c r="G617" s="179" t="s">
        <v>1369</v>
      </c>
      <c r="H617" s="140" t="s">
        <v>1369</v>
      </c>
    </row>
    <row r="618" spans="1:8" x14ac:dyDescent="0.25">
      <c r="A618" s="378"/>
      <c r="B618" s="354" t="s">
        <v>2162</v>
      </c>
      <c r="C618" s="194" t="s">
        <v>2163</v>
      </c>
      <c r="D618" s="452" t="s">
        <v>1369</v>
      </c>
      <c r="E618" s="442" t="s">
        <v>1369</v>
      </c>
      <c r="F618" s="454" t="s">
        <v>1369</v>
      </c>
      <c r="G618" s="435" t="s">
        <v>1369</v>
      </c>
      <c r="H618" s="352" t="s">
        <v>1369</v>
      </c>
    </row>
    <row r="619" spans="1:8" ht="15.75" thickBot="1" x14ac:dyDescent="0.3">
      <c r="A619" s="379"/>
      <c r="B619" s="355"/>
      <c r="C619" s="215" t="s">
        <v>2164</v>
      </c>
      <c r="D619" s="453"/>
      <c r="E619" s="443"/>
      <c r="F619" s="445"/>
      <c r="G619" s="436"/>
      <c r="H619" s="353"/>
    </row>
    <row r="620" spans="1:8" ht="16.5" thickBot="1" x14ac:dyDescent="0.3">
      <c r="A620" s="140" t="s">
        <v>2178</v>
      </c>
      <c r="B620" s="135" t="s">
        <v>2179</v>
      </c>
      <c r="C620" s="188" t="s">
        <v>2042</v>
      </c>
      <c r="D620" s="193" t="s">
        <v>1908</v>
      </c>
      <c r="E620" s="193" t="s">
        <v>1908</v>
      </c>
      <c r="F620" s="189" t="s">
        <v>1908</v>
      </c>
      <c r="G620" s="179" t="s">
        <v>1908</v>
      </c>
      <c r="H620" s="140" t="s">
        <v>1369</v>
      </c>
    </row>
    <row r="621" spans="1:8" x14ac:dyDescent="0.25">
      <c r="A621" s="372" t="s">
        <v>2180</v>
      </c>
      <c r="B621" s="354" t="s">
        <v>2181</v>
      </c>
      <c r="C621" s="194" t="s">
        <v>2157</v>
      </c>
      <c r="D621" s="384">
        <f t="shared" ref="D621:E621" si="357">D623</f>
        <v>158.250001</v>
      </c>
      <c r="E621" s="384">
        <f t="shared" si="357"/>
        <v>158.18684400000001</v>
      </c>
      <c r="F621" s="384">
        <f>E621-D621</f>
        <v>-6.3156999999989694E-2</v>
      </c>
      <c r="G621" s="450">
        <f>E621/D621</f>
        <v>0.99960090363601328</v>
      </c>
      <c r="H621" s="352" t="s">
        <v>1369</v>
      </c>
    </row>
    <row r="622" spans="1:8" ht="15.75" thickBot="1" x14ac:dyDescent="0.3">
      <c r="A622" s="373"/>
      <c r="B622" s="355"/>
      <c r="C622" s="215" t="s">
        <v>2158</v>
      </c>
      <c r="D622" s="385"/>
      <c r="E622" s="385"/>
      <c r="F622" s="385"/>
      <c r="G622" s="451"/>
      <c r="H622" s="353"/>
    </row>
    <row r="623" spans="1:8" x14ac:dyDescent="0.25">
      <c r="A623" s="378" t="s">
        <v>2182</v>
      </c>
      <c r="B623" s="354" t="s">
        <v>2183</v>
      </c>
      <c r="C623" s="194" t="s">
        <v>2184</v>
      </c>
      <c r="D623" s="384">
        <f t="shared" ref="D623:E623" si="358">D625+D626</f>
        <v>158.250001</v>
      </c>
      <c r="E623" s="384">
        <f t="shared" si="358"/>
        <v>158.18684400000001</v>
      </c>
      <c r="F623" s="384">
        <f>E623-D623</f>
        <v>-6.3156999999989694E-2</v>
      </c>
      <c r="G623" s="450">
        <f>E623/D623</f>
        <v>0.99960090363601328</v>
      </c>
      <c r="H623" s="352" t="s">
        <v>1369</v>
      </c>
    </row>
    <row r="624" spans="1:8" ht="15.75" thickBot="1" x14ac:dyDescent="0.3">
      <c r="A624" s="379"/>
      <c r="B624" s="355"/>
      <c r="C624" s="215" t="s">
        <v>2158</v>
      </c>
      <c r="D624" s="385"/>
      <c r="E624" s="385"/>
      <c r="F624" s="385"/>
      <c r="G624" s="451"/>
      <c r="H624" s="353"/>
    </row>
    <row r="625" spans="1:8" ht="16.5" thickBot="1" x14ac:dyDescent="0.3">
      <c r="A625" s="140" t="s">
        <v>2185</v>
      </c>
      <c r="B625" s="135" t="s">
        <v>2186</v>
      </c>
      <c r="C625" s="188" t="s">
        <v>2168</v>
      </c>
      <c r="D625" s="216">
        <v>15.311610999999999</v>
      </c>
      <c r="E625" s="187">
        <v>15.413844000000001</v>
      </c>
      <c r="F625" s="196">
        <f>E625-D625</f>
        <v>0.10223300000000179</v>
      </c>
      <c r="G625" s="199">
        <f>E625/D625</f>
        <v>1.00667682845391</v>
      </c>
      <c r="H625" s="140" t="s">
        <v>1369</v>
      </c>
    </row>
    <row r="626" spans="1:8" x14ac:dyDescent="0.25">
      <c r="A626" s="352" t="s">
        <v>2187</v>
      </c>
      <c r="B626" s="354" t="s">
        <v>2188</v>
      </c>
      <c r="C626" s="194" t="s">
        <v>2157</v>
      </c>
      <c r="D626" s="384">
        <v>142.93839</v>
      </c>
      <c r="E626" s="394">
        <v>142.773</v>
      </c>
      <c r="F626" s="384">
        <f>E626-D626</f>
        <v>-0.16539000000000215</v>
      </c>
      <c r="G626" s="450">
        <f>E626/D626</f>
        <v>0.99884292806152353</v>
      </c>
      <c r="H626" s="352" t="s">
        <v>1369</v>
      </c>
    </row>
    <row r="627" spans="1:8" ht="15.75" thickBot="1" x14ac:dyDescent="0.3">
      <c r="A627" s="353"/>
      <c r="B627" s="355"/>
      <c r="C627" s="215" t="s">
        <v>2158</v>
      </c>
      <c r="D627" s="385"/>
      <c r="E627" s="385"/>
      <c r="F627" s="385"/>
      <c r="G627" s="451"/>
      <c r="H627" s="353"/>
    </row>
    <row r="628" spans="1:8" x14ac:dyDescent="0.25">
      <c r="A628" s="372" t="s">
        <v>2189</v>
      </c>
      <c r="B628" s="354" t="s">
        <v>2190</v>
      </c>
      <c r="C628" s="194" t="s">
        <v>2157</v>
      </c>
      <c r="D628" s="437">
        <v>20.161000000000001</v>
      </c>
      <c r="E628" s="384">
        <v>11.975</v>
      </c>
      <c r="F628" s="384">
        <f t="shared" ref="F628" si="359">E628-D628</f>
        <v>-8.1860000000000017</v>
      </c>
      <c r="G628" s="450">
        <f t="shared" ref="G628" si="360">E628/D628</f>
        <v>0.59396855314716523</v>
      </c>
      <c r="H628" s="352" t="s">
        <v>1369</v>
      </c>
    </row>
    <row r="629" spans="1:8" ht="15.75" thickBot="1" x14ac:dyDescent="0.3">
      <c r="A629" s="373"/>
      <c r="B629" s="355"/>
      <c r="C629" s="215" t="s">
        <v>2158</v>
      </c>
      <c r="D629" s="438"/>
      <c r="E629" s="385"/>
      <c r="F629" s="385"/>
      <c r="G629" s="451"/>
      <c r="H629" s="353"/>
    </row>
    <row r="630" spans="1:8" ht="15.75" x14ac:dyDescent="0.25">
      <c r="A630" s="372" t="s">
        <v>2191</v>
      </c>
      <c r="B630" s="138" t="s">
        <v>2192</v>
      </c>
      <c r="C630" s="437" t="s">
        <v>2146</v>
      </c>
      <c r="D630" s="437">
        <f t="shared" ref="D630:E630" si="361">D632</f>
        <v>24.867000000000001</v>
      </c>
      <c r="E630" s="437">
        <f t="shared" si="361"/>
        <v>24.867000000000001</v>
      </c>
      <c r="F630" s="384">
        <f t="shared" ref="F630" si="362">E630-D630</f>
        <v>0</v>
      </c>
      <c r="G630" s="450">
        <f t="shared" ref="G630" si="363">E630/D630</f>
        <v>1</v>
      </c>
      <c r="H630" s="352" t="s">
        <v>1369</v>
      </c>
    </row>
    <row r="631" spans="1:8" ht="16.5" thickBot="1" x14ac:dyDescent="0.3">
      <c r="A631" s="373"/>
      <c r="B631" s="139" t="s">
        <v>2193</v>
      </c>
      <c r="C631" s="438"/>
      <c r="D631" s="438"/>
      <c r="E631" s="438"/>
      <c r="F631" s="385"/>
      <c r="G631" s="451"/>
      <c r="H631" s="353"/>
    </row>
    <row r="632" spans="1:8" ht="32.25" thickBot="1" x14ac:dyDescent="0.3">
      <c r="A632" s="144" t="s">
        <v>2194</v>
      </c>
      <c r="B632" s="135" t="s">
        <v>2195</v>
      </c>
      <c r="C632" s="188" t="s">
        <v>2146</v>
      </c>
      <c r="D632" s="193">
        <f t="shared" ref="D632:E632" si="364">D633+D634</f>
        <v>24.867000000000001</v>
      </c>
      <c r="E632" s="193">
        <f t="shared" si="364"/>
        <v>24.867000000000001</v>
      </c>
      <c r="F632" s="196">
        <f>E632-D632</f>
        <v>0</v>
      </c>
      <c r="G632" s="199">
        <f>E632/D632</f>
        <v>1</v>
      </c>
      <c r="H632" s="140" t="s">
        <v>1369</v>
      </c>
    </row>
    <row r="633" spans="1:8" ht="16.5" thickBot="1" x14ac:dyDescent="0.3">
      <c r="A633" s="140" t="s">
        <v>2196</v>
      </c>
      <c r="B633" s="135" t="s">
        <v>2186</v>
      </c>
      <c r="C633" s="188" t="s">
        <v>2146</v>
      </c>
      <c r="D633" s="193">
        <v>2.222</v>
      </c>
      <c r="E633" s="193">
        <v>2.222</v>
      </c>
      <c r="F633" s="155">
        <f t="shared" ref="F633:F634" si="365">E633-D633</f>
        <v>0</v>
      </c>
      <c r="G633" s="156">
        <f t="shared" ref="G633:G634" si="366">E633/D633</f>
        <v>1</v>
      </c>
      <c r="H633" s="140" t="s">
        <v>1369</v>
      </c>
    </row>
    <row r="634" spans="1:8" ht="32.25" thickBot="1" x14ac:dyDescent="0.3">
      <c r="A634" s="140" t="s">
        <v>2197</v>
      </c>
      <c r="B634" s="135" t="s">
        <v>2188</v>
      </c>
      <c r="C634" s="188" t="s">
        <v>2146</v>
      </c>
      <c r="D634" s="193">
        <v>22.645</v>
      </c>
      <c r="E634" s="193">
        <v>22.645</v>
      </c>
      <c r="F634" s="196">
        <f t="shared" si="365"/>
        <v>0</v>
      </c>
      <c r="G634" s="199">
        <f t="shared" si="366"/>
        <v>1</v>
      </c>
      <c r="H634" s="140" t="s">
        <v>1369</v>
      </c>
    </row>
    <row r="635" spans="1:8" ht="32.25" thickBot="1" x14ac:dyDescent="0.3">
      <c r="A635" s="134" t="s">
        <v>2198</v>
      </c>
      <c r="B635" s="135" t="s">
        <v>2199</v>
      </c>
      <c r="C635" s="188" t="s">
        <v>2200</v>
      </c>
      <c r="D635" s="193">
        <v>2949.05</v>
      </c>
      <c r="E635" s="217">
        <v>2949.05</v>
      </c>
      <c r="F635" s="196">
        <f>E635-D635</f>
        <v>0</v>
      </c>
      <c r="G635" s="199">
        <f>E635/D635</f>
        <v>1</v>
      </c>
      <c r="H635" s="140" t="s">
        <v>1369</v>
      </c>
    </row>
    <row r="636" spans="1:8" ht="31.5" x14ac:dyDescent="0.25">
      <c r="A636" s="372" t="s">
        <v>2201</v>
      </c>
      <c r="B636" s="138" t="s">
        <v>2202</v>
      </c>
      <c r="C636" s="194" t="s">
        <v>1717</v>
      </c>
      <c r="D636" s="356">
        <f>D30-D97-D99-D85</f>
        <v>137.148368</v>
      </c>
      <c r="E636" s="356">
        <f>E30-E97-E99-E85</f>
        <v>152.03822110999999</v>
      </c>
      <c r="F636" s="384">
        <f t="shared" ref="F636" si="367">E636-D636</f>
        <v>14.88985310999999</v>
      </c>
      <c r="G636" s="450">
        <f t="shared" ref="G636" si="368">E636/D636</f>
        <v>1.1085674829903918</v>
      </c>
      <c r="H636" s="352" t="s">
        <v>1369</v>
      </c>
    </row>
    <row r="637" spans="1:8" ht="16.5" thickBot="1" x14ac:dyDescent="0.3">
      <c r="A637" s="373"/>
      <c r="B637" s="139" t="s">
        <v>2203</v>
      </c>
      <c r="C637" s="215" t="s">
        <v>1718</v>
      </c>
      <c r="D637" s="357"/>
      <c r="E637" s="357"/>
      <c r="F637" s="385"/>
      <c r="G637" s="451"/>
      <c r="H637" s="353"/>
    </row>
    <row r="638" spans="1:8" ht="16.5" thickBot="1" x14ac:dyDescent="0.3">
      <c r="A638" s="140" t="s">
        <v>2204</v>
      </c>
      <c r="B638" s="135" t="s">
        <v>2205</v>
      </c>
      <c r="C638" s="188" t="s">
        <v>2042</v>
      </c>
      <c r="D638" s="188" t="s">
        <v>1908</v>
      </c>
      <c r="E638" s="194" t="s">
        <v>1908</v>
      </c>
      <c r="F638" s="188" t="s">
        <v>1908</v>
      </c>
      <c r="G638" s="179" t="s">
        <v>1908</v>
      </c>
      <c r="H638" s="140" t="s">
        <v>1369</v>
      </c>
    </row>
    <row r="639" spans="1:8" ht="16.5" thickBot="1" x14ac:dyDescent="0.3">
      <c r="A639" s="134" t="s">
        <v>2206</v>
      </c>
      <c r="B639" s="135" t="s">
        <v>2207</v>
      </c>
      <c r="C639" s="188" t="s">
        <v>2168</v>
      </c>
      <c r="D639" s="193" t="s">
        <v>1369</v>
      </c>
      <c r="E639" s="218" t="s">
        <v>1369</v>
      </c>
      <c r="F639" s="189" t="s">
        <v>1369</v>
      </c>
      <c r="G639" s="179" t="s">
        <v>1369</v>
      </c>
      <c r="H639" s="140" t="s">
        <v>1369</v>
      </c>
    </row>
    <row r="640" spans="1:8" ht="16.5" thickBot="1" x14ac:dyDescent="0.3">
      <c r="A640" s="134" t="s">
        <v>2208</v>
      </c>
      <c r="B640" s="135" t="s">
        <v>2209</v>
      </c>
      <c r="C640" s="188" t="s">
        <v>2210</v>
      </c>
      <c r="D640" s="188" t="s">
        <v>1369</v>
      </c>
      <c r="E640" s="219" t="s">
        <v>1369</v>
      </c>
      <c r="F640" s="188" t="s">
        <v>1369</v>
      </c>
      <c r="G640" s="179" t="s">
        <v>1369</v>
      </c>
      <c r="H640" s="140" t="s">
        <v>1369</v>
      </c>
    </row>
    <row r="641" spans="1:8" x14ac:dyDescent="0.25">
      <c r="A641" s="372" t="s">
        <v>2211</v>
      </c>
      <c r="B641" s="354" t="s">
        <v>2212</v>
      </c>
      <c r="C641" s="194" t="s">
        <v>1717</v>
      </c>
      <c r="D641" s="437" t="s">
        <v>1369</v>
      </c>
      <c r="E641" s="220" t="s">
        <v>1369</v>
      </c>
      <c r="F641" s="437" t="s">
        <v>1369</v>
      </c>
      <c r="G641" s="435" t="s">
        <v>1369</v>
      </c>
      <c r="H641" s="352" t="s">
        <v>1369</v>
      </c>
    </row>
    <row r="642" spans="1:8" ht="15.75" thickBot="1" x14ac:dyDescent="0.3">
      <c r="A642" s="373"/>
      <c r="B642" s="355"/>
      <c r="C642" s="215" t="s">
        <v>1718</v>
      </c>
      <c r="D642" s="438"/>
      <c r="E642" s="221" t="s">
        <v>1369</v>
      </c>
      <c r="F642" s="438"/>
      <c r="G642" s="436"/>
      <c r="H642" s="353"/>
    </row>
    <row r="643" spans="1:8" x14ac:dyDescent="0.25">
      <c r="A643" s="372" t="s">
        <v>2213</v>
      </c>
      <c r="B643" s="354" t="s">
        <v>2214</v>
      </c>
      <c r="C643" s="194" t="s">
        <v>1717</v>
      </c>
      <c r="D643" s="452" t="s">
        <v>1369</v>
      </c>
      <c r="E643" s="462" t="s">
        <v>1369</v>
      </c>
      <c r="F643" s="454" t="s">
        <v>1369</v>
      </c>
      <c r="G643" s="435" t="s">
        <v>1369</v>
      </c>
      <c r="H643" s="352" t="s">
        <v>1369</v>
      </c>
    </row>
    <row r="644" spans="1:8" ht="15.75" thickBot="1" x14ac:dyDescent="0.3">
      <c r="A644" s="373"/>
      <c r="B644" s="355"/>
      <c r="C644" s="215" t="s">
        <v>1718</v>
      </c>
      <c r="D644" s="453"/>
      <c r="E644" s="463"/>
      <c r="F644" s="445"/>
      <c r="G644" s="436"/>
      <c r="H644" s="353"/>
    </row>
    <row r="645" spans="1:8" ht="15.75" x14ac:dyDescent="0.25">
      <c r="A645" s="352" t="s">
        <v>2215</v>
      </c>
      <c r="B645" s="138" t="s">
        <v>2216</v>
      </c>
      <c r="C645" s="437" t="s">
        <v>2042</v>
      </c>
      <c r="D645" s="452" t="s">
        <v>1908</v>
      </c>
      <c r="E645" s="452" t="s">
        <v>1908</v>
      </c>
      <c r="F645" s="454" t="s">
        <v>1908</v>
      </c>
      <c r="G645" s="435" t="s">
        <v>1908</v>
      </c>
      <c r="H645" s="352" t="s">
        <v>1369</v>
      </c>
    </row>
    <row r="646" spans="1:8" ht="16.5" thickBot="1" x14ac:dyDescent="0.3">
      <c r="A646" s="353"/>
      <c r="B646" s="139" t="s">
        <v>2217</v>
      </c>
      <c r="C646" s="438"/>
      <c r="D646" s="453"/>
      <c r="E646" s="453"/>
      <c r="F646" s="445"/>
      <c r="G646" s="436"/>
      <c r="H646" s="353"/>
    </row>
    <row r="647" spans="1:8" ht="32.25" thickBot="1" x14ac:dyDescent="0.3">
      <c r="A647" s="134" t="s">
        <v>2218</v>
      </c>
      <c r="B647" s="135" t="s">
        <v>2219</v>
      </c>
      <c r="C647" s="188" t="s">
        <v>2146</v>
      </c>
      <c r="D647" s="188" t="s">
        <v>1369</v>
      </c>
      <c r="E647" s="188" t="s">
        <v>1369</v>
      </c>
      <c r="F647" s="188" t="s">
        <v>1369</v>
      </c>
      <c r="G647" s="179" t="s">
        <v>1369</v>
      </c>
      <c r="H647" s="140" t="s">
        <v>1369</v>
      </c>
    </row>
    <row r="648" spans="1:8" ht="63.75" thickBot="1" x14ac:dyDescent="0.3">
      <c r="A648" s="144"/>
      <c r="B648" s="135" t="s">
        <v>2220</v>
      </c>
      <c r="C648" s="188" t="s">
        <v>2146</v>
      </c>
      <c r="D648" s="193" t="s">
        <v>1369</v>
      </c>
      <c r="E648" s="193" t="s">
        <v>1369</v>
      </c>
      <c r="F648" s="193" t="s">
        <v>1369</v>
      </c>
      <c r="G648" s="180" t="s">
        <v>1369</v>
      </c>
      <c r="H648" s="140" t="s">
        <v>1369</v>
      </c>
    </row>
    <row r="649" spans="1:8" ht="63.75" thickBot="1" x14ac:dyDescent="0.3">
      <c r="A649" s="144"/>
      <c r="B649" s="135" t="s">
        <v>2221</v>
      </c>
      <c r="C649" s="188" t="s">
        <v>2146</v>
      </c>
      <c r="D649" s="188" t="s">
        <v>1369</v>
      </c>
      <c r="E649" s="188" t="s">
        <v>1369</v>
      </c>
      <c r="F649" s="188" t="s">
        <v>1369</v>
      </c>
      <c r="G649" s="179" t="s">
        <v>1369</v>
      </c>
      <c r="H649" s="140" t="s">
        <v>1369</v>
      </c>
    </row>
    <row r="650" spans="1:8" ht="32.25" thickBot="1" x14ac:dyDescent="0.3">
      <c r="A650" s="144"/>
      <c r="B650" s="135" t="s">
        <v>2222</v>
      </c>
      <c r="C650" s="188" t="s">
        <v>2146</v>
      </c>
      <c r="D650" s="188" t="s">
        <v>1369</v>
      </c>
      <c r="E650" s="188" t="s">
        <v>1369</v>
      </c>
      <c r="F650" s="188" t="s">
        <v>1369</v>
      </c>
      <c r="G650" s="179" t="s">
        <v>1369</v>
      </c>
      <c r="H650" s="140" t="s">
        <v>1369</v>
      </c>
    </row>
    <row r="651" spans="1:8" x14ac:dyDescent="0.25">
      <c r="A651" s="372" t="s">
        <v>2218</v>
      </c>
      <c r="B651" s="354" t="s">
        <v>2223</v>
      </c>
      <c r="C651" s="194" t="s">
        <v>2157</v>
      </c>
      <c r="D651" s="437" t="s">
        <v>1369</v>
      </c>
      <c r="E651" s="437" t="s">
        <v>1369</v>
      </c>
      <c r="F651" s="437" t="s">
        <v>1369</v>
      </c>
      <c r="G651" s="435" t="s">
        <v>1369</v>
      </c>
      <c r="H651" s="352" t="s">
        <v>1369</v>
      </c>
    </row>
    <row r="652" spans="1:8" ht="15.75" thickBot="1" x14ac:dyDescent="0.3">
      <c r="A652" s="373"/>
      <c r="B652" s="355"/>
      <c r="C652" s="215" t="s">
        <v>2158</v>
      </c>
      <c r="D652" s="438"/>
      <c r="E652" s="438"/>
      <c r="F652" s="438"/>
      <c r="G652" s="436"/>
      <c r="H652" s="353"/>
    </row>
    <row r="653" spans="1:8" x14ac:dyDescent="0.25">
      <c r="A653" s="378"/>
      <c r="B653" s="354" t="s">
        <v>2224</v>
      </c>
      <c r="C653" s="194" t="s">
        <v>2157</v>
      </c>
      <c r="D653" s="452" t="s">
        <v>1369</v>
      </c>
      <c r="E653" s="452" t="s">
        <v>1369</v>
      </c>
      <c r="F653" s="452" t="s">
        <v>1369</v>
      </c>
      <c r="G653" s="464" t="s">
        <v>1369</v>
      </c>
      <c r="H653" s="352" t="s">
        <v>1369</v>
      </c>
    </row>
    <row r="654" spans="1:8" ht="15.75" thickBot="1" x14ac:dyDescent="0.3">
      <c r="A654" s="379"/>
      <c r="B654" s="355"/>
      <c r="C654" s="215" t="s">
        <v>2158</v>
      </c>
      <c r="D654" s="453"/>
      <c r="E654" s="453"/>
      <c r="F654" s="453"/>
      <c r="G654" s="465"/>
      <c r="H654" s="353"/>
    </row>
    <row r="655" spans="1:8" x14ac:dyDescent="0.25">
      <c r="A655" s="378"/>
      <c r="B655" s="354" t="s">
        <v>2225</v>
      </c>
      <c r="C655" s="194" t="s">
        <v>2157</v>
      </c>
      <c r="D655" s="437" t="s">
        <v>1369</v>
      </c>
      <c r="E655" s="437" t="s">
        <v>1369</v>
      </c>
      <c r="F655" s="437" t="s">
        <v>1369</v>
      </c>
      <c r="G655" s="435" t="s">
        <v>1369</v>
      </c>
      <c r="H655" s="352" t="s">
        <v>1369</v>
      </c>
    </row>
    <row r="656" spans="1:8" ht="15.75" thickBot="1" x14ac:dyDescent="0.3">
      <c r="A656" s="379"/>
      <c r="B656" s="355"/>
      <c r="C656" s="215" t="s">
        <v>2158</v>
      </c>
      <c r="D656" s="438"/>
      <c r="E656" s="438"/>
      <c r="F656" s="438"/>
      <c r="G656" s="436"/>
      <c r="H656" s="353"/>
    </row>
    <row r="657" spans="1:8" x14ac:dyDescent="0.25">
      <c r="A657" s="372" t="s">
        <v>2226</v>
      </c>
      <c r="B657" s="354" t="s">
        <v>2227</v>
      </c>
      <c r="C657" s="194" t="s">
        <v>1717</v>
      </c>
      <c r="D657" s="437" t="s">
        <v>1369</v>
      </c>
      <c r="E657" s="437" t="s">
        <v>1369</v>
      </c>
      <c r="F657" s="437" t="s">
        <v>1369</v>
      </c>
      <c r="G657" s="435" t="s">
        <v>1369</v>
      </c>
      <c r="H657" s="352" t="s">
        <v>1369</v>
      </c>
    </row>
    <row r="658" spans="1:8" ht="15.75" thickBot="1" x14ac:dyDescent="0.3">
      <c r="A658" s="373"/>
      <c r="B658" s="355"/>
      <c r="C658" s="215" t="s">
        <v>1718</v>
      </c>
      <c r="D658" s="438"/>
      <c r="E658" s="438"/>
      <c r="F658" s="438"/>
      <c r="G658" s="436"/>
      <c r="H658" s="353"/>
    </row>
    <row r="659" spans="1:8" x14ac:dyDescent="0.25">
      <c r="A659" s="378"/>
      <c r="B659" s="354" t="s">
        <v>1736</v>
      </c>
      <c r="C659" s="194" t="s">
        <v>1717</v>
      </c>
      <c r="D659" s="437" t="s">
        <v>1369</v>
      </c>
      <c r="E659" s="437" t="s">
        <v>1369</v>
      </c>
      <c r="F659" s="437" t="s">
        <v>1369</v>
      </c>
      <c r="G659" s="435" t="s">
        <v>1369</v>
      </c>
      <c r="H659" s="352" t="s">
        <v>1369</v>
      </c>
    </row>
    <row r="660" spans="1:8" ht="15.75" thickBot="1" x14ac:dyDescent="0.3">
      <c r="A660" s="379"/>
      <c r="B660" s="355"/>
      <c r="C660" s="215" t="s">
        <v>1718</v>
      </c>
      <c r="D660" s="438"/>
      <c r="E660" s="438"/>
      <c r="F660" s="438"/>
      <c r="G660" s="436"/>
      <c r="H660" s="353"/>
    </row>
    <row r="661" spans="1:8" x14ac:dyDescent="0.25">
      <c r="A661" s="378"/>
      <c r="B661" s="354" t="s">
        <v>1737</v>
      </c>
      <c r="C661" s="194" t="s">
        <v>1717</v>
      </c>
      <c r="D661" s="437" t="s">
        <v>1369</v>
      </c>
      <c r="E661" s="437" t="s">
        <v>1369</v>
      </c>
      <c r="F661" s="437" t="s">
        <v>1369</v>
      </c>
      <c r="G661" s="435" t="s">
        <v>1369</v>
      </c>
      <c r="H661" s="352" t="s">
        <v>1369</v>
      </c>
    </row>
    <row r="662" spans="1:8" ht="15.75" thickBot="1" x14ac:dyDescent="0.3">
      <c r="A662" s="379"/>
      <c r="B662" s="355"/>
      <c r="C662" s="215" t="s">
        <v>1718</v>
      </c>
      <c r="D662" s="438"/>
      <c r="E662" s="479"/>
      <c r="F662" s="438"/>
      <c r="G662" s="436"/>
      <c r="H662" s="353"/>
    </row>
    <row r="663" spans="1:8" ht="16.5" thickBot="1" x14ac:dyDescent="0.3">
      <c r="A663" s="140" t="s">
        <v>2228</v>
      </c>
      <c r="B663" s="135" t="s">
        <v>2229</v>
      </c>
      <c r="C663" s="188" t="s">
        <v>2230</v>
      </c>
      <c r="D663" s="193" t="s">
        <v>1369</v>
      </c>
      <c r="E663" s="206" t="s">
        <v>1369</v>
      </c>
      <c r="F663" s="189" t="s">
        <v>1369</v>
      </c>
      <c r="G663" s="179" t="s">
        <v>1369</v>
      </c>
      <c r="H663" s="140" t="s">
        <v>1369</v>
      </c>
    </row>
    <row r="664" spans="1:8" ht="18" thickBot="1" x14ac:dyDescent="0.3">
      <c r="A664" s="131" t="s">
        <v>2231</v>
      </c>
      <c r="B664" s="132"/>
      <c r="C664" s="186"/>
      <c r="D664" s="186"/>
      <c r="E664" s="214"/>
      <c r="F664" s="186"/>
      <c r="G664" s="178"/>
      <c r="H664" s="132"/>
    </row>
    <row r="665" spans="1:8" ht="15.75" thickBot="1" x14ac:dyDescent="0.3">
      <c r="A665" s="470" t="s">
        <v>1703</v>
      </c>
      <c r="B665" s="472" t="s">
        <v>1704</v>
      </c>
      <c r="C665" s="473" t="s">
        <v>1705</v>
      </c>
      <c r="D665" s="475" t="s">
        <v>1706</v>
      </c>
      <c r="E665" s="476"/>
      <c r="F665" s="477" t="s">
        <v>1707</v>
      </c>
      <c r="G665" s="478"/>
      <c r="H665" s="466" t="s">
        <v>1708</v>
      </c>
    </row>
    <row r="666" spans="1:8" ht="39" thickBot="1" x14ac:dyDescent="0.3">
      <c r="A666" s="471"/>
      <c r="B666" s="362"/>
      <c r="C666" s="474"/>
      <c r="D666" s="148" t="s">
        <v>2232</v>
      </c>
      <c r="E666" s="222" t="s">
        <v>2233</v>
      </c>
      <c r="F666" s="149" t="s">
        <v>1711</v>
      </c>
      <c r="G666" s="203" t="s">
        <v>1712</v>
      </c>
      <c r="H666" s="467"/>
    </row>
    <row r="667" spans="1:8" ht="15.75" thickBot="1" x14ac:dyDescent="0.3">
      <c r="A667" s="150">
        <v>1</v>
      </c>
      <c r="B667" s="151">
        <v>2</v>
      </c>
      <c r="C667" s="152">
        <v>3</v>
      </c>
      <c r="D667" s="153">
        <v>14</v>
      </c>
      <c r="E667" s="223"/>
      <c r="F667" s="130">
        <v>15</v>
      </c>
      <c r="G667" s="177">
        <v>16</v>
      </c>
      <c r="H667" s="130"/>
    </row>
    <row r="668" spans="1:8" x14ac:dyDescent="0.25">
      <c r="A668" s="468" t="s">
        <v>2234</v>
      </c>
      <c r="B668" s="469"/>
      <c r="C668" s="154" t="s">
        <v>1749</v>
      </c>
      <c r="D668" s="155">
        <f t="shared" ref="D668:E668" si="369">D669+D714</f>
        <v>23.05293</v>
      </c>
      <c r="E668" s="155">
        <f t="shared" si="369"/>
        <v>28.564449256000003</v>
      </c>
      <c r="F668" s="155">
        <f>E668-D668</f>
        <v>5.5115192560000033</v>
      </c>
      <c r="G668" s="156">
        <f>E668/D668</f>
        <v>1.2390810736856444</v>
      </c>
      <c r="H668" s="155" t="s">
        <v>1369</v>
      </c>
    </row>
    <row r="669" spans="1:8" x14ac:dyDescent="0.25">
      <c r="A669" s="157" t="s">
        <v>2235</v>
      </c>
      <c r="B669" s="158" t="s">
        <v>2236</v>
      </c>
      <c r="C669" s="154" t="s">
        <v>1749</v>
      </c>
      <c r="D669" s="159">
        <f t="shared" ref="D669:E669" si="370">D670+D688+D710+D711</f>
        <v>23.05293</v>
      </c>
      <c r="E669" s="159">
        <f t="shared" si="370"/>
        <v>28.564449256000003</v>
      </c>
      <c r="F669" s="155">
        <f t="shared" ref="F669:F726" si="371">E669-D669</f>
        <v>5.5115192560000033</v>
      </c>
      <c r="G669" s="156">
        <f t="shared" ref="G669:G691" si="372">E669/D669</f>
        <v>1.2390810736856444</v>
      </c>
      <c r="H669" s="155" t="s">
        <v>1369</v>
      </c>
    </row>
    <row r="670" spans="1:8" x14ac:dyDescent="0.25">
      <c r="A670" s="157" t="s">
        <v>255</v>
      </c>
      <c r="B670" s="160" t="s">
        <v>2237</v>
      </c>
      <c r="C670" s="154" t="s">
        <v>1749</v>
      </c>
      <c r="D670" s="159">
        <f t="shared" ref="D670:E670" si="373">D671+D681+D682+D687</f>
        <v>12.060230000000001</v>
      </c>
      <c r="E670" s="159">
        <f t="shared" si="373"/>
        <v>15.370209256000001</v>
      </c>
      <c r="F670" s="155">
        <f t="shared" si="371"/>
        <v>3.3099792560000001</v>
      </c>
      <c r="G670" s="156">
        <f t="shared" si="372"/>
        <v>1.2744540739272801</v>
      </c>
      <c r="H670" s="155" t="s">
        <v>1369</v>
      </c>
    </row>
    <row r="671" spans="1:8" x14ac:dyDescent="0.25">
      <c r="A671" s="157" t="s">
        <v>257</v>
      </c>
      <c r="B671" s="161" t="s">
        <v>2238</v>
      </c>
      <c r="C671" s="154" t="s">
        <v>1749</v>
      </c>
      <c r="D671" s="159">
        <f t="shared" ref="D671:E671" si="374">SUM(D672:D678)</f>
        <v>12.060230000000001</v>
      </c>
      <c r="E671" s="159">
        <f t="shared" si="374"/>
        <v>15.370209256000001</v>
      </c>
      <c r="F671" s="155">
        <f t="shared" si="371"/>
        <v>3.3099792560000001</v>
      </c>
      <c r="G671" s="156">
        <f t="shared" si="372"/>
        <v>1.2744540739272801</v>
      </c>
      <c r="H671" s="155" t="s">
        <v>1369</v>
      </c>
    </row>
    <row r="672" spans="1:8" x14ac:dyDescent="0.25">
      <c r="A672" s="157" t="s">
        <v>2239</v>
      </c>
      <c r="B672" s="162" t="s">
        <v>2240</v>
      </c>
      <c r="C672" s="154" t="s">
        <v>1749</v>
      </c>
      <c r="D672" s="159">
        <v>0</v>
      </c>
      <c r="E672" s="159">
        <v>1</v>
      </c>
      <c r="F672" s="155">
        <f t="shared" si="371"/>
        <v>1</v>
      </c>
      <c r="G672" s="156">
        <v>0</v>
      </c>
      <c r="H672" s="155" t="s">
        <v>1369</v>
      </c>
    </row>
    <row r="673" spans="1:8" x14ac:dyDescent="0.25">
      <c r="A673" s="157" t="s">
        <v>2241</v>
      </c>
      <c r="B673" s="162" t="s">
        <v>2242</v>
      </c>
      <c r="C673" s="154" t="s">
        <v>1749</v>
      </c>
      <c r="D673" s="159">
        <f>'11'!G18/1.2</f>
        <v>12.060230000000001</v>
      </c>
      <c r="E673" s="159">
        <f>'11'!L18</f>
        <v>14.370209256000001</v>
      </c>
      <c r="F673" s="155">
        <f t="shared" si="371"/>
        <v>2.3099792560000001</v>
      </c>
      <c r="G673" s="156">
        <f t="shared" si="372"/>
        <v>1.1915369156309623</v>
      </c>
      <c r="H673" s="155" t="s">
        <v>1369</v>
      </c>
    </row>
    <row r="674" spans="1:8" x14ac:dyDescent="0.25">
      <c r="A674" s="157" t="s">
        <v>2243</v>
      </c>
      <c r="B674" s="162" t="s">
        <v>2244</v>
      </c>
      <c r="C674" s="154" t="s">
        <v>1749</v>
      </c>
      <c r="D674" s="159">
        <v>0</v>
      </c>
      <c r="E674" s="159">
        <v>0</v>
      </c>
      <c r="F674" s="155">
        <f t="shared" si="371"/>
        <v>0</v>
      </c>
      <c r="G674" s="156">
        <v>0</v>
      </c>
      <c r="H674" s="155" t="s">
        <v>1369</v>
      </c>
    </row>
    <row r="675" spans="1:8" x14ac:dyDescent="0.25">
      <c r="A675" s="157" t="s">
        <v>2245</v>
      </c>
      <c r="B675" s="162" t="s">
        <v>2246</v>
      </c>
      <c r="C675" s="154" t="s">
        <v>1749</v>
      </c>
      <c r="D675" s="159">
        <v>0</v>
      </c>
      <c r="E675" s="159">
        <v>0</v>
      </c>
      <c r="F675" s="155">
        <f t="shared" si="371"/>
        <v>0</v>
      </c>
      <c r="G675" s="156">
        <v>0</v>
      </c>
      <c r="H675" s="155" t="s">
        <v>1369</v>
      </c>
    </row>
    <row r="676" spans="1:8" x14ac:dyDescent="0.25">
      <c r="A676" s="157" t="s">
        <v>2247</v>
      </c>
      <c r="B676" s="162" t="s">
        <v>2248</v>
      </c>
      <c r="C676" s="154" t="s">
        <v>1749</v>
      </c>
      <c r="D676" s="159">
        <v>0</v>
      </c>
      <c r="E676" s="159">
        <v>0</v>
      </c>
      <c r="F676" s="155">
        <f t="shared" si="371"/>
        <v>0</v>
      </c>
      <c r="G676" s="156">
        <v>0</v>
      </c>
      <c r="H676" s="155" t="s">
        <v>1369</v>
      </c>
    </row>
    <row r="677" spans="1:8" x14ac:dyDescent="0.25">
      <c r="A677" s="157" t="s">
        <v>2249</v>
      </c>
      <c r="B677" s="162" t="s">
        <v>2250</v>
      </c>
      <c r="C677" s="154" t="s">
        <v>1749</v>
      </c>
      <c r="D677" s="159">
        <v>0</v>
      </c>
      <c r="E677" s="159">
        <v>0</v>
      </c>
      <c r="F677" s="155">
        <f t="shared" si="371"/>
        <v>0</v>
      </c>
      <c r="G677" s="156">
        <v>0</v>
      </c>
      <c r="H677" s="155" t="s">
        <v>1369</v>
      </c>
    </row>
    <row r="678" spans="1:8" ht="25.5" x14ac:dyDescent="0.25">
      <c r="A678" s="157" t="s">
        <v>2251</v>
      </c>
      <c r="B678" s="162" t="s">
        <v>2252</v>
      </c>
      <c r="C678" s="154" t="s">
        <v>1749</v>
      </c>
      <c r="D678" s="159">
        <v>0</v>
      </c>
      <c r="E678" s="159">
        <v>0</v>
      </c>
      <c r="F678" s="155">
        <f t="shared" si="371"/>
        <v>0</v>
      </c>
      <c r="G678" s="156">
        <v>0</v>
      </c>
      <c r="H678" s="155" t="s">
        <v>1369</v>
      </c>
    </row>
    <row r="679" spans="1:8" x14ac:dyDescent="0.25">
      <c r="A679" s="157" t="s">
        <v>2253</v>
      </c>
      <c r="B679" s="163" t="s">
        <v>2254</v>
      </c>
      <c r="C679" s="154" t="s">
        <v>1749</v>
      </c>
      <c r="D679" s="159">
        <v>0</v>
      </c>
      <c r="E679" s="159">
        <v>0</v>
      </c>
      <c r="F679" s="155">
        <f t="shared" si="371"/>
        <v>0</v>
      </c>
      <c r="G679" s="156">
        <v>0</v>
      </c>
      <c r="H679" s="155" t="s">
        <v>1369</v>
      </c>
    </row>
    <row r="680" spans="1:8" x14ac:dyDescent="0.25">
      <c r="A680" s="157" t="s">
        <v>2255</v>
      </c>
      <c r="B680" s="163" t="s">
        <v>1737</v>
      </c>
      <c r="C680" s="154" t="s">
        <v>1749</v>
      </c>
      <c r="D680" s="159">
        <v>0</v>
      </c>
      <c r="E680" s="159">
        <v>0</v>
      </c>
      <c r="F680" s="155">
        <f t="shared" si="371"/>
        <v>0</v>
      </c>
      <c r="G680" s="156">
        <v>0</v>
      </c>
      <c r="H680" s="155" t="s">
        <v>1369</v>
      </c>
    </row>
    <row r="681" spans="1:8" x14ac:dyDescent="0.25">
      <c r="A681" s="157" t="s">
        <v>2256</v>
      </c>
      <c r="B681" s="161" t="s">
        <v>2257</v>
      </c>
      <c r="C681" s="154" t="s">
        <v>1749</v>
      </c>
      <c r="D681" s="159">
        <v>0</v>
      </c>
      <c r="E681" s="159">
        <v>0</v>
      </c>
      <c r="F681" s="155">
        <f t="shared" si="371"/>
        <v>0</v>
      </c>
      <c r="G681" s="156">
        <v>0</v>
      </c>
      <c r="H681" s="155" t="s">
        <v>1369</v>
      </c>
    </row>
    <row r="682" spans="1:8" x14ac:dyDescent="0.25">
      <c r="A682" s="157" t="s">
        <v>2258</v>
      </c>
      <c r="B682" s="161" t="s">
        <v>2259</v>
      </c>
      <c r="C682" s="154" t="s">
        <v>1749</v>
      </c>
      <c r="D682" s="159">
        <v>0</v>
      </c>
      <c r="E682" s="159">
        <v>0</v>
      </c>
      <c r="F682" s="155">
        <f t="shared" si="371"/>
        <v>0</v>
      </c>
      <c r="G682" s="156">
        <v>0</v>
      </c>
      <c r="H682" s="155" t="s">
        <v>1369</v>
      </c>
    </row>
    <row r="683" spans="1:8" x14ac:dyDescent="0.25">
      <c r="A683" s="157" t="s">
        <v>2260</v>
      </c>
      <c r="B683" s="162" t="s">
        <v>2261</v>
      </c>
      <c r="C683" s="154" t="s">
        <v>1749</v>
      </c>
      <c r="D683" s="159">
        <v>0</v>
      </c>
      <c r="E683" s="159">
        <v>0</v>
      </c>
      <c r="F683" s="155">
        <f t="shared" si="371"/>
        <v>0</v>
      </c>
      <c r="G683" s="156">
        <v>0</v>
      </c>
      <c r="H683" s="155" t="s">
        <v>1369</v>
      </c>
    </row>
    <row r="684" spans="1:8" x14ac:dyDescent="0.25">
      <c r="A684" s="157" t="s">
        <v>2262</v>
      </c>
      <c r="B684" s="163" t="s">
        <v>2263</v>
      </c>
      <c r="C684" s="154" t="s">
        <v>1749</v>
      </c>
      <c r="D684" s="159">
        <v>0</v>
      </c>
      <c r="E684" s="159">
        <v>0</v>
      </c>
      <c r="F684" s="155">
        <f t="shared" si="371"/>
        <v>0</v>
      </c>
      <c r="G684" s="156">
        <v>0</v>
      </c>
      <c r="H684" s="155" t="s">
        <v>1369</v>
      </c>
    </row>
    <row r="685" spans="1:8" x14ac:dyDescent="0.25">
      <c r="A685" s="157" t="s">
        <v>2264</v>
      </c>
      <c r="B685" s="162" t="s">
        <v>2265</v>
      </c>
      <c r="C685" s="154" t="s">
        <v>1749</v>
      </c>
      <c r="D685" s="159">
        <v>0</v>
      </c>
      <c r="E685" s="159">
        <v>0</v>
      </c>
      <c r="F685" s="155">
        <f t="shared" si="371"/>
        <v>0</v>
      </c>
      <c r="G685" s="156">
        <v>0</v>
      </c>
      <c r="H685" s="155" t="s">
        <v>1369</v>
      </c>
    </row>
    <row r="686" spans="1:8" x14ac:dyDescent="0.25">
      <c r="A686" s="157" t="s">
        <v>2266</v>
      </c>
      <c r="B686" s="163" t="s">
        <v>2263</v>
      </c>
      <c r="C686" s="154" t="s">
        <v>1749</v>
      </c>
      <c r="D686" s="159">
        <v>0</v>
      </c>
      <c r="E686" s="159">
        <v>0</v>
      </c>
      <c r="F686" s="155">
        <f t="shared" si="371"/>
        <v>0</v>
      </c>
      <c r="G686" s="156">
        <v>0</v>
      </c>
      <c r="H686" s="155" t="s">
        <v>1369</v>
      </c>
    </row>
    <row r="687" spans="1:8" x14ac:dyDescent="0.25">
      <c r="A687" s="157" t="s">
        <v>2267</v>
      </c>
      <c r="B687" s="161" t="s">
        <v>2268</v>
      </c>
      <c r="C687" s="164" t="s">
        <v>1749</v>
      </c>
      <c r="D687" s="155">
        <v>0</v>
      </c>
      <c r="E687" s="155">
        <v>0</v>
      </c>
      <c r="F687" s="155">
        <f t="shared" si="371"/>
        <v>0</v>
      </c>
      <c r="G687" s="156">
        <v>0</v>
      </c>
      <c r="H687" s="155" t="s">
        <v>1369</v>
      </c>
    </row>
    <row r="688" spans="1:8" x14ac:dyDescent="0.25">
      <c r="A688" s="157" t="s">
        <v>1314</v>
      </c>
      <c r="B688" s="165" t="s">
        <v>2269</v>
      </c>
      <c r="C688" s="164" t="s">
        <v>1749</v>
      </c>
      <c r="D688" s="159">
        <f t="shared" ref="D688:E688" si="375">D691+D699+D700</f>
        <v>10.992699999999999</v>
      </c>
      <c r="E688" s="159">
        <f t="shared" si="375"/>
        <v>13.194240000000001</v>
      </c>
      <c r="F688" s="155">
        <f t="shared" si="371"/>
        <v>2.2015400000000014</v>
      </c>
      <c r="G688" s="156">
        <f t="shared" si="372"/>
        <v>1.2002729083846555</v>
      </c>
      <c r="H688" s="155" t="s">
        <v>1369</v>
      </c>
    </row>
    <row r="689" spans="1:8" x14ac:dyDescent="0.25">
      <c r="A689" s="157" t="s">
        <v>2270</v>
      </c>
      <c r="B689" s="161" t="s">
        <v>2271</v>
      </c>
      <c r="C689" s="164" t="s">
        <v>1749</v>
      </c>
      <c r="D689" s="159">
        <f t="shared" ref="D689:E689" si="376">SUM(D690:D696)</f>
        <v>10.992699999999999</v>
      </c>
      <c r="E689" s="159">
        <f t="shared" si="376"/>
        <v>13.194240000000001</v>
      </c>
      <c r="F689" s="155">
        <f t="shared" si="371"/>
        <v>2.2015400000000014</v>
      </c>
      <c r="G689" s="156">
        <f t="shared" si="372"/>
        <v>1.2002729083846555</v>
      </c>
      <c r="H689" s="155" t="s">
        <v>1369</v>
      </c>
    </row>
    <row r="690" spans="1:8" x14ac:dyDescent="0.25">
      <c r="A690" s="157" t="s">
        <v>2272</v>
      </c>
      <c r="B690" s="162" t="s">
        <v>2240</v>
      </c>
      <c r="C690" s="164" t="s">
        <v>1749</v>
      </c>
      <c r="D690" s="155">
        <v>0</v>
      </c>
      <c r="E690" s="155">
        <v>0</v>
      </c>
      <c r="F690" s="155">
        <f t="shared" si="371"/>
        <v>0</v>
      </c>
      <c r="G690" s="156">
        <v>0</v>
      </c>
      <c r="H690" s="155" t="s">
        <v>1369</v>
      </c>
    </row>
    <row r="691" spans="1:8" x14ac:dyDescent="0.25">
      <c r="A691" s="157" t="s">
        <v>1315</v>
      </c>
      <c r="B691" s="162" t="s">
        <v>2242</v>
      </c>
      <c r="C691" s="164" t="s">
        <v>1749</v>
      </c>
      <c r="D691" s="159">
        <f>'11'!H18/1.2</f>
        <v>10.992699999999999</v>
      </c>
      <c r="E691" s="159">
        <f>'11'!M18</f>
        <v>13.194240000000001</v>
      </c>
      <c r="F691" s="155">
        <f t="shared" si="371"/>
        <v>2.2015400000000014</v>
      </c>
      <c r="G691" s="156">
        <f t="shared" si="372"/>
        <v>1.2002729083846555</v>
      </c>
      <c r="H691" s="155" t="s">
        <v>1369</v>
      </c>
    </row>
    <row r="692" spans="1:8" x14ac:dyDescent="0.25">
      <c r="A692" s="157" t="s">
        <v>2273</v>
      </c>
      <c r="B692" s="162" t="s">
        <v>2244</v>
      </c>
      <c r="C692" s="164" t="s">
        <v>1749</v>
      </c>
      <c r="D692" s="155">
        <v>0</v>
      </c>
      <c r="E692" s="155">
        <v>0</v>
      </c>
      <c r="F692" s="155">
        <f t="shared" si="371"/>
        <v>0</v>
      </c>
      <c r="G692" s="156">
        <v>0</v>
      </c>
      <c r="H692" s="155" t="s">
        <v>1369</v>
      </c>
    </row>
    <row r="693" spans="1:8" x14ac:dyDescent="0.25">
      <c r="A693" s="157" t="s">
        <v>2274</v>
      </c>
      <c r="B693" s="162" t="s">
        <v>2246</v>
      </c>
      <c r="C693" s="164" t="s">
        <v>1749</v>
      </c>
      <c r="D693" s="155">
        <v>0</v>
      </c>
      <c r="E693" s="155">
        <v>0</v>
      </c>
      <c r="F693" s="155">
        <f t="shared" si="371"/>
        <v>0</v>
      </c>
      <c r="G693" s="156">
        <v>0</v>
      </c>
      <c r="H693" s="155" t="s">
        <v>1369</v>
      </c>
    </row>
    <row r="694" spans="1:8" x14ac:dyDescent="0.25">
      <c r="A694" s="157" t="s">
        <v>2275</v>
      </c>
      <c r="B694" s="162" t="s">
        <v>2248</v>
      </c>
      <c r="C694" s="164" t="s">
        <v>1749</v>
      </c>
      <c r="D694" s="155">
        <v>0</v>
      </c>
      <c r="E694" s="155">
        <v>0</v>
      </c>
      <c r="F694" s="155">
        <f t="shared" si="371"/>
        <v>0</v>
      </c>
      <c r="G694" s="156">
        <v>0</v>
      </c>
      <c r="H694" s="155" t="s">
        <v>1369</v>
      </c>
    </row>
    <row r="695" spans="1:8" x14ac:dyDescent="0.25">
      <c r="A695" s="157" t="s">
        <v>2276</v>
      </c>
      <c r="B695" s="162" t="s">
        <v>2250</v>
      </c>
      <c r="C695" s="164" t="s">
        <v>1749</v>
      </c>
      <c r="D695" s="155">
        <v>0</v>
      </c>
      <c r="E695" s="155">
        <v>0</v>
      </c>
      <c r="F695" s="155">
        <f t="shared" si="371"/>
        <v>0</v>
      </c>
      <c r="G695" s="156">
        <v>0</v>
      </c>
      <c r="H695" s="155" t="s">
        <v>1369</v>
      </c>
    </row>
    <row r="696" spans="1:8" ht="25.5" x14ac:dyDescent="0.25">
      <c r="A696" s="157" t="s">
        <v>2277</v>
      </c>
      <c r="B696" s="162" t="s">
        <v>2252</v>
      </c>
      <c r="C696" s="164" t="s">
        <v>1749</v>
      </c>
      <c r="D696" s="159">
        <f t="shared" ref="D696:E696" si="377">D697+D698</f>
        <v>0</v>
      </c>
      <c r="E696" s="159">
        <f t="shared" si="377"/>
        <v>0</v>
      </c>
      <c r="F696" s="155">
        <f t="shared" si="371"/>
        <v>0</v>
      </c>
      <c r="G696" s="156">
        <v>0</v>
      </c>
      <c r="H696" s="155" t="s">
        <v>1369</v>
      </c>
    </row>
    <row r="697" spans="1:8" x14ac:dyDescent="0.25">
      <c r="A697" s="157" t="s">
        <v>2278</v>
      </c>
      <c r="B697" s="163" t="s">
        <v>2254</v>
      </c>
      <c r="C697" s="164" t="s">
        <v>1749</v>
      </c>
      <c r="D697" s="155">
        <v>0</v>
      </c>
      <c r="E697" s="155">
        <v>0</v>
      </c>
      <c r="F697" s="155">
        <f t="shared" si="371"/>
        <v>0</v>
      </c>
      <c r="G697" s="156">
        <v>0</v>
      </c>
      <c r="H697" s="155" t="s">
        <v>1369</v>
      </c>
    </row>
    <row r="698" spans="1:8" x14ac:dyDescent="0.25">
      <c r="A698" s="157" t="s">
        <v>2279</v>
      </c>
      <c r="B698" s="163" t="s">
        <v>1737</v>
      </c>
      <c r="C698" s="164" t="s">
        <v>1749</v>
      </c>
      <c r="D698" s="155">
        <v>0</v>
      </c>
      <c r="E698" s="155">
        <v>0</v>
      </c>
      <c r="F698" s="155">
        <f t="shared" si="371"/>
        <v>0</v>
      </c>
      <c r="G698" s="156">
        <v>0</v>
      </c>
      <c r="H698" s="155" t="s">
        <v>1369</v>
      </c>
    </row>
    <row r="699" spans="1:8" x14ac:dyDescent="0.25">
      <c r="A699" s="157" t="s">
        <v>2280</v>
      </c>
      <c r="B699" s="161" t="s">
        <v>2281</v>
      </c>
      <c r="C699" s="164" t="s">
        <v>1749</v>
      </c>
      <c r="D699" s="155">
        <v>0</v>
      </c>
      <c r="E699" s="155">
        <v>0</v>
      </c>
      <c r="F699" s="155">
        <f t="shared" si="371"/>
        <v>0</v>
      </c>
      <c r="G699" s="156">
        <v>0</v>
      </c>
      <c r="H699" s="155" t="s">
        <v>1369</v>
      </c>
    </row>
    <row r="700" spans="1:8" x14ac:dyDescent="0.25">
      <c r="A700" s="157" t="s">
        <v>1337</v>
      </c>
      <c r="B700" s="161" t="s">
        <v>2282</v>
      </c>
      <c r="C700" s="164" t="s">
        <v>1749</v>
      </c>
      <c r="D700" s="159">
        <f t="shared" ref="D700:E700" si="378">SUM(D701:D707)</f>
        <v>0</v>
      </c>
      <c r="E700" s="159">
        <f t="shared" si="378"/>
        <v>0</v>
      </c>
      <c r="F700" s="155">
        <f t="shared" si="371"/>
        <v>0</v>
      </c>
      <c r="G700" s="156">
        <v>0</v>
      </c>
      <c r="H700" s="155" t="s">
        <v>1369</v>
      </c>
    </row>
    <row r="701" spans="1:8" x14ac:dyDescent="0.25">
      <c r="A701" s="166" t="s">
        <v>2283</v>
      </c>
      <c r="B701" s="162" t="s">
        <v>2240</v>
      </c>
      <c r="C701" s="164" t="s">
        <v>1749</v>
      </c>
      <c r="D701" s="155">
        <v>0</v>
      </c>
      <c r="E701" s="155">
        <v>0</v>
      </c>
      <c r="F701" s="155">
        <f t="shared" si="371"/>
        <v>0</v>
      </c>
      <c r="G701" s="156">
        <v>0</v>
      </c>
      <c r="H701" s="155" t="s">
        <v>1369</v>
      </c>
    </row>
    <row r="702" spans="1:8" x14ac:dyDescent="0.25">
      <c r="A702" s="166" t="s">
        <v>2284</v>
      </c>
      <c r="B702" s="162" t="s">
        <v>2242</v>
      </c>
      <c r="C702" s="164" t="s">
        <v>1749</v>
      </c>
      <c r="D702" s="155">
        <v>0</v>
      </c>
      <c r="E702" s="155">
        <v>0</v>
      </c>
      <c r="F702" s="155">
        <f t="shared" si="371"/>
        <v>0</v>
      </c>
      <c r="G702" s="156">
        <v>0</v>
      </c>
      <c r="H702" s="155" t="s">
        <v>1369</v>
      </c>
    </row>
    <row r="703" spans="1:8" x14ac:dyDescent="0.25">
      <c r="A703" s="166" t="s">
        <v>2285</v>
      </c>
      <c r="B703" s="162" t="s">
        <v>2244</v>
      </c>
      <c r="C703" s="164" t="s">
        <v>1749</v>
      </c>
      <c r="D703" s="155">
        <v>0</v>
      </c>
      <c r="E703" s="155">
        <v>0</v>
      </c>
      <c r="F703" s="155">
        <f t="shared" si="371"/>
        <v>0</v>
      </c>
      <c r="G703" s="156">
        <v>0</v>
      </c>
      <c r="H703" s="155" t="s">
        <v>1369</v>
      </c>
    </row>
    <row r="704" spans="1:8" x14ac:dyDescent="0.25">
      <c r="A704" s="166" t="s">
        <v>2286</v>
      </c>
      <c r="B704" s="162" t="s">
        <v>2246</v>
      </c>
      <c r="C704" s="164" t="s">
        <v>1749</v>
      </c>
      <c r="D704" s="155">
        <v>0</v>
      </c>
      <c r="E704" s="155">
        <v>0</v>
      </c>
      <c r="F704" s="155">
        <f t="shared" si="371"/>
        <v>0</v>
      </c>
      <c r="G704" s="156">
        <v>0</v>
      </c>
      <c r="H704" s="155" t="s">
        <v>1369</v>
      </c>
    </row>
    <row r="705" spans="1:8" x14ac:dyDescent="0.25">
      <c r="A705" s="166" t="s">
        <v>1338</v>
      </c>
      <c r="B705" s="162" t="s">
        <v>2248</v>
      </c>
      <c r="C705" s="164" t="s">
        <v>1749</v>
      </c>
      <c r="D705" s="155">
        <v>0</v>
      </c>
      <c r="E705" s="155">
        <v>0</v>
      </c>
      <c r="F705" s="155">
        <f t="shared" si="371"/>
        <v>0</v>
      </c>
      <c r="G705" s="156">
        <v>0</v>
      </c>
      <c r="H705" s="155" t="s">
        <v>1369</v>
      </c>
    </row>
    <row r="706" spans="1:8" x14ac:dyDescent="0.25">
      <c r="A706" s="166" t="s">
        <v>1342</v>
      </c>
      <c r="B706" s="162" t="s">
        <v>2250</v>
      </c>
      <c r="C706" s="164" t="s">
        <v>1749</v>
      </c>
      <c r="D706" s="155">
        <v>0</v>
      </c>
      <c r="E706" s="155">
        <v>0</v>
      </c>
      <c r="F706" s="155">
        <f t="shared" si="371"/>
        <v>0</v>
      </c>
      <c r="G706" s="156">
        <v>0</v>
      </c>
      <c r="H706" s="155" t="s">
        <v>1369</v>
      </c>
    </row>
    <row r="707" spans="1:8" ht="25.5" x14ac:dyDescent="0.25">
      <c r="A707" s="166" t="s">
        <v>2287</v>
      </c>
      <c r="B707" s="162" t="s">
        <v>2252</v>
      </c>
      <c r="C707" s="164" t="s">
        <v>1749</v>
      </c>
      <c r="D707" s="159">
        <f t="shared" ref="D707:E707" si="379">D708+D709</f>
        <v>0</v>
      </c>
      <c r="E707" s="159">
        <f t="shared" si="379"/>
        <v>0</v>
      </c>
      <c r="F707" s="155">
        <f t="shared" si="371"/>
        <v>0</v>
      </c>
      <c r="G707" s="156">
        <v>0</v>
      </c>
      <c r="H707" s="155" t="s">
        <v>1369</v>
      </c>
    </row>
    <row r="708" spans="1:8" x14ac:dyDescent="0.25">
      <c r="A708" s="157" t="s">
        <v>2288</v>
      </c>
      <c r="B708" s="163" t="s">
        <v>2254</v>
      </c>
      <c r="C708" s="164" t="s">
        <v>1749</v>
      </c>
      <c r="D708" s="155">
        <v>0</v>
      </c>
      <c r="E708" s="155">
        <v>0</v>
      </c>
      <c r="F708" s="155">
        <f t="shared" si="371"/>
        <v>0</v>
      </c>
      <c r="G708" s="156">
        <v>0</v>
      </c>
      <c r="H708" s="155" t="s">
        <v>1369</v>
      </c>
    </row>
    <row r="709" spans="1:8" x14ac:dyDescent="0.25">
      <c r="A709" s="157" t="s">
        <v>2289</v>
      </c>
      <c r="B709" s="163" t="s">
        <v>1737</v>
      </c>
      <c r="C709" s="164" t="s">
        <v>1749</v>
      </c>
      <c r="D709" s="155">
        <v>0</v>
      </c>
      <c r="E709" s="155">
        <v>0</v>
      </c>
      <c r="F709" s="155">
        <f t="shared" si="371"/>
        <v>0</v>
      </c>
      <c r="G709" s="156">
        <v>0</v>
      </c>
      <c r="H709" s="155" t="s">
        <v>1369</v>
      </c>
    </row>
    <row r="710" spans="1:8" x14ac:dyDescent="0.25">
      <c r="A710" s="157" t="s">
        <v>2290</v>
      </c>
      <c r="B710" s="160" t="s">
        <v>2291</v>
      </c>
      <c r="C710" s="164" t="s">
        <v>1749</v>
      </c>
      <c r="D710" s="155">
        <v>0</v>
      </c>
      <c r="E710" s="155">
        <v>0</v>
      </c>
      <c r="F710" s="155">
        <f t="shared" si="371"/>
        <v>0</v>
      </c>
      <c r="G710" s="156">
        <v>0</v>
      </c>
      <c r="H710" s="155" t="s">
        <v>1369</v>
      </c>
    </row>
    <row r="711" spans="1:8" x14ac:dyDescent="0.25">
      <c r="A711" s="157" t="s">
        <v>2292</v>
      </c>
      <c r="B711" s="160" t="s">
        <v>2293</v>
      </c>
      <c r="C711" s="164" t="s">
        <v>1749</v>
      </c>
      <c r="D711" s="155">
        <v>0</v>
      </c>
      <c r="E711" s="155">
        <v>0</v>
      </c>
      <c r="F711" s="155">
        <f t="shared" si="371"/>
        <v>0</v>
      </c>
      <c r="G711" s="156">
        <v>0</v>
      </c>
      <c r="H711" s="155" t="s">
        <v>1369</v>
      </c>
    </row>
    <row r="712" spans="1:8" x14ac:dyDescent="0.25">
      <c r="A712" s="157" t="s">
        <v>2294</v>
      </c>
      <c r="B712" s="161" t="s">
        <v>2295</v>
      </c>
      <c r="C712" s="164" t="s">
        <v>1749</v>
      </c>
      <c r="D712" s="155">
        <v>0</v>
      </c>
      <c r="E712" s="155">
        <v>0</v>
      </c>
      <c r="F712" s="155">
        <f t="shared" si="371"/>
        <v>0</v>
      </c>
      <c r="G712" s="156">
        <v>0</v>
      </c>
      <c r="H712" s="155" t="s">
        <v>1369</v>
      </c>
    </row>
    <row r="713" spans="1:8" x14ac:dyDescent="0.25">
      <c r="A713" s="157" t="s">
        <v>2296</v>
      </c>
      <c r="B713" s="161" t="s">
        <v>2297</v>
      </c>
      <c r="C713" s="164" t="s">
        <v>1749</v>
      </c>
      <c r="D713" s="155">
        <v>0</v>
      </c>
      <c r="E713" s="155">
        <v>0</v>
      </c>
      <c r="F713" s="155">
        <f t="shared" si="371"/>
        <v>0</v>
      </c>
      <c r="G713" s="156">
        <v>0</v>
      </c>
      <c r="H713" s="155" t="s">
        <v>1369</v>
      </c>
    </row>
    <row r="714" spans="1:8" x14ac:dyDescent="0.25">
      <c r="A714" s="157" t="s">
        <v>1740</v>
      </c>
      <c r="B714" s="158" t="s">
        <v>2298</v>
      </c>
      <c r="C714" s="164" t="s">
        <v>1749</v>
      </c>
      <c r="D714" s="155">
        <v>0</v>
      </c>
      <c r="E714" s="155">
        <v>0</v>
      </c>
      <c r="F714" s="155">
        <f t="shared" si="371"/>
        <v>0</v>
      </c>
      <c r="G714" s="156">
        <v>0</v>
      </c>
      <c r="H714" s="155" t="s">
        <v>1369</v>
      </c>
    </row>
    <row r="715" spans="1:8" x14ac:dyDescent="0.25">
      <c r="A715" s="157" t="s">
        <v>2299</v>
      </c>
      <c r="B715" s="160" t="s">
        <v>2300</v>
      </c>
      <c r="C715" s="164" t="s">
        <v>1749</v>
      </c>
      <c r="D715" s="155">
        <v>0</v>
      </c>
      <c r="E715" s="155">
        <v>0</v>
      </c>
      <c r="F715" s="155">
        <f t="shared" si="371"/>
        <v>0</v>
      </c>
      <c r="G715" s="156">
        <v>0</v>
      </c>
      <c r="H715" s="155" t="s">
        <v>1369</v>
      </c>
    </row>
    <row r="716" spans="1:8" x14ac:dyDescent="0.25">
      <c r="A716" s="157" t="s">
        <v>2301</v>
      </c>
      <c r="B716" s="160" t="s">
        <v>2302</v>
      </c>
      <c r="C716" s="164" t="s">
        <v>1749</v>
      </c>
      <c r="D716" s="155">
        <v>0</v>
      </c>
      <c r="E716" s="155">
        <v>0</v>
      </c>
      <c r="F716" s="155">
        <f t="shared" si="371"/>
        <v>0</v>
      </c>
      <c r="G716" s="156">
        <v>0</v>
      </c>
      <c r="H716" s="155" t="s">
        <v>1369</v>
      </c>
    </row>
    <row r="717" spans="1:8" x14ac:dyDescent="0.25">
      <c r="A717" s="157" t="s">
        <v>2303</v>
      </c>
      <c r="B717" s="160" t="s">
        <v>2304</v>
      </c>
      <c r="C717" s="164" t="s">
        <v>1749</v>
      </c>
      <c r="D717" s="155">
        <v>0</v>
      </c>
      <c r="E717" s="155">
        <v>0</v>
      </c>
      <c r="F717" s="155">
        <f t="shared" si="371"/>
        <v>0</v>
      </c>
      <c r="G717" s="156">
        <v>0</v>
      </c>
      <c r="H717" s="155" t="s">
        <v>1369</v>
      </c>
    </row>
    <row r="718" spans="1:8" x14ac:dyDescent="0.25">
      <c r="A718" s="157" t="s">
        <v>2305</v>
      </c>
      <c r="B718" s="160" t="s">
        <v>2306</v>
      </c>
      <c r="C718" s="164" t="s">
        <v>1749</v>
      </c>
      <c r="D718" s="155">
        <v>0</v>
      </c>
      <c r="E718" s="155">
        <v>0</v>
      </c>
      <c r="F718" s="155">
        <f t="shared" si="371"/>
        <v>0</v>
      </c>
      <c r="G718" s="156">
        <v>0</v>
      </c>
      <c r="H718" s="155" t="s">
        <v>1369</v>
      </c>
    </row>
    <row r="719" spans="1:8" x14ac:dyDescent="0.25">
      <c r="A719" s="157" t="s">
        <v>2307</v>
      </c>
      <c r="B719" s="160" t="s">
        <v>2308</v>
      </c>
      <c r="C719" s="164" t="s">
        <v>1749</v>
      </c>
      <c r="D719" s="155">
        <v>0</v>
      </c>
      <c r="E719" s="155">
        <v>0</v>
      </c>
      <c r="F719" s="155">
        <f t="shared" si="371"/>
        <v>0</v>
      </c>
      <c r="G719" s="156">
        <v>0</v>
      </c>
      <c r="H719" s="155" t="s">
        <v>1369</v>
      </c>
    </row>
    <row r="720" spans="1:8" x14ac:dyDescent="0.25">
      <c r="A720" s="157" t="s">
        <v>2309</v>
      </c>
      <c r="B720" s="161" t="s">
        <v>1966</v>
      </c>
      <c r="C720" s="164" t="s">
        <v>1749</v>
      </c>
      <c r="D720" s="155">
        <v>0</v>
      </c>
      <c r="E720" s="155">
        <v>0</v>
      </c>
      <c r="F720" s="155">
        <f t="shared" si="371"/>
        <v>0</v>
      </c>
      <c r="G720" s="156">
        <v>0</v>
      </c>
      <c r="H720" s="155" t="s">
        <v>1369</v>
      </c>
    </row>
    <row r="721" spans="1:8" ht="25.5" x14ac:dyDescent="0.25">
      <c r="A721" s="157" t="s">
        <v>2310</v>
      </c>
      <c r="B721" s="161" t="s">
        <v>2311</v>
      </c>
      <c r="C721" s="164" t="s">
        <v>1749</v>
      </c>
      <c r="D721" s="155">
        <v>0</v>
      </c>
      <c r="E721" s="155">
        <v>0</v>
      </c>
      <c r="F721" s="155">
        <f t="shared" si="371"/>
        <v>0</v>
      </c>
      <c r="G721" s="156">
        <v>0</v>
      </c>
      <c r="H721" s="155" t="s">
        <v>1369</v>
      </c>
    </row>
    <row r="722" spans="1:8" x14ac:dyDescent="0.25">
      <c r="A722" s="157" t="s">
        <v>2312</v>
      </c>
      <c r="B722" s="161" t="s">
        <v>2313</v>
      </c>
      <c r="C722" s="164" t="s">
        <v>1749</v>
      </c>
      <c r="D722" s="155">
        <v>0</v>
      </c>
      <c r="E722" s="155">
        <v>0</v>
      </c>
      <c r="F722" s="155">
        <f t="shared" si="371"/>
        <v>0</v>
      </c>
      <c r="G722" s="156">
        <v>0</v>
      </c>
      <c r="H722" s="155" t="s">
        <v>1369</v>
      </c>
    </row>
    <row r="723" spans="1:8" ht="25.5" x14ac:dyDescent="0.25">
      <c r="A723" s="157" t="s">
        <v>2314</v>
      </c>
      <c r="B723" s="161" t="s">
        <v>2315</v>
      </c>
      <c r="C723" s="164" t="s">
        <v>1749</v>
      </c>
      <c r="D723" s="155">
        <v>0</v>
      </c>
      <c r="E723" s="155">
        <v>0</v>
      </c>
      <c r="F723" s="155">
        <f t="shared" si="371"/>
        <v>0</v>
      </c>
      <c r="G723" s="156">
        <v>0</v>
      </c>
      <c r="H723" s="155" t="s">
        <v>1369</v>
      </c>
    </row>
    <row r="724" spans="1:8" x14ac:dyDescent="0.25">
      <c r="A724" s="157" t="s">
        <v>2316</v>
      </c>
      <c r="B724" s="160" t="s">
        <v>2317</v>
      </c>
      <c r="C724" s="164" t="s">
        <v>1749</v>
      </c>
      <c r="D724" s="155">
        <v>0</v>
      </c>
      <c r="E724" s="155">
        <v>0</v>
      </c>
      <c r="F724" s="155">
        <f t="shared" si="371"/>
        <v>0</v>
      </c>
      <c r="G724" s="156">
        <v>0</v>
      </c>
      <c r="H724" s="155" t="s">
        <v>1369</v>
      </c>
    </row>
    <row r="725" spans="1:8" x14ac:dyDescent="0.25">
      <c r="A725" s="157" t="s">
        <v>2318</v>
      </c>
      <c r="B725" s="160" t="s">
        <v>2319</v>
      </c>
      <c r="C725" s="164" t="s">
        <v>1749</v>
      </c>
      <c r="D725" s="155">
        <v>0</v>
      </c>
      <c r="E725" s="155">
        <v>0</v>
      </c>
      <c r="F725" s="155">
        <f t="shared" si="371"/>
        <v>0</v>
      </c>
      <c r="G725" s="156">
        <v>0</v>
      </c>
      <c r="H725" s="155" t="s">
        <v>1369</v>
      </c>
    </row>
    <row r="726" spans="1:8" ht="15.75" thickBot="1" x14ac:dyDescent="0.3">
      <c r="A726" s="167" t="s">
        <v>2320</v>
      </c>
      <c r="B726" s="168" t="s">
        <v>2321</v>
      </c>
      <c r="C726" s="164" t="s">
        <v>1749</v>
      </c>
      <c r="D726" s="155">
        <v>0</v>
      </c>
      <c r="E726" s="155">
        <v>0</v>
      </c>
      <c r="F726" s="155">
        <f t="shared" si="371"/>
        <v>0</v>
      </c>
      <c r="G726" s="156">
        <v>0</v>
      </c>
      <c r="H726" s="155" t="s">
        <v>1369</v>
      </c>
    </row>
    <row r="727" spans="1:8" ht="15.75" x14ac:dyDescent="0.25">
      <c r="A727" s="169"/>
      <c r="B727" s="170"/>
      <c r="C727" s="171"/>
      <c r="D727" s="197"/>
      <c r="E727" s="173"/>
      <c r="F727" s="197"/>
      <c r="G727" s="182"/>
      <c r="H727" s="172"/>
    </row>
    <row r="728" spans="1:8" x14ac:dyDescent="0.25">
      <c r="A728" s="174" t="s">
        <v>2322</v>
      </c>
      <c r="B728" s="174"/>
      <c r="C728" s="227"/>
      <c r="D728" s="198"/>
      <c r="E728" s="173"/>
      <c r="F728" s="198"/>
      <c r="G728" s="183"/>
      <c r="H728" s="175"/>
    </row>
    <row r="729" spans="1:8" x14ac:dyDescent="0.25">
      <c r="A729" s="174" t="s">
        <v>2323</v>
      </c>
      <c r="B729" s="174"/>
      <c r="C729" s="227"/>
      <c r="D729" s="198"/>
      <c r="E729" s="173"/>
      <c r="F729" s="198"/>
      <c r="G729" s="183"/>
      <c r="H729" s="175"/>
    </row>
    <row r="730" spans="1:8" x14ac:dyDescent="0.25">
      <c r="A730" s="174" t="s">
        <v>2324</v>
      </c>
      <c r="B730" s="174"/>
      <c r="C730" s="227"/>
      <c r="D730" s="198"/>
      <c r="E730" s="173"/>
      <c r="F730" s="198"/>
      <c r="G730" s="183"/>
      <c r="H730" s="175"/>
    </row>
    <row r="731" spans="1:8" x14ac:dyDescent="0.25">
      <c r="A731" s="174" t="s">
        <v>2325</v>
      </c>
      <c r="B731" s="174"/>
      <c r="C731" s="227"/>
      <c r="D731" s="198"/>
      <c r="E731" s="173"/>
      <c r="F731" s="198"/>
      <c r="G731" s="183"/>
      <c r="H731" s="175"/>
    </row>
    <row r="732" spans="1:8" x14ac:dyDescent="0.25">
      <c r="A732" s="174" t="s">
        <v>2326</v>
      </c>
      <c r="B732" s="174"/>
      <c r="C732" s="227"/>
      <c r="D732" s="198"/>
      <c r="E732" s="173"/>
      <c r="F732" s="198"/>
      <c r="G732" s="183"/>
      <c r="H732" s="175"/>
    </row>
    <row r="733" spans="1:8" x14ac:dyDescent="0.25">
      <c r="A733" s="174" t="s">
        <v>2327</v>
      </c>
      <c r="B733" s="174"/>
      <c r="C733" s="227"/>
      <c r="D733" s="198"/>
      <c r="E733" s="173"/>
      <c r="F733" s="198"/>
      <c r="G733" s="183"/>
      <c r="H733" s="175"/>
    </row>
    <row r="734" spans="1:8" x14ac:dyDescent="0.25">
      <c r="A734" s="174" t="s">
        <v>2328</v>
      </c>
      <c r="B734" s="174"/>
      <c r="C734" s="227"/>
      <c r="D734" s="198"/>
      <c r="E734" s="173"/>
      <c r="F734" s="198"/>
      <c r="G734" s="183"/>
      <c r="H734" s="175"/>
    </row>
    <row r="735" spans="1:8" x14ac:dyDescent="0.25">
      <c r="A735" s="174" t="s">
        <v>2329</v>
      </c>
      <c r="B735" s="174"/>
      <c r="C735" s="227"/>
      <c r="D735" s="198"/>
      <c r="E735" s="173"/>
      <c r="F735" s="198"/>
      <c r="G735" s="183"/>
      <c r="H735" s="175"/>
    </row>
    <row r="736" spans="1:8" x14ac:dyDescent="0.25">
      <c r="A736" s="174" t="s">
        <v>2330</v>
      </c>
      <c r="B736" s="174"/>
      <c r="C736" s="227"/>
      <c r="D736" s="198"/>
      <c r="E736" s="173"/>
      <c r="F736" s="198"/>
      <c r="G736" s="183"/>
      <c r="H736" s="175"/>
    </row>
  </sheetData>
  <mergeCells count="2108">
    <mergeCell ref="H665:H666"/>
    <mergeCell ref="A668:B668"/>
    <mergeCell ref="A665:A666"/>
    <mergeCell ref="B665:B666"/>
    <mergeCell ref="C665:C666"/>
    <mergeCell ref="D665:E665"/>
    <mergeCell ref="F665:G665"/>
    <mergeCell ref="G659:G660"/>
    <mergeCell ref="H659:H660"/>
    <mergeCell ref="A661:A662"/>
    <mergeCell ref="B661:B662"/>
    <mergeCell ref="D661:D662"/>
    <mergeCell ref="E661:E662"/>
    <mergeCell ref="F661:F662"/>
    <mergeCell ref="G661:G662"/>
    <mergeCell ref="H661:H662"/>
    <mergeCell ref="A659:A660"/>
    <mergeCell ref="B659:B660"/>
    <mergeCell ref="D659:D660"/>
    <mergeCell ref="E659:E660"/>
    <mergeCell ref="F659:F660"/>
    <mergeCell ref="G655:G656"/>
    <mergeCell ref="H655:H656"/>
    <mergeCell ref="A657:A658"/>
    <mergeCell ref="B657:B658"/>
    <mergeCell ref="D657:D658"/>
    <mergeCell ref="E657:E658"/>
    <mergeCell ref="F657:F658"/>
    <mergeCell ref="G657:G658"/>
    <mergeCell ref="H657:H658"/>
    <mergeCell ref="A655:A656"/>
    <mergeCell ref="B655:B656"/>
    <mergeCell ref="D655:D656"/>
    <mergeCell ref="E655:E656"/>
    <mergeCell ref="F655:F656"/>
    <mergeCell ref="G651:G652"/>
    <mergeCell ref="H651:H652"/>
    <mergeCell ref="A653:A654"/>
    <mergeCell ref="B653:B654"/>
    <mergeCell ref="D653:D654"/>
    <mergeCell ref="E653:E654"/>
    <mergeCell ref="F653:F654"/>
    <mergeCell ref="G653:G654"/>
    <mergeCell ref="H653:H654"/>
    <mergeCell ref="A651:A652"/>
    <mergeCell ref="B651:B652"/>
    <mergeCell ref="D651:D652"/>
    <mergeCell ref="E651:E652"/>
    <mergeCell ref="F651:F652"/>
    <mergeCell ref="G643:G644"/>
    <mergeCell ref="H643:H644"/>
    <mergeCell ref="A645:A646"/>
    <mergeCell ref="C645:C646"/>
    <mergeCell ref="D645:D646"/>
    <mergeCell ref="E645:E646"/>
    <mergeCell ref="F645:F646"/>
    <mergeCell ref="G645:G646"/>
    <mergeCell ref="H645:H646"/>
    <mergeCell ref="A643:A644"/>
    <mergeCell ref="B643:B644"/>
    <mergeCell ref="D643:D644"/>
    <mergeCell ref="E643:E644"/>
    <mergeCell ref="F643:F644"/>
    <mergeCell ref="H636:H637"/>
    <mergeCell ref="A641:A642"/>
    <mergeCell ref="B641:B642"/>
    <mergeCell ref="D641:D642"/>
    <mergeCell ref="F641:F642"/>
    <mergeCell ref="G641:G642"/>
    <mergeCell ref="H641:H642"/>
    <mergeCell ref="A636:A637"/>
    <mergeCell ref="D636:D637"/>
    <mergeCell ref="E636:E637"/>
    <mergeCell ref="F636:F637"/>
    <mergeCell ref="G636:G637"/>
    <mergeCell ref="G628:G629"/>
    <mergeCell ref="H628:H629"/>
    <mergeCell ref="A630:A631"/>
    <mergeCell ref="C630:C631"/>
    <mergeCell ref="D630:D631"/>
    <mergeCell ref="E630:E631"/>
    <mergeCell ref="F630:F631"/>
    <mergeCell ref="G630:G631"/>
    <mergeCell ref="H630:H631"/>
    <mergeCell ref="A628:A629"/>
    <mergeCell ref="B628:B629"/>
    <mergeCell ref="D628:D629"/>
    <mergeCell ref="E628:E629"/>
    <mergeCell ref="F628:F629"/>
    <mergeCell ref="G623:G624"/>
    <mergeCell ref="H623:H624"/>
    <mergeCell ref="A626:A627"/>
    <mergeCell ref="B626:B627"/>
    <mergeCell ref="D626:D627"/>
    <mergeCell ref="E626:E627"/>
    <mergeCell ref="F626:F627"/>
    <mergeCell ref="G626:G627"/>
    <mergeCell ref="H626:H627"/>
    <mergeCell ref="A623:A624"/>
    <mergeCell ref="B623:B624"/>
    <mergeCell ref="D623:D624"/>
    <mergeCell ref="E623:E624"/>
    <mergeCell ref="F623:F624"/>
    <mergeCell ref="G618:G619"/>
    <mergeCell ref="H618:H619"/>
    <mergeCell ref="A621:A622"/>
    <mergeCell ref="B621:B622"/>
    <mergeCell ref="D621:D622"/>
    <mergeCell ref="E621:E622"/>
    <mergeCell ref="F621:F622"/>
    <mergeCell ref="G621:G622"/>
    <mergeCell ref="H621:H622"/>
    <mergeCell ref="A618:A619"/>
    <mergeCell ref="B618:B619"/>
    <mergeCell ref="D618:D619"/>
    <mergeCell ref="E618:E619"/>
    <mergeCell ref="F618:F619"/>
    <mergeCell ref="G612:G613"/>
    <mergeCell ref="H612:H613"/>
    <mergeCell ref="A615:A616"/>
    <mergeCell ref="B615:B616"/>
    <mergeCell ref="D615:D616"/>
    <mergeCell ref="F615:F616"/>
    <mergeCell ref="G615:G616"/>
    <mergeCell ref="H615:H616"/>
    <mergeCell ref="A612:A613"/>
    <mergeCell ref="B612:B613"/>
    <mergeCell ref="D612:D613"/>
    <mergeCell ref="E612:E613"/>
    <mergeCell ref="F612:F613"/>
    <mergeCell ref="G607:G608"/>
    <mergeCell ref="H607:H608"/>
    <mergeCell ref="A610:A611"/>
    <mergeCell ref="B610:B611"/>
    <mergeCell ref="D610:D611"/>
    <mergeCell ref="E610:E611"/>
    <mergeCell ref="F610:F611"/>
    <mergeCell ref="G610:G611"/>
    <mergeCell ref="H610:H611"/>
    <mergeCell ref="A607:A608"/>
    <mergeCell ref="B607:B608"/>
    <mergeCell ref="D607:D608"/>
    <mergeCell ref="E607:E608"/>
    <mergeCell ref="F607:F608"/>
    <mergeCell ref="G600:G601"/>
    <mergeCell ref="H600:H601"/>
    <mergeCell ref="A602:A603"/>
    <mergeCell ref="B602:B603"/>
    <mergeCell ref="D602:D603"/>
    <mergeCell ref="E602:E603"/>
    <mergeCell ref="F602:F603"/>
    <mergeCell ref="G602:G603"/>
    <mergeCell ref="H602:H603"/>
    <mergeCell ref="A600:A601"/>
    <mergeCell ref="B600:B601"/>
    <mergeCell ref="D600:D601"/>
    <mergeCell ref="E600:E601"/>
    <mergeCell ref="F600:F601"/>
    <mergeCell ref="G595:G596"/>
    <mergeCell ref="H595:H596"/>
    <mergeCell ref="A597:A598"/>
    <mergeCell ref="B597:B598"/>
    <mergeCell ref="D597:D598"/>
    <mergeCell ref="E597:E598"/>
    <mergeCell ref="F597:F598"/>
    <mergeCell ref="G597:G598"/>
    <mergeCell ref="H597:H598"/>
    <mergeCell ref="A595:A596"/>
    <mergeCell ref="B595:B596"/>
    <mergeCell ref="D595:D596"/>
    <mergeCell ref="E595:E596"/>
    <mergeCell ref="F595:F596"/>
    <mergeCell ref="G574:G575"/>
    <mergeCell ref="H574:H575"/>
    <mergeCell ref="A589:H589"/>
    <mergeCell ref="A592:A593"/>
    <mergeCell ref="B592:B593"/>
    <mergeCell ref="D592:D593"/>
    <mergeCell ref="E592:E593"/>
    <mergeCell ref="F592:F593"/>
    <mergeCell ref="G592:G593"/>
    <mergeCell ref="H592:H593"/>
    <mergeCell ref="A574:A575"/>
    <mergeCell ref="B574:B575"/>
    <mergeCell ref="D574:D575"/>
    <mergeCell ref="E574:E575"/>
    <mergeCell ref="F574:F575"/>
    <mergeCell ref="G570:G571"/>
    <mergeCell ref="H570:H571"/>
    <mergeCell ref="A572:A573"/>
    <mergeCell ref="B572:B573"/>
    <mergeCell ref="D572:D573"/>
    <mergeCell ref="E572:E573"/>
    <mergeCell ref="F572:F573"/>
    <mergeCell ref="G572:G573"/>
    <mergeCell ref="H572:H573"/>
    <mergeCell ref="A570:A571"/>
    <mergeCell ref="B570:B571"/>
    <mergeCell ref="D570:D571"/>
    <mergeCell ref="E570:E571"/>
    <mergeCell ref="F570:F571"/>
    <mergeCell ref="G566:G567"/>
    <mergeCell ref="H566:H567"/>
    <mergeCell ref="A568:A569"/>
    <mergeCell ref="B568:B569"/>
    <mergeCell ref="D568:D569"/>
    <mergeCell ref="E568:E569"/>
    <mergeCell ref="F568:F569"/>
    <mergeCell ref="G568:G569"/>
    <mergeCell ref="H568:H569"/>
    <mergeCell ref="A566:A567"/>
    <mergeCell ref="B566:B567"/>
    <mergeCell ref="D566:D567"/>
    <mergeCell ref="E566:E567"/>
    <mergeCell ref="F566:F567"/>
    <mergeCell ref="G562:G563"/>
    <mergeCell ref="H562:H563"/>
    <mergeCell ref="A564:A565"/>
    <mergeCell ref="B564:B565"/>
    <mergeCell ref="D564:D565"/>
    <mergeCell ref="E564:E565"/>
    <mergeCell ref="F564:F565"/>
    <mergeCell ref="G564:G565"/>
    <mergeCell ref="H564:H565"/>
    <mergeCell ref="A562:A563"/>
    <mergeCell ref="B562:B563"/>
    <mergeCell ref="D562:D563"/>
    <mergeCell ref="E562:E563"/>
    <mergeCell ref="F562:F563"/>
    <mergeCell ref="G558:G559"/>
    <mergeCell ref="H558:H559"/>
    <mergeCell ref="A560:A561"/>
    <mergeCell ref="B560:B561"/>
    <mergeCell ref="D560:D561"/>
    <mergeCell ref="E560:E561"/>
    <mergeCell ref="F560:F561"/>
    <mergeCell ref="G560:G561"/>
    <mergeCell ref="H560:H561"/>
    <mergeCell ref="A558:A559"/>
    <mergeCell ref="B558:B559"/>
    <mergeCell ref="D558:D559"/>
    <mergeCell ref="E558:E559"/>
    <mergeCell ref="F558:F559"/>
    <mergeCell ref="G554:G555"/>
    <mergeCell ref="H554:H555"/>
    <mergeCell ref="A556:A557"/>
    <mergeCell ref="B556:B557"/>
    <mergeCell ref="D556:D557"/>
    <mergeCell ref="E556:E557"/>
    <mergeCell ref="F556:F557"/>
    <mergeCell ref="G556:G557"/>
    <mergeCell ref="H556:H557"/>
    <mergeCell ref="A554:A555"/>
    <mergeCell ref="B554:B555"/>
    <mergeCell ref="D554:D555"/>
    <mergeCell ref="E554:E555"/>
    <mergeCell ref="F554:F555"/>
    <mergeCell ref="G550:G551"/>
    <mergeCell ref="H550:H551"/>
    <mergeCell ref="A552:A553"/>
    <mergeCell ref="B552:B553"/>
    <mergeCell ref="D552:D553"/>
    <mergeCell ref="E552:E553"/>
    <mergeCell ref="F552:F553"/>
    <mergeCell ref="G552:G553"/>
    <mergeCell ref="H552:H553"/>
    <mergeCell ref="A550:A551"/>
    <mergeCell ref="B550:B551"/>
    <mergeCell ref="D550:D551"/>
    <mergeCell ref="E550:E551"/>
    <mergeCell ref="F550:F551"/>
    <mergeCell ref="G546:G547"/>
    <mergeCell ref="H546:H547"/>
    <mergeCell ref="A548:A549"/>
    <mergeCell ref="B548:B549"/>
    <mergeCell ref="D548:D549"/>
    <mergeCell ref="E548:E549"/>
    <mergeCell ref="F548:F549"/>
    <mergeCell ref="G548:G549"/>
    <mergeCell ref="H548:H549"/>
    <mergeCell ref="A546:A547"/>
    <mergeCell ref="B546:B547"/>
    <mergeCell ref="D546:D547"/>
    <mergeCell ref="E546:E547"/>
    <mergeCell ref="F546:F547"/>
    <mergeCell ref="G542:G543"/>
    <mergeCell ref="H542:H543"/>
    <mergeCell ref="A544:A545"/>
    <mergeCell ref="B544:B545"/>
    <mergeCell ref="D544:D545"/>
    <mergeCell ref="E544:E545"/>
    <mergeCell ref="F544:F545"/>
    <mergeCell ref="G544:G545"/>
    <mergeCell ref="H544:H545"/>
    <mergeCell ref="A542:A543"/>
    <mergeCell ref="B542:B543"/>
    <mergeCell ref="D542:D543"/>
    <mergeCell ref="E542:E543"/>
    <mergeCell ref="F542:F543"/>
    <mergeCell ref="G538:G539"/>
    <mergeCell ref="H538:H539"/>
    <mergeCell ref="A540:A541"/>
    <mergeCell ref="B540:B541"/>
    <mergeCell ref="D540:D541"/>
    <mergeCell ref="E540:E541"/>
    <mergeCell ref="F540:F541"/>
    <mergeCell ref="G540:G541"/>
    <mergeCell ref="H540:H541"/>
    <mergeCell ref="A538:A539"/>
    <mergeCell ref="B538:B539"/>
    <mergeCell ref="D538:D539"/>
    <mergeCell ref="E538:E539"/>
    <mergeCell ref="F538:F539"/>
    <mergeCell ref="G534:G535"/>
    <mergeCell ref="H534:H535"/>
    <mergeCell ref="A536:A537"/>
    <mergeCell ref="B536:B537"/>
    <mergeCell ref="D536:D537"/>
    <mergeCell ref="E536:E537"/>
    <mergeCell ref="F536:F537"/>
    <mergeCell ref="G536:G537"/>
    <mergeCell ref="H536:H537"/>
    <mergeCell ref="A534:A535"/>
    <mergeCell ref="B534:B535"/>
    <mergeCell ref="D534:D535"/>
    <mergeCell ref="E534:E535"/>
    <mergeCell ref="F534:F535"/>
    <mergeCell ref="G530:G531"/>
    <mergeCell ref="H530:H531"/>
    <mergeCell ref="A532:A533"/>
    <mergeCell ref="B532:B533"/>
    <mergeCell ref="D532:D533"/>
    <mergeCell ref="E532:E533"/>
    <mergeCell ref="F532:F533"/>
    <mergeCell ref="G532:G533"/>
    <mergeCell ref="H532:H533"/>
    <mergeCell ref="A530:A531"/>
    <mergeCell ref="B530:B531"/>
    <mergeCell ref="D530:D531"/>
    <mergeCell ref="E530:E531"/>
    <mergeCell ref="F530:F531"/>
    <mergeCell ref="G526:G527"/>
    <mergeCell ref="H526:H527"/>
    <mergeCell ref="A528:A529"/>
    <mergeCell ref="B528:B529"/>
    <mergeCell ref="D528:D529"/>
    <mergeCell ref="E528:E529"/>
    <mergeCell ref="F528:F529"/>
    <mergeCell ref="G528:G529"/>
    <mergeCell ref="H528:H529"/>
    <mergeCell ref="A526:A527"/>
    <mergeCell ref="B526:B527"/>
    <mergeCell ref="D526:D527"/>
    <mergeCell ref="E526:E527"/>
    <mergeCell ref="F526:F527"/>
    <mergeCell ref="G522:G523"/>
    <mergeCell ref="H522:H523"/>
    <mergeCell ref="A524:A525"/>
    <mergeCell ref="B524:B525"/>
    <mergeCell ref="D524:D525"/>
    <mergeCell ref="E524:E525"/>
    <mergeCell ref="F524:F525"/>
    <mergeCell ref="G524:G525"/>
    <mergeCell ref="H524:H525"/>
    <mergeCell ref="A522:A523"/>
    <mergeCell ref="B522:B523"/>
    <mergeCell ref="D522:D523"/>
    <mergeCell ref="E522:E523"/>
    <mergeCell ref="F522:F523"/>
    <mergeCell ref="G518:G519"/>
    <mergeCell ref="H518:H519"/>
    <mergeCell ref="A520:A521"/>
    <mergeCell ref="B520:B521"/>
    <mergeCell ref="D520:D521"/>
    <mergeCell ref="E520:E521"/>
    <mergeCell ref="F520:F521"/>
    <mergeCell ref="G520:G521"/>
    <mergeCell ref="H520:H521"/>
    <mergeCell ref="A518:A519"/>
    <mergeCell ref="B518:B519"/>
    <mergeCell ref="D518:D519"/>
    <mergeCell ref="E518:E519"/>
    <mergeCell ref="F518:F519"/>
    <mergeCell ref="G514:G515"/>
    <mergeCell ref="H514:H515"/>
    <mergeCell ref="A516:A517"/>
    <mergeCell ref="B516:B517"/>
    <mergeCell ref="D516:D517"/>
    <mergeCell ref="E516:E517"/>
    <mergeCell ref="F516:F517"/>
    <mergeCell ref="G516:G517"/>
    <mergeCell ref="H516:H517"/>
    <mergeCell ref="A514:A515"/>
    <mergeCell ref="B514:B515"/>
    <mergeCell ref="D514:D515"/>
    <mergeCell ref="E514:E515"/>
    <mergeCell ref="F514:F515"/>
    <mergeCell ref="G510:G511"/>
    <mergeCell ref="H510:H511"/>
    <mergeCell ref="A512:A513"/>
    <mergeCell ref="B512:B513"/>
    <mergeCell ref="D512:D513"/>
    <mergeCell ref="E512:E513"/>
    <mergeCell ref="F512:F513"/>
    <mergeCell ref="G512:G513"/>
    <mergeCell ref="H512:H513"/>
    <mergeCell ref="A510:A511"/>
    <mergeCell ref="B510:B511"/>
    <mergeCell ref="D510:D511"/>
    <mergeCell ref="E510:E511"/>
    <mergeCell ref="F510:F511"/>
    <mergeCell ref="G506:G507"/>
    <mergeCell ref="H506:H507"/>
    <mergeCell ref="A508:A509"/>
    <mergeCell ref="B508:B509"/>
    <mergeCell ref="D508:D509"/>
    <mergeCell ref="E508:E509"/>
    <mergeCell ref="F508:F509"/>
    <mergeCell ref="G508:G509"/>
    <mergeCell ref="H508:H509"/>
    <mergeCell ref="A506:A507"/>
    <mergeCell ref="B506:B507"/>
    <mergeCell ref="D506:D507"/>
    <mergeCell ref="E506:E507"/>
    <mergeCell ref="F506:F507"/>
    <mergeCell ref="G502:G503"/>
    <mergeCell ref="H502:H503"/>
    <mergeCell ref="A504:A505"/>
    <mergeCell ref="B504:B505"/>
    <mergeCell ref="D504:D505"/>
    <mergeCell ref="E504:E505"/>
    <mergeCell ref="F504:F505"/>
    <mergeCell ref="G504:G505"/>
    <mergeCell ref="H504:H505"/>
    <mergeCell ref="A502:A503"/>
    <mergeCell ref="B502:B503"/>
    <mergeCell ref="D502:D503"/>
    <mergeCell ref="E502:E503"/>
    <mergeCell ref="F502:F503"/>
    <mergeCell ref="G498:G499"/>
    <mergeCell ref="H498:H499"/>
    <mergeCell ref="A500:A501"/>
    <mergeCell ref="B500:B501"/>
    <mergeCell ref="D500:D501"/>
    <mergeCell ref="E500:E501"/>
    <mergeCell ref="F500:F501"/>
    <mergeCell ref="G500:G501"/>
    <mergeCell ref="H500:H501"/>
    <mergeCell ref="A498:A499"/>
    <mergeCell ref="B498:B499"/>
    <mergeCell ref="D498:D499"/>
    <mergeCell ref="E498:E499"/>
    <mergeCell ref="F498:F499"/>
    <mergeCell ref="G494:G495"/>
    <mergeCell ref="H494:H495"/>
    <mergeCell ref="A496:A497"/>
    <mergeCell ref="B496:B497"/>
    <mergeCell ref="D496:D497"/>
    <mergeCell ref="E496:E497"/>
    <mergeCell ref="F496:F497"/>
    <mergeCell ref="G496:G497"/>
    <mergeCell ref="H496:H497"/>
    <mergeCell ref="A494:A495"/>
    <mergeCell ref="B494:B495"/>
    <mergeCell ref="D494:D495"/>
    <mergeCell ref="E494:E495"/>
    <mergeCell ref="F494:F495"/>
    <mergeCell ref="G490:G491"/>
    <mergeCell ref="H490:H491"/>
    <mergeCell ref="A492:A493"/>
    <mergeCell ref="B492:B493"/>
    <mergeCell ref="D492:D493"/>
    <mergeCell ref="E492:E493"/>
    <mergeCell ref="F492:F493"/>
    <mergeCell ref="G492:G493"/>
    <mergeCell ref="H492:H493"/>
    <mergeCell ref="A490:A491"/>
    <mergeCell ref="B490:B491"/>
    <mergeCell ref="D490:D491"/>
    <mergeCell ref="E490:E491"/>
    <mergeCell ref="F490:F491"/>
    <mergeCell ref="G486:G487"/>
    <mergeCell ref="H486:H487"/>
    <mergeCell ref="A488:A489"/>
    <mergeCell ref="B488:B489"/>
    <mergeCell ref="D488:D489"/>
    <mergeCell ref="E488:E489"/>
    <mergeCell ref="F488:F489"/>
    <mergeCell ref="G488:G489"/>
    <mergeCell ref="H488:H489"/>
    <mergeCell ref="A486:A487"/>
    <mergeCell ref="B486:B487"/>
    <mergeCell ref="D486:D487"/>
    <mergeCell ref="E486:E487"/>
    <mergeCell ref="F486:F487"/>
    <mergeCell ref="G482:G483"/>
    <mergeCell ref="H482:H483"/>
    <mergeCell ref="A484:A485"/>
    <mergeCell ref="B484:B485"/>
    <mergeCell ref="D484:D485"/>
    <mergeCell ref="E484:E485"/>
    <mergeCell ref="F484:F485"/>
    <mergeCell ref="G484:G485"/>
    <mergeCell ref="H484:H485"/>
    <mergeCell ref="A482:A483"/>
    <mergeCell ref="B482:B483"/>
    <mergeCell ref="D482:D483"/>
    <mergeCell ref="E482:E483"/>
    <mergeCell ref="F482:F483"/>
    <mergeCell ref="G478:G479"/>
    <mergeCell ref="H478:H479"/>
    <mergeCell ref="A480:A481"/>
    <mergeCell ref="B480:B481"/>
    <mergeCell ref="D480:D481"/>
    <mergeCell ref="E480:E481"/>
    <mergeCell ref="F480:F481"/>
    <mergeCell ref="G480:G481"/>
    <mergeCell ref="H480:H481"/>
    <mergeCell ref="A478:A479"/>
    <mergeCell ref="B478:B479"/>
    <mergeCell ref="D478:D479"/>
    <mergeCell ref="E478:E479"/>
    <mergeCell ref="F478:F479"/>
    <mergeCell ref="G474:G475"/>
    <mergeCell ref="H474:H475"/>
    <mergeCell ref="A476:A477"/>
    <mergeCell ref="B476:B477"/>
    <mergeCell ref="D476:D477"/>
    <mergeCell ref="E476:E477"/>
    <mergeCell ref="F476:F477"/>
    <mergeCell ref="G476:G477"/>
    <mergeCell ref="H476:H477"/>
    <mergeCell ref="A474:A475"/>
    <mergeCell ref="B474:B475"/>
    <mergeCell ref="D474:D475"/>
    <mergeCell ref="E474:E475"/>
    <mergeCell ref="F474:F475"/>
    <mergeCell ref="G469:G470"/>
    <mergeCell ref="H469:H470"/>
    <mergeCell ref="A471:A472"/>
    <mergeCell ref="B471:B472"/>
    <mergeCell ref="D471:D472"/>
    <mergeCell ref="E471:E472"/>
    <mergeCell ref="F471:F472"/>
    <mergeCell ref="G471:G472"/>
    <mergeCell ref="H471:H472"/>
    <mergeCell ref="A469:A470"/>
    <mergeCell ref="B469:B470"/>
    <mergeCell ref="D469:D470"/>
    <mergeCell ref="E469:E470"/>
    <mergeCell ref="F469:F470"/>
    <mergeCell ref="G465:G466"/>
    <mergeCell ref="H465:H466"/>
    <mergeCell ref="A467:A468"/>
    <mergeCell ref="D467:D468"/>
    <mergeCell ref="E467:E468"/>
    <mergeCell ref="F467:F468"/>
    <mergeCell ref="G467:G468"/>
    <mergeCell ref="H467:H468"/>
    <mergeCell ref="A465:A466"/>
    <mergeCell ref="B465:B466"/>
    <mergeCell ref="D465:D466"/>
    <mergeCell ref="E465:E466"/>
    <mergeCell ref="F465:F466"/>
    <mergeCell ref="G461:G462"/>
    <mergeCell ref="H461:H462"/>
    <mergeCell ref="A463:A464"/>
    <mergeCell ref="B463:B464"/>
    <mergeCell ref="D463:D464"/>
    <mergeCell ref="E463:E464"/>
    <mergeCell ref="F463:F464"/>
    <mergeCell ref="G463:G464"/>
    <mergeCell ref="H463:H464"/>
    <mergeCell ref="A461:A462"/>
    <mergeCell ref="B461:B462"/>
    <mergeCell ref="D461:D462"/>
    <mergeCell ref="E461:E462"/>
    <mergeCell ref="F461:F462"/>
    <mergeCell ref="G457:G458"/>
    <mergeCell ref="H457:H458"/>
    <mergeCell ref="A459:A460"/>
    <mergeCell ref="D459:D460"/>
    <mergeCell ref="E459:E460"/>
    <mergeCell ref="F459:F460"/>
    <mergeCell ref="G459:G460"/>
    <mergeCell ref="H459:H460"/>
    <mergeCell ref="A457:A458"/>
    <mergeCell ref="B457:B458"/>
    <mergeCell ref="D457:D458"/>
    <mergeCell ref="E457:E458"/>
    <mergeCell ref="F457:F458"/>
    <mergeCell ref="H453:H454"/>
    <mergeCell ref="A455:A456"/>
    <mergeCell ref="B455:B456"/>
    <mergeCell ref="D455:D456"/>
    <mergeCell ref="E455:E456"/>
    <mergeCell ref="F455:F456"/>
    <mergeCell ref="G455:G456"/>
    <mergeCell ref="H455:H456"/>
    <mergeCell ref="A453:A454"/>
    <mergeCell ref="D453:D454"/>
    <mergeCell ref="E453:E454"/>
    <mergeCell ref="F453:F454"/>
    <mergeCell ref="G453:G454"/>
    <mergeCell ref="G449:G450"/>
    <mergeCell ref="H449:H450"/>
    <mergeCell ref="A451:A452"/>
    <mergeCell ref="B451:B452"/>
    <mergeCell ref="D451:D452"/>
    <mergeCell ref="E451:E452"/>
    <mergeCell ref="F451:F452"/>
    <mergeCell ref="G451:G452"/>
    <mergeCell ref="H451:H452"/>
    <mergeCell ref="A449:A450"/>
    <mergeCell ref="B449:B450"/>
    <mergeCell ref="D449:D450"/>
    <mergeCell ref="E449:E450"/>
    <mergeCell ref="F449:F450"/>
    <mergeCell ref="G445:G446"/>
    <mergeCell ref="H445:H446"/>
    <mergeCell ref="A447:A448"/>
    <mergeCell ref="B447:B448"/>
    <mergeCell ref="D447:D448"/>
    <mergeCell ref="E447:E448"/>
    <mergeCell ref="F447:F448"/>
    <mergeCell ref="G447:G448"/>
    <mergeCell ref="H447:H448"/>
    <mergeCell ref="A445:A446"/>
    <mergeCell ref="B445:B446"/>
    <mergeCell ref="D445:D446"/>
    <mergeCell ref="E445:E446"/>
    <mergeCell ref="F445:F446"/>
    <mergeCell ref="G441:G442"/>
    <mergeCell ref="H441:H442"/>
    <mergeCell ref="A443:A444"/>
    <mergeCell ref="B443:B444"/>
    <mergeCell ref="D443:D444"/>
    <mergeCell ref="E443:E444"/>
    <mergeCell ref="F443:F444"/>
    <mergeCell ref="G443:G444"/>
    <mergeCell ref="H443:H444"/>
    <mergeCell ref="A441:A442"/>
    <mergeCell ref="B441:B442"/>
    <mergeCell ref="D441:D442"/>
    <mergeCell ref="E441:E442"/>
    <mergeCell ref="F441:F442"/>
    <mergeCell ref="H437:H438"/>
    <mergeCell ref="A439:A440"/>
    <mergeCell ref="D439:D440"/>
    <mergeCell ref="E439:E440"/>
    <mergeCell ref="F439:F440"/>
    <mergeCell ref="G439:G440"/>
    <mergeCell ref="H439:H440"/>
    <mergeCell ref="A437:A438"/>
    <mergeCell ref="D437:D438"/>
    <mergeCell ref="E437:E438"/>
    <mergeCell ref="F437:F438"/>
    <mergeCell ref="G437:G438"/>
    <mergeCell ref="G433:G434"/>
    <mergeCell ref="H433:H434"/>
    <mergeCell ref="A435:A436"/>
    <mergeCell ref="B435:B436"/>
    <mergeCell ref="D435:D436"/>
    <mergeCell ref="E435:E436"/>
    <mergeCell ref="F435:F436"/>
    <mergeCell ref="G435:G436"/>
    <mergeCell ref="H435:H436"/>
    <mergeCell ref="A433:A434"/>
    <mergeCell ref="B433:B434"/>
    <mergeCell ref="D433:D434"/>
    <mergeCell ref="E433:E434"/>
    <mergeCell ref="F433:F434"/>
    <mergeCell ref="G429:G430"/>
    <mergeCell ref="H429:H430"/>
    <mergeCell ref="A431:A432"/>
    <mergeCell ref="B431:B432"/>
    <mergeCell ref="D431:D432"/>
    <mergeCell ref="E431:E432"/>
    <mergeCell ref="F431:F432"/>
    <mergeCell ref="G431:G432"/>
    <mergeCell ref="H431:H432"/>
    <mergeCell ref="A429:A430"/>
    <mergeCell ref="B429:B430"/>
    <mergeCell ref="D429:D430"/>
    <mergeCell ref="E429:E430"/>
    <mergeCell ref="F429:F430"/>
    <mergeCell ref="G425:G426"/>
    <mergeCell ref="H425:H426"/>
    <mergeCell ref="A427:A428"/>
    <mergeCell ref="B427:B428"/>
    <mergeCell ref="D427:D428"/>
    <mergeCell ref="E427:E428"/>
    <mergeCell ref="F427:F428"/>
    <mergeCell ref="G427:G428"/>
    <mergeCell ref="H427:H428"/>
    <mergeCell ref="A425:A426"/>
    <mergeCell ref="B425:B426"/>
    <mergeCell ref="D425:D426"/>
    <mergeCell ref="E425:E426"/>
    <mergeCell ref="F425:F426"/>
    <mergeCell ref="G421:G422"/>
    <mergeCell ref="H421:H422"/>
    <mergeCell ref="A423:A424"/>
    <mergeCell ref="B423:B424"/>
    <mergeCell ref="D423:D424"/>
    <mergeCell ref="E423:E424"/>
    <mergeCell ref="F423:F424"/>
    <mergeCell ref="G423:G424"/>
    <mergeCell ref="H423:H424"/>
    <mergeCell ref="A421:A422"/>
    <mergeCell ref="B421:B422"/>
    <mergeCell ref="D421:D422"/>
    <mergeCell ref="E421:E422"/>
    <mergeCell ref="F421:F422"/>
    <mergeCell ref="G417:G418"/>
    <mergeCell ref="H417:H418"/>
    <mergeCell ref="A419:A420"/>
    <mergeCell ref="B419:B420"/>
    <mergeCell ref="D419:D420"/>
    <mergeCell ref="E419:E420"/>
    <mergeCell ref="F419:F420"/>
    <mergeCell ref="G419:G420"/>
    <mergeCell ref="H419:H420"/>
    <mergeCell ref="A417:A418"/>
    <mergeCell ref="B417:B418"/>
    <mergeCell ref="D417:D418"/>
    <mergeCell ref="E417:E418"/>
    <mergeCell ref="F417:F418"/>
    <mergeCell ref="G413:G414"/>
    <mergeCell ref="H413:H414"/>
    <mergeCell ref="A415:A416"/>
    <mergeCell ref="B415:B416"/>
    <mergeCell ref="D415:D416"/>
    <mergeCell ref="E415:E416"/>
    <mergeCell ref="F415:F416"/>
    <mergeCell ref="G415:G416"/>
    <mergeCell ref="H415:H416"/>
    <mergeCell ref="A413:A414"/>
    <mergeCell ref="B413:B414"/>
    <mergeCell ref="D413:D414"/>
    <mergeCell ref="E413:E414"/>
    <mergeCell ref="F413:F414"/>
    <mergeCell ref="G409:G410"/>
    <mergeCell ref="H409:H410"/>
    <mergeCell ref="A411:A412"/>
    <mergeCell ref="B411:B412"/>
    <mergeCell ref="D411:D412"/>
    <mergeCell ref="E411:E412"/>
    <mergeCell ref="F411:F412"/>
    <mergeCell ref="G411:G412"/>
    <mergeCell ref="H411:H412"/>
    <mergeCell ref="A409:A410"/>
    <mergeCell ref="B409:B410"/>
    <mergeCell ref="D409:D410"/>
    <mergeCell ref="E409:E410"/>
    <mergeCell ref="F409:F410"/>
    <mergeCell ref="G404:G405"/>
    <mergeCell ref="H404:H405"/>
    <mergeCell ref="A406:A407"/>
    <mergeCell ref="B406:B407"/>
    <mergeCell ref="D406:D407"/>
    <mergeCell ref="E406:E407"/>
    <mergeCell ref="F406:F407"/>
    <mergeCell ref="G406:G407"/>
    <mergeCell ref="H406:H407"/>
    <mergeCell ref="A404:A405"/>
    <mergeCell ref="B404:B405"/>
    <mergeCell ref="D404:D405"/>
    <mergeCell ref="E404:E405"/>
    <mergeCell ref="F404:F405"/>
    <mergeCell ref="H400:H401"/>
    <mergeCell ref="A402:A403"/>
    <mergeCell ref="B402:B403"/>
    <mergeCell ref="D402:D403"/>
    <mergeCell ref="E402:E403"/>
    <mergeCell ref="F402:F403"/>
    <mergeCell ref="G402:G403"/>
    <mergeCell ref="H402:H403"/>
    <mergeCell ref="A400:A401"/>
    <mergeCell ref="D400:D401"/>
    <mergeCell ref="E400:E401"/>
    <mergeCell ref="F400:F401"/>
    <mergeCell ref="G400:G401"/>
    <mergeCell ref="G396:G397"/>
    <mergeCell ref="H396:H397"/>
    <mergeCell ref="A398:A399"/>
    <mergeCell ref="B398:B399"/>
    <mergeCell ref="D398:D399"/>
    <mergeCell ref="E398:E399"/>
    <mergeCell ref="F398:F399"/>
    <mergeCell ref="G398:G399"/>
    <mergeCell ref="H398:H399"/>
    <mergeCell ref="A396:A397"/>
    <mergeCell ref="B396:B397"/>
    <mergeCell ref="D396:D397"/>
    <mergeCell ref="E396:E397"/>
    <mergeCell ref="F396:F397"/>
    <mergeCell ref="G392:G393"/>
    <mergeCell ref="H392:H393"/>
    <mergeCell ref="A394:A395"/>
    <mergeCell ref="B394:B395"/>
    <mergeCell ref="D394:D395"/>
    <mergeCell ref="E394:E395"/>
    <mergeCell ref="F394:F395"/>
    <mergeCell ref="G394:G395"/>
    <mergeCell ref="H394:H395"/>
    <mergeCell ref="A392:A393"/>
    <mergeCell ref="B392:B393"/>
    <mergeCell ref="D392:D393"/>
    <mergeCell ref="E392:E393"/>
    <mergeCell ref="F392:F393"/>
    <mergeCell ref="G388:G389"/>
    <mergeCell ref="H388:H389"/>
    <mergeCell ref="A390:A391"/>
    <mergeCell ref="D390:D391"/>
    <mergeCell ref="E390:E391"/>
    <mergeCell ref="F390:F391"/>
    <mergeCell ref="G390:G391"/>
    <mergeCell ref="H390:H391"/>
    <mergeCell ref="A388:A389"/>
    <mergeCell ref="B388:B389"/>
    <mergeCell ref="D388:D389"/>
    <mergeCell ref="E388:E389"/>
    <mergeCell ref="F388:F389"/>
    <mergeCell ref="G384:G385"/>
    <mergeCell ref="H384:H385"/>
    <mergeCell ref="A386:A387"/>
    <mergeCell ref="B386:B387"/>
    <mergeCell ref="D386:D387"/>
    <mergeCell ref="E386:E387"/>
    <mergeCell ref="F386:F387"/>
    <mergeCell ref="G386:G387"/>
    <mergeCell ref="H386:H387"/>
    <mergeCell ref="A384:A385"/>
    <mergeCell ref="B384:B385"/>
    <mergeCell ref="D384:D385"/>
    <mergeCell ref="E384:E385"/>
    <mergeCell ref="F384:F385"/>
    <mergeCell ref="H380:H381"/>
    <mergeCell ref="A382:A383"/>
    <mergeCell ref="B382:B383"/>
    <mergeCell ref="D382:D383"/>
    <mergeCell ref="E382:E383"/>
    <mergeCell ref="F382:F383"/>
    <mergeCell ref="G382:G383"/>
    <mergeCell ref="H382:H383"/>
    <mergeCell ref="A380:A381"/>
    <mergeCell ref="D380:D381"/>
    <mergeCell ref="E380:E381"/>
    <mergeCell ref="F380:F381"/>
    <mergeCell ref="G380:G381"/>
    <mergeCell ref="G376:G377"/>
    <mergeCell ref="H376:H377"/>
    <mergeCell ref="A378:A379"/>
    <mergeCell ref="B378:B379"/>
    <mergeCell ref="D378:D379"/>
    <mergeCell ref="E378:E379"/>
    <mergeCell ref="F378:F379"/>
    <mergeCell ref="G378:G379"/>
    <mergeCell ref="H378:H379"/>
    <mergeCell ref="A376:A377"/>
    <mergeCell ref="B376:B377"/>
    <mergeCell ref="D376:D377"/>
    <mergeCell ref="E376:E377"/>
    <mergeCell ref="F376:F377"/>
    <mergeCell ref="G372:G373"/>
    <mergeCell ref="H372:H373"/>
    <mergeCell ref="A374:A375"/>
    <mergeCell ref="B374:B375"/>
    <mergeCell ref="D374:D375"/>
    <mergeCell ref="E374:E375"/>
    <mergeCell ref="F374:F375"/>
    <mergeCell ref="G374:G375"/>
    <mergeCell ref="H374:H375"/>
    <mergeCell ref="A372:A373"/>
    <mergeCell ref="B372:B373"/>
    <mergeCell ref="D372:D373"/>
    <mergeCell ref="E372:E373"/>
    <mergeCell ref="F372:F373"/>
    <mergeCell ref="G368:G369"/>
    <mergeCell ref="H368:H369"/>
    <mergeCell ref="A370:A371"/>
    <mergeCell ref="B370:B371"/>
    <mergeCell ref="D370:D371"/>
    <mergeCell ref="E370:E371"/>
    <mergeCell ref="F370:F371"/>
    <mergeCell ref="G370:G371"/>
    <mergeCell ref="H370:H371"/>
    <mergeCell ref="A368:A369"/>
    <mergeCell ref="B368:B369"/>
    <mergeCell ref="D368:D369"/>
    <mergeCell ref="E368:E369"/>
    <mergeCell ref="F368:F369"/>
    <mergeCell ref="G364:G365"/>
    <mergeCell ref="H364:H365"/>
    <mergeCell ref="A366:A367"/>
    <mergeCell ref="B366:B367"/>
    <mergeCell ref="D366:D367"/>
    <mergeCell ref="E366:E367"/>
    <mergeCell ref="F366:F367"/>
    <mergeCell ref="G366:G367"/>
    <mergeCell ref="H366:H367"/>
    <mergeCell ref="A364:A365"/>
    <mergeCell ref="B364:B365"/>
    <mergeCell ref="D364:D365"/>
    <mergeCell ref="E364:E365"/>
    <mergeCell ref="F364:F365"/>
    <mergeCell ref="G360:G361"/>
    <mergeCell ref="H360:H361"/>
    <mergeCell ref="A362:A363"/>
    <mergeCell ref="B362:B363"/>
    <mergeCell ref="D362:D363"/>
    <mergeCell ref="E362:E363"/>
    <mergeCell ref="F362:F363"/>
    <mergeCell ref="G362:G363"/>
    <mergeCell ref="H362:H363"/>
    <mergeCell ref="A360:A361"/>
    <mergeCell ref="B360:B361"/>
    <mergeCell ref="D360:D361"/>
    <mergeCell ref="E360:E361"/>
    <mergeCell ref="F360:F361"/>
    <mergeCell ref="G356:G357"/>
    <mergeCell ref="H356:H357"/>
    <mergeCell ref="A358:A359"/>
    <mergeCell ref="B358:B359"/>
    <mergeCell ref="D358:D359"/>
    <mergeCell ref="E358:E359"/>
    <mergeCell ref="F358:F359"/>
    <mergeCell ref="G358:G359"/>
    <mergeCell ref="H358:H359"/>
    <mergeCell ref="A356:A357"/>
    <mergeCell ref="B356:B357"/>
    <mergeCell ref="D356:D357"/>
    <mergeCell ref="E356:E357"/>
    <mergeCell ref="F356:F357"/>
    <mergeCell ref="G352:G353"/>
    <mergeCell ref="H352:H353"/>
    <mergeCell ref="A354:A355"/>
    <mergeCell ref="B354:B355"/>
    <mergeCell ref="D354:D355"/>
    <mergeCell ref="E354:E355"/>
    <mergeCell ref="F354:F355"/>
    <mergeCell ref="G354:G355"/>
    <mergeCell ref="H354:H355"/>
    <mergeCell ref="A352:A353"/>
    <mergeCell ref="B352:B353"/>
    <mergeCell ref="D352:D353"/>
    <mergeCell ref="E352:E353"/>
    <mergeCell ref="F352:F353"/>
    <mergeCell ref="G348:G349"/>
    <mergeCell ref="H348:H349"/>
    <mergeCell ref="A350:A351"/>
    <mergeCell ref="B350:B351"/>
    <mergeCell ref="D350:D351"/>
    <mergeCell ref="E350:E351"/>
    <mergeCell ref="F350:F351"/>
    <mergeCell ref="G350:G351"/>
    <mergeCell ref="H350:H351"/>
    <mergeCell ref="A348:A349"/>
    <mergeCell ref="B348:B349"/>
    <mergeCell ref="D348:D349"/>
    <mergeCell ref="E348:E349"/>
    <mergeCell ref="F348:F349"/>
    <mergeCell ref="G344:G345"/>
    <mergeCell ref="H344:H345"/>
    <mergeCell ref="A346:A347"/>
    <mergeCell ref="B346:B347"/>
    <mergeCell ref="D346:D347"/>
    <mergeCell ref="E346:E347"/>
    <mergeCell ref="F346:F347"/>
    <mergeCell ref="G346:G347"/>
    <mergeCell ref="H346:H347"/>
    <mergeCell ref="A344:A345"/>
    <mergeCell ref="B344:B345"/>
    <mergeCell ref="D344:D345"/>
    <mergeCell ref="E344:E345"/>
    <mergeCell ref="F344:F345"/>
    <mergeCell ref="G340:G341"/>
    <mergeCell ref="H340:H341"/>
    <mergeCell ref="A342:A343"/>
    <mergeCell ref="B342:B343"/>
    <mergeCell ref="D342:D343"/>
    <mergeCell ref="E342:E343"/>
    <mergeCell ref="F342:F343"/>
    <mergeCell ref="G342:G343"/>
    <mergeCell ref="H342:H343"/>
    <mergeCell ref="A340:A341"/>
    <mergeCell ref="B340:B341"/>
    <mergeCell ref="D340:D341"/>
    <mergeCell ref="E340:E341"/>
    <mergeCell ref="F340:F341"/>
    <mergeCell ref="G336:G337"/>
    <mergeCell ref="H336:H337"/>
    <mergeCell ref="A338:A339"/>
    <mergeCell ref="B338:B339"/>
    <mergeCell ref="D338:D339"/>
    <mergeCell ref="E338:E339"/>
    <mergeCell ref="F338:F339"/>
    <mergeCell ref="G338:G339"/>
    <mergeCell ref="H338:H339"/>
    <mergeCell ref="A336:A337"/>
    <mergeCell ref="B336:B337"/>
    <mergeCell ref="D336:D337"/>
    <mergeCell ref="E336:E337"/>
    <mergeCell ref="F336:F337"/>
    <mergeCell ref="G332:G333"/>
    <mergeCell ref="H332:H333"/>
    <mergeCell ref="A334:A335"/>
    <mergeCell ref="B334:B335"/>
    <mergeCell ref="D334:D335"/>
    <mergeCell ref="E334:E335"/>
    <mergeCell ref="F334:F335"/>
    <mergeCell ref="G334:G335"/>
    <mergeCell ref="H334:H335"/>
    <mergeCell ref="A332:A333"/>
    <mergeCell ref="B332:B333"/>
    <mergeCell ref="D332:D333"/>
    <mergeCell ref="E332:E333"/>
    <mergeCell ref="F332:F333"/>
    <mergeCell ref="G328:G329"/>
    <mergeCell ref="H328:H329"/>
    <mergeCell ref="A330:A331"/>
    <mergeCell ref="B330:B331"/>
    <mergeCell ref="D330:D331"/>
    <mergeCell ref="E330:E331"/>
    <mergeCell ref="F330:F331"/>
    <mergeCell ref="G330:G331"/>
    <mergeCell ref="H330:H331"/>
    <mergeCell ref="A328:A329"/>
    <mergeCell ref="B328:B329"/>
    <mergeCell ref="D328:D329"/>
    <mergeCell ref="E328:E329"/>
    <mergeCell ref="F328:F329"/>
    <mergeCell ref="H324:H325"/>
    <mergeCell ref="A326:A327"/>
    <mergeCell ref="B326:B327"/>
    <mergeCell ref="D326:D327"/>
    <mergeCell ref="E326:E327"/>
    <mergeCell ref="F326:F327"/>
    <mergeCell ref="G326:G327"/>
    <mergeCell ref="H326:H327"/>
    <mergeCell ref="A324:A325"/>
    <mergeCell ref="D324:D325"/>
    <mergeCell ref="E324:E325"/>
    <mergeCell ref="F324:F325"/>
    <mergeCell ref="G324:G325"/>
    <mergeCell ref="G320:G321"/>
    <mergeCell ref="H320:H321"/>
    <mergeCell ref="A322:A323"/>
    <mergeCell ref="B322:B323"/>
    <mergeCell ref="D322:D323"/>
    <mergeCell ref="E322:E323"/>
    <mergeCell ref="F322:F323"/>
    <mergeCell ref="G322:G323"/>
    <mergeCell ref="H322:H323"/>
    <mergeCell ref="A320:A321"/>
    <mergeCell ref="B320:B321"/>
    <mergeCell ref="D320:D321"/>
    <mergeCell ref="E320:E321"/>
    <mergeCell ref="F320:F321"/>
    <mergeCell ref="G316:G317"/>
    <mergeCell ref="H316:H317"/>
    <mergeCell ref="A318:A319"/>
    <mergeCell ref="B318:B319"/>
    <mergeCell ref="D318:D319"/>
    <mergeCell ref="E318:E319"/>
    <mergeCell ref="F318:F319"/>
    <mergeCell ref="G318:G319"/>
    <mergeCell ref="H318:H319"/>
    <mergeCell ref="A316:A317"/>
    <mergeCell ref="B316:B317"/>
    <mergeCell ref="D316:D317"/>
    <mergeCell ref="E316:E317"/>
    <mergeCell ref="F316:F317"/>
    <mergeCell ref="G312:G313"/>
    <mergeCell ref="H312:H313"/>
    <mergeCell ref="A314:A315"/>
    <mergeCell ref="B314:B315"/>
    <mergeCell ref="D314:D315"/>
    <mergeCell ref="E314:E315"/>
    <mergeCell ref="F314:F315"/>
    <mergeCell ref="G314:G315"/>
    <mergeCell ref="H314:H315"/>
    <mergeCell ref="A312:A313"/>
    <mergeCell ref="B312:B313"/>
    <mergeCell ref="D312:D313"/>
    <mergeCell ref="E312:E313"/>
    <mergeCell ref="F312:F313"/>
    <mergeCell ref="G308:G309"/>
    <mergeCell ref="H308:H309"/>
    <mergeCell ref="A310:A311"/>
    <mergeCell ref="B310:B311"/>
    <mergeCell ref="D310:D311"/>
    <mergeCell ref="E310:E311"/>
    <mergeCell ref="F310:F311"/>
    <mergeCell ref="G310:G311"/>
    <mergeCell ref="H310:H311"/>
    <mergeCell ref="A308:A309"/>
    <mergeCell ref="B308:B309"/>
    <mergeCell ref="D308:D309"/>
    <mergeCell ref="E308:E309"/>
    <mergeCell ref="F308:F309"/>
    <mergeCell ref="G304:G305"/>
    <mergeCell ref="H304:H305"/>
    <mergeCell ref="A306:A307"/>
    <mergeCell ref="B306:B307"/>
    <mergeCell ref="D306:D307"/>
    <mergeCell ref="E306:E307"/>
    <mergeCell ref="F306:F307"/>
    <mergeCell ref="G306:G307"/>
    <mergeCell ref="H306:H307"/>
    <mergeCell ref="A304:A305"/>
    <mergeCell ref="B304:B305"/>
    <mergeCell ref="D304:D305"/>
    <mergeCell ref="E304:E305"/>
    <mergeCell ref="F304:F305"/>
    <mergeCell ref="A301:H301"/>
    <mergeCell ref="A302:A303"/>
    <mergeCell ref="B302:B303"/>
    <mergeCell ref="D302:D303"/>
    <mergeCell ref="E302:E303"/>
    <mergeCell ref="F302:F303"/>
    <mergeCell ref="G302:G303"/>
    <mergeCell ref="H302:H303"/>
    <mergeCell ref="G296:G297"/>
    <mergeCell ref="H296:H297"/>
    <mergeCell ref="A298:A299"/>
    <mergeCell ref="B298:B299"/>
    <mergeCell ref="D298:D299"/>
    <mergeCell ref="E298:E299"/>
    <mergeCell ref="F298:F299"/>
    <mergeCell ref="G298:G299"/>
    <mergeCell ref="H298:H299"/>
    <mergeCell ref="A296:A297"/>
    <mergeCell ref="B296:B297"/>
    <mergeCell ref="D296:D297"/>
    <mergeCell ref="E296:E297"/>
    <mergeCell ref="F296:F297"/>
    <mergeCell ref="G292:G293"/>
    <mergeCell ref="H292:H293"/>
    <mergeCell ref="A294:A295"/>
    <mergeCell ref="B294:B295"/>
    <mergeCell ref="D294:D295"/>
    <mergeCell ref="E294:E295"/>
    <mergeCell ref="F294:F295"/>
    <mergeCell ref="G294:G295"/>
    <mergeCell ref="H294:H295"/>
    <mergeCell ref="A292:A293"/>
    <mergeCell ref="B292:B293"/>
    <mergeCell ref="D292:D293"/>
    <mergeCell ref="E292:E293"/>
    <mergeCell ref="F292:F293"/>
    <mergeCell ref="G287:G288"/>
    <mergeCell ref="H287:H288"/>
    <mergeCell ref="A290:A291"/>
    <mergeCell ref="B290:B291"/>
    <mergeCell ref="D290:D291"/>
    <mergeCell ref="E290:E291"/>
    <mergeCell ref="F290:F291"/>
    <mergeCell ref="G290:G291"/>
    <mergeCell ref="H290:H291"/>
    <mergeCell ref="A287:A288"/>
    <mergeCell ref="B287:B288"/>
    <mergeCell ref="D287:D288"/>
    <mergeCell ref="E287:E288"/>
    <mergeCell ref="F287:F288"/>
    <mergeCell ref="G283:G284"/>
    <mergeCell ref="H283:H284"/>
    <mergeCell ref="A285:A286"/>
    <mergeCell ref="B285:B286"/>
    <mergeCell ref="D285:D286"/>
    <mergeCell ref="E285:E286"/>
    <mergeCell ref="F285:F286"/>
    <mergeCell ref="G285:G286"/>
    <mergeCell ref="H285:H286"/>
    <mergeCell ref="A283:A284"/>
    <mergeCell ref="B283:B284"/>
    <mergeCell ref="D283:D284"/>
    <mergeCell ref="E283:E284"/>
    <mergeCell ref="F283:F284"/>
    <mergeCell ref="G279:G280"/>
    <mergeCell ref="H279:H280"/>
    <mergeCell ref="A281:A282"/>
    <mergeCell ref="B281:B282"/>
    <mergeCell ref="D281:D282"/>
    <mergeCell ref="E281:E282"/>
    <mergeCell ref="F281:F282"/>
    <mergeCell ref="G281:G282"/>
    <mergeCell ref="H281:H282"/>
    <mergeCell ref="A279:A280"/>
    <mergeCell ref="B279:B280"/>
    <mergeCell ref="D279:D280"/>
    <mergeCell ref="E279:E280"/>
    <mergeCell ref="F279:F280"/>
    <mergeCell ref="G275:G276"/>
    <mergeCell ref="H275:H276"/>
    <mergeCell ref="A277:A278"/>
    <mergeCell ref="B277:B278"/>
    <mergeCell ref="D277:D278"/>
    <mergeCell ref="E277:E278"/>
    <mergeCell ref="F277:F278"/>
    <mergeCell ref="G277:G278"/>
    <mergeCell ref="H277:H278"/>
    <mergeCell ref="A275:A276"/>
    <mergeCell ref="B275:B276"/>
    <mergeCell ref="D275:D276"/>
    <mergeCell ref="E275:E276"/>
    <mergeCell ref="F275:F276"/>
    <mergeCell ref="G271:G272"/>
    <mergeCell ref="H271:H272"/>
    <mergeCell ref="A273:A274"/>
    <mergeCell ref="B273:B274"/>
    <mergeCell ref="D273:D274"/>
    <mergeCell ref="E273:E274"/>
    <mergeCell ref="F273:F274"/>
    <mergeCell ref="G273:G274"/>
    <mergeCell ref="H273:H274"/>
    <mergeCell ref="A271:A272"/>
    <mergeCell ref="B271:B272"/>
    <mergeCell ref="D271:D272"/>
    <mergeCell ref="E271:E272"/>
    <mergeCell ref="F271:F272"/>
    <mergeCell ref="G267:G268"/>
    <mergeCell ref="H267:H268"/>
    <mergeCell ref="A269:A270"/>
    <mergeCell ref="B269:B270"/>
    <mergeCell ref="D269:D270"/>
    <mergeCell ref="E269:E270"/>
    <mergeCell ref="F269:F270"/>
    <mergeCell ref="G269:G270"/>
    <mergeCell ref="H269:H270"/>
    <mergeCell ref="A267:A268"/>
    <mergeCell ref="B267:B268"/>
    <mergeCell ref="D267:D268"/>
    <mergeCell ref="E267:E268"/>
    <mergeCell ref="F267:F268"/>
    <mergeCell ref="G263:G264"/>
    <mergeCell ref="H263:H264"/>
    <mergeCell ref="A265:A266"/>
    <mergeCell ref="B265:B266"/>
    <mergeCell ref="D265:D266"/>
    <mergeCell ref="E265:E266"/>
    <mergeCell ref="F265:F266"/>
    <mergeCell ref="G265:G266"/>
    <mergeCell ref="H265:H266"/>
    <mergeCell ref="A263:A264"/>
    <mergeCell ref="B263:B264"/>
    <mergeCell ref="D263:D264"/>
    <mergeCell ref="E263:E264"/>
    <mergeCell ref="F263:F264"/>
    <mergeCell ref="G259:G260"/>
    <mergeCell ref="H259:H260"/>
    <mergeCell ref="A261:A262"/>
    <mergeCell ref="B261:B262"/>
    <mergeCell ref="D261:D262"/>
    <mergeCell ref="E261:E262"/>
    <mergeCell ref="F261:F262"/>
    <mergeCell ref="G261:G262"/>
    <mergeCell ref="H261:H262"/>
    <mergeCell ref="A259:A260"/>
    <mergeCell ref="B259:B260"/>
    <mergeCell ref="D259:D260"/>
    <mergeCell ref="E259:E260"/>
    <mergeCell ref="F259:F260"/>
    <mergeCell ref="G255:G256"/>
    <mergeCell ref="H255:H256"/>
    <mergeCell ref="A257:A258"/>
    <mergeCell ref="B257:B258"/>
    <mergeCell ref="D257:D258"/>
    <mergeCell ref="E257:E258"/>
    <mergeCell ref="F257:F258"/>
    <mergeCell ref="G257:G258"/>
    <mergeCell ref="H257:H258"/>
    <mergeCell ref="A255:A256"/>
    <mergeCell ref="B255:B256"/>
    <mergeCell ref="D255:D256"/>
    <mergeCell ref="E255:E256"/>
    <mergeCell ref="F255:F256"/>
    <mergeCell ref="G251:G252"/>
    <mergeCell ref="H251:H252"/>
    <mergeCell ref="A253:A254"/>
    <mergeCell ref="B253:B254"/>
    <mergeCell ref="D253:D254"/>
    <mergeCell ref="E253:E254"/>
    <mergeCell ref="F253:F254"/>
    <mergeCell ref="G253:G254"/>
    <mergeCell ref="H253:H254"/>
    <mergeCell ref="A251:A252"/>
    <mergeCell ref="B251:B252"/>
    <mergeCell ref="D251:D252"/>
    <mergeCell ref="E251:E252"/>
    <mergeCell ref="F251:F252"/>
    <mergeCell ref="G247:G248"/>
    <mergeCell ref="H247:H248"/>
    <mergeCell ref="A249:A250"/>
    <mergeCell ref="B249:B250"/>
    <mergeCell ref="D249:D250"/>
    <mergeCell ref="E249:E250"/>
    <mergeCell ref="F249:F250"/>
    <mergeCell ref="G249:G250"/>
    <mergeCell ref="H249:H250"/>
    <mergeCell ref="A247:A248"/>
    <mergeCell ref="B247:B248"/>
    <mergeCell ref="D247:D248"/>
    <mergeCell ref="E247:E248"/>
    <mergeCell ref="F247:F248"/>
    <mergeCell ref="G243:G244"/>
    <mergeCell ref="H243:H244"/>
    <mergeCell ref="A245:A246"/>
    <mergeCell ref="B245:B246"/>
    <mergeCell ref="D245:D246"/>
    <mergeCell ref="E245:E246"/>
    <mergeCell ref="F245:F246"/>
    <mergeCell ref="G245:G246"/>
    <mergeCell ref="H245:H246"/>
    <mergeCell ref="A243:A244"/>
    <mergeCell ref="B243:B244"/>
    <mergeCell ref="D243:D244"/>
    <mergeCell ref="E243:E244"/>
    <mergeCell ref="F243:F244"/>
    <mergeCell ref="G239:G240"/>
    <mergeCell ref="H239:H240"/>
    <mergeCell ref="A241:A242"/>
    <mergeCell ref="B241:B242"/>
    <mergeCell ref="D241:D242"/>
    <mergeCell ref="E241:E242"/>
    <mergeCell ref="F241:F242"/>
    <mergeCell ref="G241:G242"/>
    <mergeCell ref="H241:H242"/>
    <mergeCell ref="A239:A240"/>
    <mergeCell ref="B239:B240"/>
    <mergeCell ref="D239:D240"/>
    <mergeCell ref="E239:E240"/>
    <mergeCell ref="F239:F240"/>
    <mergeCell ref="G235:G236"/>
    <mergeCell ref="H235:H236"/>
    <mergeCell ref="A237:A238"/>
    <mergeCell ref="B237:B238"/>
    <mergeCell ref="D237:D238"/>
    <mergeCell ref="E237:E238"/>
    <mergeCell ref="F237:F238"/>
    <mergeCell ref="G237:G238"/>
    <mergeCell ref="H237:H238"/>
    <mergeCell ref="A235:A236"/>
    <mergeCell ref="B235:B236"/>
    <mergeCell ref="D235:D236"/>
    <mergeCell ref="E235:E236"/>
    <mergeCell ref="F235:F236"/>
    <mergeCell ref="G231:G232"/>
    <mergeCell ref="H231:H232"/>
    <mergeCell ref="A233:A234"/>
    <mergeCell ref="B233:B234"/>
    <mergeCell ref="D233:D234"/>
    <mergeCell ref="E233:E234"/>
    <mergeCell ref="F233:F234"/>
    <mergeCell ref="G233:G234"/>
    <mergeCell ref="H233:H234"/>
    <mergeCell ref="A231:A232"/>
    <mergeCell ref="B231:B232"/>
    <mergeCell ref="D231:D232"/>
    <mergeCell ref="E231:E232"/>
    <mergeCell ref="F231:F232"/>
    <mergeCell ref="G227:G228"/>
    <mergeCell ref="H227:H228"/>
    <mergeCell ref="A229:A230"/>
    <mergeCell ref="B229:B230"/>
    <mergeCell ref="D229:D230"/>
    <mergeCell ref="E229:E230"/>
    <mergeCell ref="F229:F230"/>
    <mergeCell ref="G229:G230"/>
    <mergeCell ref="H229:H230"/>
    <mergeCell ref="A227:A228"/>
    <mergeCell ref="B227:B228"/>
    <mergeCell ref="D227:D228"/>
    <mergeCell ref="E227:E228"/>
    <mergeCell ref="F227:F228"/>
    <mergeCell ref="G223:G224"/>
    <mergeCell ref="H223:H224"/>
    <mergeCell ref="A225:A226"/>
    <mergeCell ref="B225:B226"/>
    <mergeCell ref="D225:D226"/>
    <mergeCell ref="E225:E226"/>
    <mergeCell ref="F225:F226"/>
    <mergeCell ref="G225:G226"/>
    <mergeCell ref="H225:H226"/>
    <mergeCell ref="A223:A224"/>
    <mergeCell ref="B223:B224"/>
    <mergeCell ref="D223:D224"/>
    <mergeCell ref="E223:E224"/>
    <mergeCell ref="F223:F224"/>
    <mergeCell ref="G219:G220"/>
    <mergeCell ref="H219:H220"/>
    <mergeCell ref="A221:A222"/>
    <mergeCell ref="B221:B222"/>
    <mergeCell ref="D221:D222"/>
    <mergeCell ref="E221:E222"/>
    <mergeCell ref="F221:F222"/>
    <mergeCell ref="G221:G222"/>
    <mergeCell ref="H221:H222"/>
    <mergeCell ref="A219:A220"/>
    <mergeCell ref="B219:B220"/>
    <mergeCell ref="D219:D220"/>
    <mergeCell ref="E219:E220"/>
    <mergeCell ref="F219:F220"/>
    <mergeCell ref="G215:G216"/>
    <mergeCell ref="H215:H216"/>
    <mergeCell ref="A217:A218"/>
    <mergeCell ref="B217:B218"/>
    <mergeCell ref="D217:D218"/>
    <mergeCell ref="E217:E218"/>
    <mergeCell ref="F217:F218"/>
    <mergeCell ref="G217:G218"/>
    <mergeCell ref="H217:H218"/>
    <mergeCell ref="A215:A216"/>
    <mergeCell ref="B215:B216"/>
    <mergeCell ref="D215:D216"/>
    <mergeCell ref="E215:E216"/>
    <mergeCell ref="F215:F216"/>
    <mergeCell ref="G211:G212"/>
    <mergeCell ref="H211:H212"/>
    <mergeCell ref="A213:A214"/>
    <mergeCell ref="B213:B214"/>
    <mergeCell ref="D213:D214"/>
    <mergeCell ref="E213:E214"/>
    <mergeCell ref="F213:F214"/>
    <mergeCell ref="G213:G214"/>
    <mergeCell ref="H213:H214"/>
    <mergeCell ref="A211:A212"/>
    <mergeCell ref="B211:B212"/>
    <mergeCell ref="D211:D212"/>
    <mergeCell ref="E211:E212"/>
    <mergeCell ref="F211:F212"/>
    <mergeCell ref="G207:G208"/>
    <mergeCell ref="H207:H208"/>
    <mergeCell ref="A209:A210"/>
    <mergeCell ref="B209:B210"/>
    <mergeCell ref="D209:D210"/>
    <mergeCell ref="E209:E210"/>
    <mergeCell ref="F209:F210"/>
    <mergeCell ref="G209:G210"/>
    <mergeCell ref="H209:H210"/>
    <mergeCell ref="A207:A208"/>
    <mergeCell ref="B207:B208"/>
    <mergeCell ref="D207:D208"/>
    <mergeCell ref="E207:E208"/>
    <mergeCell ref="F207:F208"/>
    <mergeCell ref="G203:G204"/>
    <mergeCell ref="H203:H204"/>
    <mergeCell ref="A205:A206"/>
    <mergeCell ref="B205:B206"/>
    <mergeCell ref="D205:D206"/>
    <mergeCell ref="E205:E206"/>
    <mergeCell ref="F205:F206"/>
    <mergeCell ref="G205:G206"/>
    <mergeCell ref="H205:H206"/>
    <mergeCell ref="A203:A204"/>
    <mergeCell ref="B203:B204"/>
    <mergeCell ref="D203:D204"/>
    <mergeCell ref="E203:E204"/>
    <mergeCell ref="F203:F204"/>
    <mergeCell ref="G199:G200"/>
    <mergeCell ref="H199:H200"/>
    <mergeCell ref="A201:A202"/>
    <mergeCell ref="B201:B202"/>
    <mergeCell ref="D201:D202"/>
    <mergeCell ref="E201:E202"/>
    <mergeCell ref="F201:F202"/>
    <mergeCell ref="G201:G202"/>
    <mergeCell ref="H201:H202"/>
    <mergeCell ref="A199:A200"/>
    <mergeCell ref="B199:B200"/>
    <mergeCell ref="D199:D200"/>
    <mergeCell ref="E199:E200"/>
    <mergeCell ref="F199:F200"/>
    <mergeCell ref="G195:G196"/>
    <mergeCell ref="H195:H196"/>
    <mergeCell ref="A197:A198"/>
    <mergeCell ref="B197:B198"/>
    <mergeCell ref="D197:D198"/>
    <mergeCell ref="E197:E198"/>
    <mergeCell ref="F197:F198"/>
    <mergeCell ref="G197:G198"/>
    <mergeCell ref="H197:H198"/>
    <mergeCell ref="A195:A196"/>
    <mergeCell ref="B195:B196"/>
    <mergeCell ref="D195:D196"/>
    <mergeCell ref="E195:E196"/>
    <mergeCell ref="F195:F196"/>
    <mergeCell ref="G191:G192"/>
    <mergeCell ref="H191:H192"/>
    <mergeCell ref="A193:A194"/>
    <mergeCell ref="B193:B194"/>
    <mergeCell ref="D193:D194"/>
    <mergeCell ref="E193:E194"/>
    <mergeCell ref="F193:F194"/>
    <mergeCell ref="G193:G194"/>
    <mergeCell ref="H193:H194"/>
    <mergeCell ref="A191:A192"/>
    <mergeCell ref="B191:B192"/>
    <mergeCell ref="D191:D192"/>
    <mergeCell ref="E191:E192"/>
    <mergeCell ref="F191:F192"/>
    <mergeCell ref="G187:G188"/>
    <mergeCell ref="H187:H188"/>
    <mergeCell ref="A189:A190"/>
    <mergeCell ref="D189:D190"/>
    <mergeCell ref="E189:E190"/>
    <mergeCell ref="F189:F190"/>
    <mergeCell ref="G189:G190"/>
    <mergeCell ref="H189:H190"/>
    <mergeCell ref="A187:A188"/>
    <mergeCell ref="B187:B188"/>
    <mergeCell ref="D187:D188"/>
    <mergeCell ref="E187:E188"/>
    <mergeCell ref="F187:F188"/>
    <mergeCell ref="G183:G184"/>
    <mergeCell ref="H183:H184"/>
    <mergeCell ref="A185:A186"/>
    <mergeCell ref="B185:B186"/>
    <mergeCell ref="D185:D186"/>
    <mergeCell ref="E185:E186"/>
    <mergeCell ref="F185:F186"/>
    <mergeCell ref="G185:G186"/>
    <mergeCell ref="H185:H186"/>
    <mergeCell ref="A183:A184"/>
    <mergeCell ref="B183:B184"/>
    <mergeCell ref="D183:D184"/>
    <mergeCell ref="E183:E184"/>
    <mergeCell ref="F183:F184"/>
    <mergeCell ref="G179:G180"/>
    <mergeCell ref="H179:H180"/>
    <mergeCell ref="A181:A182"/>
    <mergeCell ref="B181:B182"/>
    <mergeCell ref="D181:D182"/>
    <mergeCell ref="E181:E182"/>
    <mergeCell ref="F181:F182"/>
    <mergeCell ref="G181:G182"/>
    <mergeCell ref="H181:H182"/>
    <mergeCell ref="A179:A180"/>
    <mergeCell ref="B179:B180"/>
    <mergeCell ref="D179:D180"/>
    <mergeCell ref="E179:E180"/>
    <mergeCell ref="F179:F180"/>
    <mergeCell ref="G175:G176"/>
    <mergeCell ref="H175:H176"/>
    <mergeCell ref="A177:A178"/>
    <mergeCell ref="B177:B178"/>
    <mergeCell ref="D177:D178"/>
    <mergeCell ref="E177:E178"/>
    <mergeCell ref="F177:F178"/>
    <mergeCell ref="G177:G178"/>
    <mergeCell ref="H177:H178"/>
    <mergeCell ref="A175:A176"/>
    <mergeCell ref="B175:B176"/>
    <mergeCell ref="D175:D176"/>
    <mergeCell ref="E175:E176"/>
    <mergeCell ref="F175:F176"/>
    <mergeCell ref="G171:G172"/>
    <mergeCell ref="H171:H172"/>
    <mergeCell ref="A173:A174"/>
    <mergeCell ref="B173:B174"/>
    <mergeCell ref="D173:D174"/>
    <mergeCell ref="E173:E174"/>
    <mergeCell ref="F173:F174"/>
    <mergeCell ref="G173:G174"/>
    <mergeCell ref="H173:H174"/>
    <mergeCell ref="A171:A172"/>
    <mergeCell ref="B171:B172"/>
    <mergeCell ref="D171:D172"/>
    <mergeCell ref="E171:E172"/>
    <mergeCell ref="F171:F172"/>
    <mergeCell ref="G167:G168"/>
    <mergeCell ref="H167:H168"/>
    <mergeCell ref="A169:A170"/>
    <mergeCell ref="B169:B170"/>
    <mergeCell ref="D169:D170"/>
    <mergeCell ref="E169:E170"/>
    <mergeCell ref="F169:F170"/>
    <mergeCell ref="G169:G170"/>
    <mergeCell ref="H169:H170"/>
    <mergeCell ref="A167:A168"/>
    <mergeCell ref="B167:B168"/>
    <mergeCell ref="D167:D168"/>
    <mergeCell ref="E167:E168"/>
    <mergeCell ref="F167:F168"/>
    <mergeCell ref="H163:H164"/>
    <mergeCell ref="A165:A166"/>
    <mergeCell ref="B165:B166"/>
    <mergeCell ref="D165:D166"/>
    <mergeCell ref="E165:E166"/>
    <mergeCell ref="F165:F166"/>
    <mergeCell ref="G165:G166"/>
    <mergeCell ref="H165:H166"/>
    <mergeCell ref="A163:A164"/>
    <mergeCell ref="D163:D164"/>
    <mergeCell ref="E163:E164"/>
    <mergeCell ref="F163:F164"/>
    <mergeCell ref="G163:G164"/>
    <mergeCell ref="G159:G160"/>
    <mergeCell ref="H159:H160"/>
    <mergeCell ref="A161:A162"/>
    <mergeCell ref="B161:B162"/>
    <mergeCell ref="D161:D162"/>
    <mergeCell ref="E161:E162"/>
    <mergeCell ref="F161:F162"/>
    <mergeCell ref="G161:G162"/>
    <mergeCell ref="H161:H162"/>
    <mergeCell ref="A159:A160"/>
    <mergeCell ref="B159:B160"/>
    <mergeCell ref="D159:D160"/>
    <mergeCell ref="E159:E160"/>
    <mergeCell ref="F159:F160"/>
    <mergeCell ref="G155:G156"/>
    <mergeCell ref="H155:H156"/>
    <mergeCell ref="A157:A158"/>
    <mergeCell ref="B157:B158"/>
    <mergeCell ref="D157:D158"/>
    <mergeCell ref="E157:E158"/>
    <mergeCell ref="F157:F158"/>
    <mergeCell ref="G157:G158"/>
    <mergeCell ref="H157:H158"/>
    <mergeCell ref="A155:A156"/>
    <mergeCell ref="B155:B156"/>
    <mergeCell ref="D155:D156"/>
    <mergeCell ref="E155:E156"/>
    <mergeCell ref="F155:F156"/>
    <mergeCell ref="G151:G152"/>
    <mergeCell ref="H151:H152"/>
    <mergeCell ref="A153:A154"/>
    <mergeCell ref="B153:B154"/>
    <mergeCell ref="D153:D154"/>
    <mergeCell ref="E153:E154"/>
    <mergeCell ref="F153:F154"/>
    <mergeCell ref="G153:G154"/>
    <mergeCell ref="H153:H154"/>
    <mergeCell ref="A151:A152"/>
    <mergeCell ref="B151:B152"/>
    <mergeCell ref="D151:D152"/>
    <mergeCell ref="E151:E152"/>
    <mergeCell ref="F151:F152"/>
    <mergeCell ref="G147:G148"/>
    <mergeCell ref="H147:H148"/>
    <mergeCell ref="A149:A150"/>
    <mergeCell ref="B149:B150"/>
    <mergeCell ref="D149:D150"/>
    <mergeCell ref="E149:E150"/>
    <mergeCell ref="F149:F150"/>
    <mergeCell ref="G149:G150"/>
    <mergeCell ref="H149:H150"/>
    <mergeCell ref="A147:A148"/>
    <mergeCell ref="B147:B148"/>
    <mergeCell ref="D147:D148"/>
    <mergeCell ref="E147:E148"/>
    <mergeCell ref="F147:F148"/>
    <mergeCell ref="G143:G144"/>
    <mergeCell ref="H143:H144"/>
    <mergeCell ref="A145:A146"/>
    <mergeCell ref="B145:B146"/>
    <mergeCell ref="D145:D146"/>
    <mergeCell ref="E145:E146"/>
    <mergeCell ref="F145:F146"/>
    <mergeCell ref="G145:G146"/>
    <mergeCell ref="H145:H146"/>
    <mergeCell ref="A143:A144"/>
    <mergeCell ref="B143:B144"/>
    <mergeCell ref="D143:D144"/>
    <mergeCell ref="E143:E144"/>
    <mergeCell ref="F143:F144"/>
    <mergeCell ref="G139:G140"/>
    <mergeCell ref="H139:H140"/>
    <mergeCell ref="A141:A142"/>
    <mergeCell ref="B141:B142"/>
    <mergeCell ref="D141:D142"/>
    <mergeCell ref="E141:E142"/>
    <mergeCell ref="F141:F142"/>
    <mergeCell ref="G141:G142"/>
    <mergeCell ref="H141:H142"/>
    <mergeCell ref="A139:A140"/>
    <mergeCell ref="B139:B140"/>
    <mergeCell ref="D139:D140"/>
    <mergeCell ref="E139:E140"/>
    <mergeCell ref="F139:F140"/>
    <mergeCell ref="G135:G136"/>
    <mergeCell ref="H135:H136"/>
    <mergeCell ref="A137:A138"/>
    <mergeCell ref="B137:B138"/>
    <mergeCell ref="D137:D138"/>
    <mergeCell ref="E137:E138"/>
    <mergeCell ref="F137:F138"/>
    <mergeCell ref="G137:G138"/>
    <mergeCell ref="H137:H138"/>
    <mergeCell ref="A135:A136"/>
    <mergeCell ref="B135:B136"/>
    <mergeCell ref="D135:D136"/>
    <mergeCell ref="E135:E136"/>
    <mergeCell ref="F135:F136"/>
    <mergeCell ref="G131:G132"/>
    <mergeCell ref="H131:H132"/>
    <mergeCell ref="A133:A134"/>
    <mergeCell ref="D133:D134"/>
    <mergeCell ref="E133:E134"/>
    <mergeCell ref="F133:F134"/>
    <mergeCell ref="G133:G134"/>
    <mergeCell ref="H133:H134"/>
    <mergeCell ref="A131:A132"/>
    <mergeCell ref="B131:B132"/>
    <mergeCell ref="D131:D132"/>
    <mergeCell ref="E131:E132"/>
    <mergeCell ref="F131:F132"/>
    <mergeCell ref="G127:G128"/>
    <mergeCell ref="H127:H128"/>
    <mergeCell ref="A129:A130"/>
    <mergeCell ref="B129:B130"/>
    <mergeCell ref="D129:D130"/>
    <mergeCell ref="E129:E130"/>
    <mergeCell ref="F129:F130"/>
    <mergeCell ref="G129:G130"/>
    <mergeCell ref="H129:H130"/>
    <mergeCell ref="A127:A128"/>
    <mergeCell ref="B127:B128"/>
    <mergeCell ref="D127:D128"/>
    <mergeCell ref="E127:E128"/>
    <mergeCell ref="F127:F128"/>
    <mergeCell ref="G123:G124"/>
    <mergeCell ref="H123:H124"/>
    <mergeCell ref="A125:A126"/>
    <mergeCell ref="B125:B126"/>
    <mergeCell ref="D125:D126"/>
    <mergeCell ref="E125:E126"/>
    <mergeCell ref="F125:F126"/>
    <mergeCell ref="G125:G126"/>
    <mergeCell ref="H125:H126"/>
    <mergeCell ref="A123:A124"/>
    <mergeCell ref="B123:B124"/>
    <mergeCell ref="D123:D124"/>
    <mergeCell ref="E123:E124"/>
    <mergeCell ref="F123:F124"/>
    <mergeCell ref="G119:G120"/>
    <mergeCell ref="H119:H120"/>
    <mergeCell ref="A121:A122"/>
    <mergeCell ref="B121:B122"/>
    <mergeCell ref="D121:D122"/>
    <mergeCell ref="E121:E122"/>
    <mergeCell ref="F121:F122"/>
    <mergeCell ref="G121:G122"/>
    <mergeCell ref="H121:H122"/>
    <mergeCell ref="A119:A120"/>
    <mergeCell ref="B119:B120"/>
    <mergeCell ref="D119:D120"/>
    <mergeCell ref="E119:E120"/>
    <mergeCell ref="F119:F120"/>
    <mergeCell ref="G115:G116"/>
    <mergeCell ref="H115:H116"/>
    <mergeCell ref="A117:A118"/>
    <mergeCell ref="B117:B118"/>
    <mergeCell ref="D117:D118"/>
    <mergeCell ref="E117:E118"/>
    <mergeCell ref="F117:F118"/>
    <mergeCell ref="G117:G118"/>
    <mergeCell ref="H117:H118"/>
    <mergeCell ref="A115:A116"/>
    <mergeCell ref="B115:B116"/>
    <mergeCell ref="D115:D116"/>
    <mergeCell ref="E115:E116"/>
    <mergeCell ref="F115:F116"/>
    <mergeCell ref="G111:G112"/>
    <mergeCell ref="H111:H112"/>
    <mergeCell ref="A113:A114"/>
    <mergeCell ref="B113:B114"/>
    <mergeCell ref="D113:D114"/>
    <mergeCell ref="E113:E114"/>
    <mergeCell ref="F113:F114"/>
    <mergeCell ref="G113:G114"/>
    <mergeCell ref="H113:H114"/>
    <mergeCell ref="A111:A112"/>
    <mergeCell ref="B111:B112"/>
    <mergeCell ref="D111:D112"/>
    <mergeCell ref="E111:E112"/>
    <mergeCell ref="F111:F112"/>
    <mergeCell ref="G107:G108"/>
    <mergeCell ref="H107:H108"/>
    <mergeCell ref="A109:A110"/>
    <mergeCell ref="B109:B110"/>
    <mergeCell ref="D109:D110"/>
    <mergeCell ref="E109:E110"/>
    <mergeCell ref="F109:F110"/>
    <mergeCell ref="G109:G110"/>
    <mergeCell ref="H109:H110"/>
    <mergeCell ref="A107:A108"/>
    <mergeCell ref="B107:B108"/>
    <mergeCell ref="D107:D108"/>
    <mergeCell ref="E107:E108"/>
    <mergeCell ref="F107:F108"/>
    <mergeCell ref="G103:G104"/>
    <mergeCell ref="H103:H104"/>
    <mergeCell ref="A105:A106"/>
    <mergeCell ref="B105:B106"/>
    <mergeCell ref="D105:D106"/>
    <mergeCell ref="E105:E106"/>
    <mergeCell ref="F105:F106"/>
    <mergeCell ref="G105:G106"/>
    <mergeCell ref="H105:H106"/>
    <mergeCell ref="A103:A104"/>
    <mergeCell ref="B103:B104"/>
    <mergeCell ref="D103:D104"/>
    <mergeCell ref="E103:E104"/>
    <mergeCell ref="F103:F104"/>
    <mergeCell ref="G99:G100"/>
    <mergeCell ref="H99:H100"/>
    <mergeCell ref="A101:A102"/>
    <mergeCell ref="B101:B102"/>
    <mergeCell ref="D101:D102"/>
    <mergeCell ref="E101:E102"/>
    <mergeCell ref="F101:F102"/>
    <mergeCell ref="G101:G102"/>
    <mergeCell ref="H101:H102"/>
    <mergeCell ref="A99:A100"/>
    <mergeCell ref="B99:B100"/>
    <mergeCell ref="D99:D100"/>
    <mergeCell ref="E99:E100"/>
    <mergeCell ref="F99:F100"/>
    <mergeCell ref="G95:G96"/>
    <mergeCell ref="H95:H96"/>
    <mergeCell ref="A97:A98"/>
    <mergeCell ref="B97:B98"/>
    <mergeCell ref="D97:D98"/>
    <mergeCell ref="E97:E98"/>
    <mergeCell ref="F97:F98"/>
    <mergeCell ref="G97:G98"/>
    <mergeCell ref="H97:H98"/>
    <mergeCell ref="A95:A96"/>
    <mergeCell ref="B95:B96"/>
    <mergeCell ref="D95:D96"/>
    <mergeCell ref="E95:E96"/>
    <mergeCell ref="F95:F96"/>
    <mergeCell ref="G91:G92"/>
    <mergeCell ref="H91:H92"/>
    <mergeCell ref="A93:A94"/>
    <mergeCell ref="B93:B94"/>
    <mergeCell ref="D93:D94"/>
    <mergeCell ref="E93:E94"/>
    <mergeCell ref="F93:F94"/>
    <mergeCell ref="G93:G94"/>
    <mergeCell ref="H93:H94"/>
    <mergeCell ref="A91:A92"/>
    <mergeCell ref="B91:B92"/>
    <mergeCell ref="D91:D92"/>
    <mergeCell ref="E91:E92"/>
    <mergeCell ref="F91:F92"/>
    <mergeCell ref="G87:G88"/>
    <mergeCell ref="H87:H88"/>
    <mergeCell ref="A89:A90"/>
    <mergeCell ref="B89:B90"/>
    <mergeCell ref="D89:D90"/>
    <mergeCell ref="E89:E90"/>
    <mergeCell ref="F89:F90"/>
    <mergeCell ref="G89:G90"/>
    <mergeCell ref="H89:H90"/>
    <mergeCell ref="A87:A88"/>
    <mergeCell ref="B87:B88"/>
    <mergeCell ref="D87:D88"/>
    <mergeCell ref="E87:E88"/>
    <mergeCell ref="F87:F88"/>
    <mergeCell ref="G83:G84"/>
    <mergeCell ref="H83:H84"/>
    <mergeCell ref="A85:A86"/>
    <mergeCell ref="B85:B86"/>
    <mergeCell ref="D85:D86"/>
    <mergeCell ref="E85:E86"/>
    <mergeCell ref="F85:F86"/>
    <mergeCell ref="G85:G86"/>
    <mergeCell ref="H85:H86"/>
    <mergeCell ref="A83:A84"/>
    <mergeCell ref="B83:B84"/>
    <mergeCell ref="D83:D84"/>
    <mergeCell ref="E83:E84"/>
    <mergeCell ref="F83:F84"/>
    <mergeCell ref="G79:G80"/>
    <mergeCell ref="H79:H80"/>
    <mergeCell ref="A81:A82"/>
    <mergeCell ref="B81:B82"/>
    <mergeCell ref="D81:D82"/>
    <mergeCell ref="E81:E82"/>
    <mergeCell ref="F81:F82"/>
    <mergeCell ref="G81:G82"/>
    <mergeCell ref="H81:H82"/>
    <mergeCell ref="A79:A80"/>
    <mergeCell ref="B79:B80"/>
    <mergeCell ref="D79:D80"/>
    <mergeCell ref="E79:E80"/>
    <mergeCell ref="F79:F80"/>
    <mergeCell ref="G75:G76"/>
    <mergeCell ref="H75:H76"/>
    <mergeCell ref="A77:A78"/>
    <mergeCell ref="B77:B78"/>
    <mergeCell ref="D77:D78"/>
    <mergeCell ref="E77:E78"/>
    <mergeCell ref="F77:F78"/>
    <mergeCell ref="G77:G78"/>
    <mergeCell ref="H77:H78"/>
    <mergeCell ref="A75:A76"/>
    <mergeCell ref="B75:B76"/>
    <mergeCell ref="D75:D76"/>
    <mergeCell ref="E75:E76"/>
    <mergeCell ref="F75:F76"/>
    <mergeCell ref="G71:G72"/>
    <mergeCell ref="H71:H72"/>
    <mergeCell ref="A73:A74"/>
    <mergeCell ref="B73:B74"/>
    <mergeCell ref="D73:D74"/>
    <mergeCell ref="E73:E74"/>
    <mergeCell ref="F73:F74"/>
    <mergeCell ref="G73:G74"/>
    <mergeCell ref="H73:H74"/>
    <mergeCell ref="A71:A72"/>
    <mergeCell ref="B71:B72"/>
    <mergeCell ref="D71:D72"/>
    <mergeCell ref="E71:E72"/>
    <mergeCell ref="F71:F72"/>
    <mergeCell ref="G66:G67"/>
    <mergeCell ref="H66:H67"/>
    <mergeCell ref="A69:A70"/>
    <mergeCell ref="B69:B70"/>
    <mergeCell ref="D69:D70"/>
    <mergeCell ref="E69:E70"/>
    <mergeCell ref="F69:F70"/>
    <mergeCell ref="G69:G70"/>
    <mergeCell ref="H69:H70"/>
    <mergeCell ref="A66:A67"/>
    <mergeCell ref="B66:B67"/>
    <mergeCell ref="D66:D67"/>
    <mergeCell ref="E66:E67"/>
    <mergeCell ref="F66:F67"/>
    <mergeCell ref="G62:G63"/>
    <mergeCell ref="H62:H63"/>
    <mergeCell ref="A64:A65"/>
    <mergeCell ref="B64:B65"/>
    <mergeCell ref="D64:D65"/>
    <mergeCell ref="E64:E65"/>
    <mergeCell ref="F64:F65"/>
    <mergeCell ref="G64:G65"/>
    <mergeCell ref="H64:H65"/>
    <mergeCell ref="A62:A63"/>
    <mergeCell ref="B62:B63"/>
    <mergeCell ref="D62:D63"/>
    <mergeCell ref="E62:E63"/>
    <mergeCell ref="F62:F63"/>
    <mergeCell ref="G58:G59"/>
    <mergeCell ref="H58:H59"/>
    <mergeCell ref="A60:A61"/>
    <mergeCell ref="B60:B61"/>
    <mergeCell ref="D60:D61"/>
    <mergeCell ref="E60:E61"/>
    <mergeCell ref="F60:F61"/>
    <mergeCell ref="G60:G61"/>
    <mergeCell ref="H60:H61"/>
    <mergeCell ref="A58:A59"/>
    <mergeCell ref="B58:B59"/>
    <mergeCell ref="D58:D59"/>
    <mergeCell ref="E58:E59"/>
    <mergeCell ref="F58:F59"/>
    <mergeCell ref="G54:G55"/>
    <mergeCell ref="H54:H55"/>
    <mergeCell ref="A56:A57"/>
    <mergeCell ref="B56:B57"/>
    <mergeCell ref="D56:D57"/>
    <mergeCell ref="E56:E57"/>
    <mergeCell ref="F56:F57"/>
    <mergeCell ref="G56:G57"/>
    <mergeCell ref="H56:H57"/>
    <mergeCell ref="A54:A55"/>
    <mergeCell ref="B54:B55"/>
    <mergeCell ref="D54:D55"/>
    <mergeCell ref="E54:E55"/>
    <mergeCell ref="F54:F55"/>
    <mergeCell ref="G50:G51"/>
    <mergeCell ref="H50:H51"/>
    <mergeCell ref="A52:A53"/>
    <mergeCell ref="B52:B53"/>
    <mergeCell ref="D52:D53"/>
    <mergeCell ref="E52:E53"/>
    <mergeCell ref="F52:F53"/>
    <mergeCell ref="G52:G53"/>
    <mergeCell ref="H52:H53"/>
    <mergeCell ref="A50:A51"/>
    <mergeCell ref="B50:B51"/>
    <mergeCell ref="D50:D51"/>
    <mergeCell ref="E50:E51"/>
    <mergeCell ref="F50:F51"/>
    <mergeCell ref="G46:G47"/>
    <mergeCell ref="H46:H47"/>
    <mergeCell ref="A48:A49"/>
    <mergeCell ref="B48:B49"/>
    <mergeCell ref="D48:D49"/>
    <mergeCell ref="E48:E49"/>
    <mergeCell ref="F48:F49"/>
    <mergeCell ref="G48:G49"/>
    <mergeCell ref="H48:H49"/>
    <mergeCell ref="A46:A47"/>
    <mergeCell ref="B46:B47"/>
    <mergeCell ref="D46:D47"/>
    <mergeCell ref="E46:E47"/>
    <mergeCell ref="F46:F47"/>
    <mergeCell ref="G42:G43"/>
    <mergeCell ref="H42:H43"/>
    <mergeCell ref="A44:A45"/>
    <mergeCell ref="B44:B45"/>
    <mergeCell ref="D44:D45"/>
    <mergeCell ref="E44:E45"/>
    <mergeCell ref="F44:F45"/>
    <mergeCell ref="G44:G45"/>
    <mergeCell ref="H44:H45"/>
    <mergeCell ref="A42:A43"/>
    <mergeCell ref="B42:B43"/>
    <mergeCell ref="D42:D43"/>
    <mergeCell ref="E42:E43"/>
    <mergeCell ref="F42:F43"/>
    <mergeCell ref="G38:G39"/>
    <mergeCell ref="H38:H39"/>
    <mergeCell ref="A40:A41"/>
    <mergeCell ref="B40:B41"/>
    <mergeCell ref="D40:D41"/>
    <mergeCell ref="E40:E41"/>
    <mergeCell ref="F40:F41"/>
    <mergeCell ref="G40:G41"/>
    <mergeCell ref="H40:H41"/>
    <mergeCell ref="A38:A39"/>
    <mergeCell ref="B38:B39"/>
    <mergeCell ref="D38:D39"/>
    <mergeCell ref="E38:E39"/>
    <mergeCell ref="F38:F39"/>
    <mergeCell ref="G34:G35"/>
    <mergeCell ref="H34:H35"/>
    <mergeCell ref="A36:A37"/>
    <mergeCell ref="B36:B37"/>
    <mergeCell ref="D36:D37"/>
    <mergeCell ref="E36:E37"/>
    <mergeCell ref="F36:F37"/>
    <mergeCell ref="G36:G37"/>
    <mergeCell ref="H36:H37"/>
    <mergeCell ref="A34:A35"/>
    <mergeCell ref="B34:B35"/>
    <mergeCell ref="D34:D35"/>
    <mergeCell ref="E34:E35"/>
    <mergeCell ref="F34:F35"/>
    <mergeCell ref="F20:F21"/>
    <mergeCell ref="G20:G21"/>
    <mergeCell ref="H20:H21"/>
    <mergeCell ref="G30:G31"/>
    <mergeCell ref="H30:H31"/>
    <mergeCell ref="A32:A33"/>
    <mergeCell ref="B32:B33"/>
    <mergeCell ref="D32:D33"/>
    <mergeCell ref="E32:E33"/>
    <mergeCell ref="F32:F33"/>
    <mergeCell ref="G32:G33"/>
    <mergeCell ref="H32:H33"/>
    <mergeCell ref="A30:A31"/>
    <mergeCell ref="B30:B31"/>
    <mergeCell ref="D30:D31"/>
    <mergeCell ref="E30:E31"/>
    <mergeCell ref="F30:F31"/>
    <mergeCell ref="G26:G27"/>
    <mergeCell ref="H26:H27"/>
    <mergeCell ref="A28:A29"/>
    <mergeCell ref="B28:B29"/>
    <mergeCell ref="D28:D29"/>
    <mergeCell ref="E28:E29"/>
    <mergeCell ref="F28:F29"/>
    <mergeCell ref="G28:G29"/>
    <mergeCell ref="H28:H29"/>
    <mergeCell ref="A26:A27"/>
    <mergeCell ref="B26:B27"/>
    <mergeCell ref="D26:D27"/>
    <mergeCell ref="E26:E27"/>
    <mergeCell ref="F26:F27"/>
    <mergeCell ref="A17:G17"/>
    <mergeCell ref="A18:A19"/>
    <mergeCell ref="B18:B19"/>
    <mergeCell ref="D18:D19"/>
    <mergeCell ref="E18:E19"/>
    <mergeCell ref="F18:F19"/>
    <mergeCell ref="H13:H14"/>
    <mergeCell ref="A13:A14"/>
    <mergeCell ref="B13:B14"/>
    <mergeCell ref="C13:C14"/>
    <mergeCell ref="D13:E13"/>
    <mergeCell ref="F13:G13"/>
    <mergeCell ref="G22:G23"/>
    <mergeCell ref="H22:H23"/>
    <mergeCell ref="A24:A25"/>
    <mergeCell ref="B24:B25"/>
    <mergeCell ref="D24:D25"/>
    <mergeCell ref="E24:E25"/>
    <mergeCell ref="F24:F25"/>
    <mergeCell ref="G24:G25"/>
    <mergeCell ref="H24:H25"/>
    <mergeCell ref="A22:A23"/>
    <mergeCell ref="B22:B23"/>
    <mergeCell ref="D22:D23"/>
    <mergeCell ref="E22:E23"/>
    <mergeCell ref="F22:F23"/>
    <mergeCell ref="G18:G19"/>
    <mergeCell ref="H18:H19"/>
    <mergeCell ref="A20:A21"/>
    <mergeCell ref="B20:B21"/>
    <mergeCell ref="D20:D21"/>
    <mergeCell ref="E20:E21"/>
  </mergeCells>
  <conditionalFormatting sqref="F19 F18:G18 D18:E21 F21 F23 F25 F27 F29 F31 F33 F20:G20 F22:G22 F24:G24 F26:G26 F28:G28 F30:G30 F32:G32 F35 F37 F39 F41 F43 F45 F47 F49 F34:G34 F36:G36 F38:G38 F40:G40 F42:G42 F44:G44 F46:G46 F48:G48 F51 F50:G50 F53 F52:G52 F55 F54:G54 F57 F56:G56 F59 F58:G58 F61 F60:G60 F63 F62:G62 F65 F64:G64 F67 F66:G66">
    <cfRule type="containsBlanks" dxfId="7" priority="8">
      <formula>LEN(TRIM(D18))=0</formula>
    </cfRule>
  </conditionalFormatting>
  <conditionalFormatting sqref="H18:H67">
    <cfRule type="containsBlanks" dxfId="6" priority="7">
      <formula>LEN(TRIM(H18))=0</formula>
    </cfRule>
  </conditionalFormatting>
  <conditionalFormatting sqref="G576:G588">
    <cfRule type="containsBlanks" dxfId="5" priority="6">
      <formula>LEN(TRIM(G576))=0</formula>
    </cfRule>
  </conditionalFormatting>
  <conditionalFormatting sqref="F70 F69:G69 F72 F74 F76 F78 F80 F82 F84 F71:G71 F73:G73 F75:G75 F77:G77 F79:G79 F81:G81 F83:G83 F86 F88 F90 F92 F94 F96 F98 F100 F102 F104 F106 F85:G85 F87:G87 F89:G89 F91:G91 F93:G93 F95:G95 F97:G97 F99:G99 F101:G101 F103:G103 F105:G105 F108 F107:G107 F110 F112 F114 F116 F118 F120 F122 F124 F126 F109:G109 F111:G111 F113:G113 F115:G115 F117:G117 F119:G119 F121:G121 F123:G123 F125:G125 F128 F127:G127 F130 F132 F134 F136 F138 F140 F142 F144 F146 F148 F129:G129 F131:G131 F133:G133 F135:G135 F137:G137 F139:G139 F141:G141 F143:G143 F145:G145 F147:G147 F150 F149:G149 F152 F154 F156 F158 F160 F162 F164 F166 F168 F170 F172 F151:G151 F153:G153 F155:G155 F157:G157 F159:G159 F161:G161 F163:G163 F165:G165 F167:G167 F169:G169 F171:G171 F174 F173:G173 F176 F178 F180 F182 F184 F186 F188 F190 F175:G175 F177:G177 F179:G179 F181:G181 F183:G183 F185:G185 F187:G187 F189:G189 F192 F191:G191 F194 F196 F198 F200 F202 F204 F206 F208 F210 F193:G193 F195:G195 F197:G197 F199:G199 F201:G201 F203:G203 F205:G205 F207:G207 F209:G209 F212 F211:G211 F214 F216 F218 F220 F222 F224 F226 F228 F230 F213:G213 F215:G215 F217:G217 F219:G219 F221:G221 F223:G223 F225:G225 F227:G227 F229:G229 F232 F231:G231 F234 F236 F238 F240 F242 F244 F246 F248 F250 F252 F254 F233:G233 F235:G235 F237:G237 F239:G239 F241:G241 F243:G243 F245:G245 F247:G247 F249:G249 F251:G251 F253:G253 F256 F255:G255 F258 F257:G257 F260 F262 F264 F266 F268 F270 F272 F274 F276 F278 F280 F259:G259 F261:G261 F263:G263 F265:G265 F267:G267 F269:G269 F271:G271 F273:G273 F275:G275 F277:G277 F279:G279 F282 F281:G281 F284 F286 F283:G283 F285:G285 F288 F287:G287">
    <cfRule type="containsBlanks" dxfId="4" priority="5">
      <formula>LEN(TRIM(F69))=0</formula>
    </cfRule>
  </conditionalFormatting>
  <conditionalFormatting sqref="F291 F290:G290 F293 F295 F297 F299 F292:G292 F294:G294 F296:G296 F298:G298">
    <cfRule type="containsBlanks" dxfId="3" priority="4">
      <formula>LEN(TRIM(F290))=0</formula>
    </cfRule>
  </conditionalFormatting>
  <conditionalFormatting sqref="F303 F302:G302 F305 F307 F309 F311 F313 F315 F317 F319 F321 F323 F325 F304:G304 F306:G306 F308:G308 F310:G310 F312:G312 F314:G314 F316:G316 F318:G318 F320:G320 F322:G322 F324:G324 F327 F351 F326:G326 F350:G350 F329 F353 F331 F355 F333 F357 F335 F359 F337 F339 F341 F343 F345 F347 F349 F328:G328 F352:G352 F330:G330 F354:G354 F332:G332 F356:G356 F334:G334 F358:G358 F336:G336 F338:G338 F340:G340 F342:G342 F344:G344 F346:G346 F348:G348 F361 F360:G360 F363 F365 F367 F369 F371 F373 F375 F377 F379 F381 F362:G362 F364:G364 F366:G366 F368:G368 F370:G370 F372:G372 F374:G374 F376:G376 F378:G378 F380:G380 F383 F382:G382 F385 F387 F389 F391 F393 F395 F397 F399 F401 F403 F405 F384:G384 F386:G386 F388:G388 F390:G390 F392:G392 F394:G394 F396:G396 F398:G398 F400:G400 F402:G402 F404:G404 F407 F406:G406">
    <cfRule type="containsBlanks" dxfId="2" priority="3">
      <formula>LEN(TRIM(F302))=0</formula>
    </cfRule>
  </conditionalFormatting>
  <conditionalFormatting sqref="F410 F409:G409 F412 F414 F416 F418 F420 F422 F424 F426 F428 F430 F432 F434 F436 F438 F440 F442 F444 F446 F448 F450 F452 F454 F411:G411 F413:G413 F415:G415 F417:G417 F419:G419 F421:G421 F423:G423 F425:G425 F427:G427 F429:G429 F431:G431 F433:G433 F435:G435 F437:G437 F439:G439 F441:G441 F443:G443 F445:G445 F447:G447 F449:G449 F451:G451 F453:G453 F456 F455:G455 F458 F460 F462 F464 F466 F468 F470 F472 F457:G457 F459:G459 F461:G461 F463:G463 F465:G465 F467:G467 F469:G469 F471:G471">
    <cfRule type="containsBlanks" dxfId="1" priority="2">
      <formula>LEN(TRIM(F409))=0</formula>
    </cfRule>
  </conditionalFormatting>
  <conditionalFormatting sqref="F475 F474:G474 F477 F479 F481 F483 F485 F487 F489 F491 F493 F495 F497 F499 F501 F503 F505 F476:G476 F478:G478 F480:G480 F482:G482 F484:G484 F486:G486 F488:G488 F490:G490 F492:G492 F494:G494 F496:G496 F498:G498 F500:G500 F502:G502 F504:G504 F507 F506:G506 F509 F511 F513 F515 F517 F519 F521 F523 F525 F527 F529 F508:G508 F510:G510 F512:G512 F514:G514 F516:G516 F518:G518 F520:G520 F522:G522 F524:G524 F526:G526 F528:G528 F531 F530:G530 F533 F535 F537 F539 F541 F543 F545 F547 F549 F551 F553 F555 F557 F559 F561 F532:G532 F534:G534 F536:G536 F538:G538 F540:G540 F542:G542 F544:G544 F546:G546 F548:G548 F550:G550 F552:G552 F554:G554 F556:G556 F558:G558 F560:G560 F563 F562:G562 F565 F567 F564:G564 F566:G566 F569 F568:G568 F571 F573 F575 F570:G570 F572:G572 F574:G574">
    <cfRule type="containsBlanks" dxfId="0" priority="1">
      <formula>LEN(TRIM(F474))=0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76"/>
  <sheetViews>
    <sheetView workbookViewId="0">
      <selection activeCell="D18" sqref="D18"/>
    </sheetView>
  </sheetViews>
  <sheetFormatPr defaultRowHeight="15" x14ac:dyDescent="0.25"/>
  <cols>
    <col min="2" max="2" width="38.28515625" customWidth="1"/>
    <col min="3" max="3" width="13.5703125" customWidth="1"/>
    <col min="9" max="9" width="14.7109375" style="76" bestFit="1" customWidth="1"/>
    <col min="10" max="14" width="9.140625" style="76"/>
    <col min="15" max="15" width="10.28515625" customWidth="1"/>
    <col min="23" max="23" width="13.42578125" bestFit="1" customWidth="1"/>
  </cols>
  <sheetData>
    <row r="1" spans="1:24" x14ac:dyDescent="0.25">
      <c r="A1" s="34" t="s">
        <v>658</v>
      </c>
    </row>
    <row r="2" spans="1:24" x14ac:dyDescent="0.25">
      <c r="A2" s="1" t="s">
        <v>659</v>
      </c>
    </row>
    <row r="3" spans="1:24" x14ac:dyDescent="0.25">
      <c r="A3" s="34" t="s">
        <v>1701</v>
      </c>
    </row>
    <row r="4" spans="1:24" x14ac:dyDescent="0.25">
      <c r="A4" s="1" t="s">
        <v>660</v>
      </c>
    </row>
    <row r="5" spans="1:24" x14ac:dyDescent="0.25">
      <c r="A5" s="46" t="s">
        <v>1687</v>
      </c>
    </row>
    <row r="6" spans="1:24" x14ac:dyDescent="0.25">
      <c r="A6" s="46" t="s">
        <v>1308</v>
      </c>
    </row>
    <row r="7" spans="1:24" x14ac:dyDescent="0.25">
      <c r="A7" s="46" t="s">
        <v>1309</v>
      </c>
    </row>
    <row r="8" spans="1:24" x14ac:dyDescent="0.25">
      <c r="A8" s="46" t="s">
        <v>1694</v>
      </c>
    </row>
    <row r="9" spans="1:24" x14ac:dyDescent="0.25">
      <c r="A9" s="46" t="s">
        <v>1310</v>
      </c>
    </row>
    <row r="10" spans="1:24" s="76" customFormat="1" x14ac:dyDescent="0.25">
      <c r="A10" s="98" t="s">
        <v>1702</v>
      </c>
    </row>
    <row r="12" spans="1:24" x14ac:dyDescent="0.25">
      <c r="A12" s="481" t="s">
        <v>662</v>
      </c>
      <c r="B12" s="481" t="s">
        <v>141</v>
      </c>
      <c r="C12" s="481" t="s">
        <v>142</v>
      </c>
      <c r="D12" s="480" t="s">
        <v>663</v>
      </c>
      <c r="E12" s="480"/>
      <c r="F12" s="480"/>
      <c r="G12" s="480"/>
      <c r="H12" s="480"/>
      <c r="I12" s="480"/>
      <c r="J12" s="480"/>
      <c r="K12" s="480"/>
      <c r="L12" s="480"/>
      <c r="M12" s="480"/>
      <c r="N12" s="480" t="s">
        <v>664</v>
      </c>
      <c r="O12" s="480"/>
      <c r="P12" s="480"/>
      <c r="Q12" s="480"/>
      <c r="R12" s="480"/>
      <c r="S12" s="480"/>
      <c r="T12" s="480"/>
      <c r="U12" s="480"/>
      <c r="V12" s="480"/>
      <c r="W12" s="480"/>
      <c r="X12" s="481" t="s">
        <v>144</v>
      </c>
    </row>
    <row r="13" spans="1:24" x14ac:dyDescent="0.25">
      <c r="A13" s="481"/>
      <c r="B13" s="481"/>
      <c r="C13" s="481"/>
      <c r="D13" s="482" t="s">
        <v>1700</v>
      </c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1"/>
    </row>
    <row r="14" spans="1:24" x14ac:dyDescent="0.25">
      <c r="A14" s="481"/>
      <c r="B14" s="481"/>
      <c r="C14" s="481"/>
      <c r="D14" s="480" t="s">
        <v>145</v>
      </c>
      <c r="E14" s="480"/>
      <c r="F14" s="480"/>
      <c r="G14" s="480"/>
      <c r="H14" s="480"/>
      <c r="I14" s="266" t="s">
        <v>146</v>
      </c>
      <c r="J14" s="266"/>
      <c r="K14" s="266"/>
      <c r="L14" s="266"/>
      <c r="M14" s="266"/>
      <c r="N14" s="483" t="s">
        <v>665</v>
      </c>
      <c r="O14" s="483"/>
      <c r="P14" s="484" t="s">
        <v>666</v>
      </c>
      <c r="Q14" s="484"/>
      <c r="R14" s="483" t="s">
        <v>667</v>
      </c>
      <c r="S14" s="483"/>
      <c r="T14" s="483" t="s">
        <v>668</v>
      </c>
      <c r="U14" s="483"/>
      <c r="V14" s="485" t="s">
        <v>669</v>
      </c>
      <c r="W14" s="485"/>
      <c r="X14" s="481"/>
    </row>
    <row r="15" spans="1:24" x14ac:dyDescent="0.25">
      <c r="A15" s="481"/>
      <c r="B15" s="481"/>
      <c r="C15" s="481"/>
      <c r="D15" s="483" t="s">
        <v>665</v>
      </c>
      <c r="E15" s="484" t="s">
        <v>666</v>
      </c>
      <c r="F15" s="483" t="s">
        <v>667</v>
      </c>
      <c r="G15" s="483" t="s">
        <v>668</v>
      </c>
      <c r="H15" s="486" t="s">
        <v>670</v>
      </c>
      <c r="I15" s="260" t="s">
        <v>671</v>
      </c>
      <c r="J15" s="487" t="s">
        <v>666</v>
      </c>
      <c r="K15" s="260" t="s">
        <v>667</v>
      </c>
      <c r="L15" s="260" t="s">
        <v>668</v>
      </c>
      <c r="M15" s="269" t="s">
        <v>670</v>
      </c>
      <c r="N15" s="483"/>
      <c r="O15" s="483"/>
      <c r="P15" s="484"/>
      <c r="Q15" s="484"/>
      <c r="R15" s="483"/>
      <c r="S15" s="483"/>
      <c r="T15" s="483"/>
      <c r="U15" s="483"/>
      <c r="V15" s="485"/>
      <c r="W15" s="485"/>
      <c r="X15" s="481"/>
    </row>
    <row r="16" spans="1:24" ht="21.75" x14ac:dyDescent="0.25">
      <c r="A16" s="481"/>
      <c r="B16" s="481"/>
      <c r="C16" s="481"/>
      <c r="D16" s="483"/>
      <c r="E16" s="484"/>
      <c r="F16" s="483"/>
      <c r="G16" s="483"/>
      <c r="H16" s="486"/>
      <c r="I16" s="260"/>
      <c r="J16" s="487"/>
      <c r="K16" s="260"/>
      <c r="L16" s="260"/>
      <c r="M16" s="269"/>
      <c r="N16" s="120" t="s">
        <v>672</v>
      </c>
      <c r="O16" s="52" t="s">
        <v>673</v>
      </c>
      <c r="P16" s="63" t="s">
        <v>672</v>
      </c>
      <c r="Q16" s="52" t="s">
        <v>78</v>
      </c>
      <c r="R16" s="63" t="s">
        <v>672</v>
      </c>
      <c r="S16" s="52" t="s">
        <v>673</v>
      </c>
      <c r="T16" s="63" t="s">
        <v>672</v>
      </c>
      <c r="U16" s="52" t="s">
        <v>673</v>
      </c>
      <c r="V16" s="63" t="s">
        <v>672</v>
      </c>
      <c r="W16" s="52" t="s">
        <v>673</v>
      </c>
      <c r="X16" s="481"/>
    </row>
    <row r="17" spans="1:24" x14ac:dyDescent="0.25">
      <c r="A17" s="52" t="s">
        <v>155</v>
      </c>
      <c r="B17" s="52" t="s">
        <v>156</v>
      </c>
      <c r="C17" s="52" t="s">
        <v>157</v>
      </c>
      <c r="D17" s="52" t="s">
        <v>158</v>
      </c>
      <c r="E17" s="52" t="s">
        <v>159</v>
      </c>
      <c r="F17" s="52" t="s">
        <v>674</v>
      </c>
      <c r="G17" s="52" t="s">
        <v>161</v>
      </c>
      <c r="H17" s="52" t="s">
        <v>162</v>
      </c>
      <c r="I17" s="107" t="s">
        <v>163</v>
      </c>
      <c r="J17" s="107" t="s">
        <v>164</v>
      </c>
      <c r="K17" s="107" t="s">
        <v>675</v>
      </c>
      <c r="L17" s="107" t="s">
        <v>166</v>
      </c>
      <c r="M17" s="107" t="s">
        <v>167</v>
      </c>
      <c r="N17" s="107" t="s">
        <v>168</v>
      </c>
      <c r="O17" s="52" t="s">
        <v>169</v>
      </c>
      <c r="P17" s="52" t="s">
        <v>170</v>
      </c>
      <c r="Q17" s="52" t="s">
        <v>171</v>
      </c>
      <c r="R17" s="52" t="s">
        <v>172</v>
      </c>
      <c r="S17" s="52" t="s">
        <v>173</v>
      </c>
      <c r="T17" s="52" t="s">
        <v>174</v>
      </c>
      <c r="U17" s="52" t="s">
        <v>175</v>
      </c>
      <c r="V17" s="52" t="s">
        <v>176</v>
      </c>
      <c r="W17" s="52" t="s">
        <v>177</v>
      </c>
      <c r="X17" s="52" t="s">
        <v>178</v>
      </c>
    </row>
    <row r="18" spans="1:24" ht="30" x14ac:dyDescent="0.25">
      <c r="A18" s="47">
        <f>'1'!A17</f>
        <v>0</v>
      </c>
      <c r="B18" s="50" t="str">
        <f>'1'!B17</f>
        <v>ВСЕГО по инвестиционной программе, в том числе:</v>
      </c>
      <c r="C18" s="47" t="str">
        <f>'1'!C17</f>
        <v>нд</v>
      </c>
      <c r="D18" s="48">
        <f>'1'!H17</f>
        <v>27.663516000000001</v>
      </c>
      <c r="E18" s="48">
        <f>'1'!I17</f>
        <v>0</v>
      </c>
      <c r="F18" s="48">
        <f>'1'!J17</f>
        <v>0</v>
      </c>
      <c r="G18" s="48">
        <f>'1'!K17</f>
        <v>14.472276000000001</v>
      </c>
      <c r="H18" s="48">
        <f>'1'!L17</f>
        <v>13.191239999999999</v>
      </c>
      <c r="I18" s="94">
        <f>'1'!M17</f>
        <v>27.564449256000003</v>
      </c>
      <c r="J18" s="94">
        <f>'1'!N17</f>
        <v>0</v>
      </c>
      <c r="K18" s="94">
        <f>'1'!O17</f>
        <v>0</v>
      </c>
      <c r="L18" s="94">
        <f>'1'!P17</f>
        <v>14.370209256000001</v>
      </c>
      <c r="M18" s="94">
        <f>'1'!Q17</f>
        <v>13.194240000000001</v>
      </c>
      <c r="N18" s="103">
        <f>I18-D18</f>
        <v>-9.9066743999998153E-2</v>
      </c>
      <c r="O18" s="65">
        <f>I18/D18*100</f>
        <v>99.641886649549534</v>
      </c>
      <c r="P18" s="64">
        <f>K18-F18</f>
        <v>0</v>
      </c>
      <c r="Q18" s="65">
        <v>0</v>
      </c>
      <c r="R18" s="64">
        <f>K18-F18</f>
        <v>0</v>
      </c>
      <c r="S18" s="65">
        <v>0</v>
      </c>
      <c r="T18" s="64">
        <f>L18-G18</f>
        <v>-0.10206674400000004</v>
      </c>
      <c r="U18" s="65">
        <f>L18/G18*100</f>
        <v>99.294742969246855</v>
      </c>
      <c r="V18" s="65">
        <f>M18-H18</f>
        <v>3.00000000000189E-3</v>
      </c>
      <c r="W18" s="66">
        <f>M18/H18*100</f>
        <v>100.02274236538796</v>
      </c>
      <c r="X18" s="49"/>
    </row>
    <row r="19" spans="1:24" ht="30" x14ac:dyDescent="0.25">
      <c r="A19" s="47" t="str">
        <f>'1'!A18</f>
        <v>0.2</v>
      </c>
      <c r="B19" s="50" t="str">
        <f>'1'!B18</f>
        <v>Реконструкция, модернизация, техническое перевооружение, всего</v>
      </c>
      <c r="C19" s="47" t="str">
        <f>'1'!C18</f>
        <v>нд</v>
      </c>
      <c r="D19" s="48">
        <f>'1'!H18</f>
        <v>25.964316</v>
      </c>
      <c r="E19" s="48">
        <f>'1'!I18</f>
        <v>0</v>
      </c>
      <c r="F19" s="48">
        <f>'1'!J18</f>
        <v>0</v>
      </c>
      <c r="G19" s="48">
        <f>'1'!K18</f>
        <v>14.472276000000001</v>
      </c>
      <c r="H19" s="48">
        <f>'1'!L18</f>
        <v>11.492039999999999</v>
      </c>
      <c r="I19" s="94">
        <f>'1'!M18</f>
        <v>25.862249256000002</v>
      </c>
      <c r="J19" s="94">
        <f>'1'!N18</f>
        <v>0</v>
      </c>
      <c r="K19" s="94">
        <f>'1'!O18</f>
        <v>0</v>
      </c>
      <c r="L19" s="94">
        <f>'1'!P18</f>
        <v>14.370209256000001</v>
      </c>
      <c r="M19" s="94">
        <f>'1'!Q18</f>
        <v>11.492040000000001</v>
      </c>
      <c r="N19" s="103">
        <f t="shared" ref="N19:N76" si="0">I19-D19</f>
        <v>-0.10206674399999827</v>
      </c>
      <c r="O19" s="65">
        <f t="shared" ref="O19:O59" si="1">I19/D19*100</f>
        <v>99.60689607998917</v>
      </c>
      <c r="P19" s="64">
        <f t="shared" ref="P19:P76" si="2">K19-F19</f>
        <v>0</v>
      </c>
      <c r="Q19" s="65">
        <v>0</v>
      </c>
      <c r="R19" s="64">
        <f t="shared" ref="R19:R76" si="3">K19-F19</f>
        <v>0</v>
      </c>
      <c r="S19" s="65">
        <v>0</v>
      </c>
      <c r="T19" s="64">
        <f t="shared" ref="T19:T76" si="4">L19-G19</f>
        <v>-0.10206674400000004</v>
      </c>
      <c r="U19" s="65">
        <f t="shared" ref="U19:U48" si="5">L19/G19*100</f>
        <v>99.294742969246855</v>
      </c>
      <c r="V19" s="65">
        <f t="shared" ref="V19:V76" si="6">M19-H19</f>
        <v>0</v>
      </c>
      <c r="W19" s="66">
        <v>0</v>
      </c>
      <c r="X19" s="49"/>
    </row>
    <row r="20" spans="1:24" ht="30" x14ac:dyDescent="0.25">
      <c r="A20" s="47" t="str">
        <f>'1'!A19</f>
        <v>0.4</v>
      </c>
      <c r="B20" s="50" t="str">
        <f>'1'!B19</f>
        <v>Прочее новое строительство объектов электросетевого хозяйства, всего</v>
      </c>
      <c r="C20" s="47" t="str">
        <f>'1'!C19</f>
        <v>нд</v>
      </c>
      <c r="D20" s="48">
        <f>'1'!H19</f>
        <v>0</v>
      </c>
      <c r="E20" s="48">
        <f>'1'!I19</f>
        <v>0</v>
      </c>
      <c r="F20" s="48">
        <f>'1'!J19</f>
        <v>0</v>
      </c>
      <c r="G20" s="48">
        <f>'1'!K19</f>
        <v>0</v>
      </c>
      <c r="H20" s="48">
        <f>'1'!L19</f>
        <v>0</v>
      </c>
      <c r="I20" s="94">
        <f>'1'!M19</f>
        <v>0</v>
      </c>
      <c r="J20" s="94">
        <f>'1'!N19</f>
        <v>0</v>
      </c>
      <c r="K20" s="94">
        <f>'1'!O19</f>
        <v>0</v>
      </c>
      <c r="L20" s="94">
        <f>'1'!P19</f>
        <v>0</v>
      </c>
      <c r="M20" s="94">
        <f>'1'!Q19</f>
        <v>0</v>
      </c>
      <c r="N20" s="103">
        <f t="shared" si="0"/>
        <v>0</v>
      </c>
      <c r="O20" s="65">
        <v>0</v>
      </c>
      <c r="P20" s="64">
        <f t="shared" si="2"/>
        <v>0</v>
      </c>
      <c r="Q20" s="65">
        <v>0</v>
      </c>
      <c r="R20" s="64">
        <f t="shared" si="3"/>
        <v>0</v>
      </c>
      <c r="S20" s="65">
        <v>0</v>
      </c>
      <c r="T20" s="64">
        <f t="shared" si="4"/>
        <v>0</v>
      </c>
      <c r="U20" s="65">
        <v>0</v>
      </c>
      <c r="V20" s="65">
        <f t="shared" si="6"/>
        <v>0</v>
      </c>
      <c r="W20" s="66">
        <v>0</v>
      </c>
      <c r="X20" s="49"/>
    </row>
    <row r="21" spans="1:24" ht="30" x14ac:dyDescent="0.25">
      <c r="A21" s="47" t="str">
        <f>'1'!A20</f>
        <v>0.6</v>
      </c>
      <c r="B21" s="50" t="str">
        <f>'1'!B20</f>
        <v>Прочие инвестиционные проекты, всего</v>
      </c>
      <c r="C21" s="47" t="str">
        <f>'1'!C20</f>
        <v>нд</v>
      </c>
      <c r="D21" s="48">
        <f>'1'!H20</f>
        <v>1.6992</v>
      </c>
      <c r="E21" s="48">
        <f>'1'!I20</f>
        <v>0</v>
      </c>
      <c r="F21" s="48">
        <f>'1'!J20</f>
        <v>0</v>
      </c>
      <c r="G21" s="48">
        <f>'1'!K20</f>
        <v>0</v>
      </c>
      <c r="H21" s="48">
        <f>'1'!L20</f>
        <v>1.6992</v>
      </c>
      <c r="I21" s="94">
        <f>'1'!M20</f>
        <v>1.7022000000000002</v>
      </c>
      <c r="J21" s="94">
        <f>'1'!N20</f>
        <v>0</v>
      </c>
      <c r="K21" s="94">
        <f>'1'!O20</f>
        <v>0</v>
      </c>
      <c r="L21" s="94">
        <f>'1'!P20</f>
        <v>0</v>
      </c>
      <c r="M21" s="94">
        <f>'1'!Q20</f>
        <v>1.7022000000000002</v>
      </c>
      <c r="N21" s="103">
        <f t="shared" si="0"/>
        <v>3.0000000000001137E-3</v>
      </c>
      <c r="O21" s="65">
        <f t="shared" si="1"/>
        <v>100.17655367231639</v>
      </c>
      <c r="P21" s="64">
        <f t="shared" si="2"/>
        <v>0</v>
      </c>
      <c r="Q21" s="65">
        <v>0</v>
      </c>
      <c r="R21" s="64">
        <f t="shared" si="3"/>
        <v>0</v>
      </c>
      <c r="S21" s="65">
        <v>0</v>
      </c>
      <c r="T21" s="64">
        <f t="shared" si="4"/>
        <v>0</v>
      </c>
      <c r="U21" s="65">
        <v>0</v>
      </c>
      <c r="V21" s="65">
        <f t="shared" si="6"/>
        <v>3.0000000000001137E-3</v>
      </c>
      <c r="W21" s="66">
        <f t="shared" ref="W21:W59" si="7">M21/H21*100</f>
        <v>100.17655367231639</v>
      </c>
      <c r="X21" s="49"/>
    </row>
    <row r="22" spans="1:24" x14ac:dyDescent="0.25">
      <c r="A22" s="47">
        <f>'1'!A21</f>
        <v>1</v>
      </c>
      <c r="B22" s="50" t="str">
        <f>'1'!B21</f>
        <v>Приморский край</v>
      </c>
      <c r="C22" s="47" t="str">
        <f>'1'!C21</f>
        <v>нд</v>
      </c>
      <c r="D22" s="48">
        <f>'1'!H21</f>
        <v>27.663516000000001</v>
      </c>
      <c r="E22" s="48">
        <f>'1'!I21</f>
        <v>0</v>
      </c>
      <c r="F22" s="48">
        <f>'1'!J21</f>
        <v>0</v>
      </c>
      <c r="G22" s="48">
        <f>'1'!K21</f>
        <v>14.472276000000001</v>
      </c>
      <c r="H22" s="48">
        <f>'1'!L21</f>
        <v>13.191239999999999</v>
      </c>
      <c r="I22" s="94">
        <f>'1'!M21</f>
        <v>27.564449256000003</v>
      </c>
      <c r="J22" s="94">
        <f>'1'!N21</f>
        <v>0</v>
      </c>
      <c r="K22" s="94">
        <f>'1'!O21</f>
        <v>0</v>
      </c>
      <c r="L22" s="94">
        <f>'1'!P21</f>
        <v>14.370209256000001</v>
      </c>
      <c r="M22" s="94">
        <f>'1'!Q21</f>
        <v>13.194240000000001</v>
      </c>
      <c r="N22" s="103">
        <f t="shared" si="0"/>
        <v>-9.9066743999998153E-2</v>
      </c>
      <c r="O22" s="65">
        <f t="shared" si="1"/>
        <v>99.641886649549534</v>
      </c>
      <c r="P22" s="64">
        <f t="shared" si="2"/>
        <v>0</v>
      </c>
      <c r="Q22" s="65">
        <v>0</v>
      </c>
      <c r="R22" s="64">
        <f t="shared" si="3"/>
        <v>0</v>
      </c>
      <c r="S22" s="65">
        <v>0</v>
      </c>
      <c r="T22" s="64">
        <f t="shared" si="4"/>
        <v>-0.10206674400000004</v>
      </c>
      <c r="U22" s="65">
        <f t="shared" si="5"/>
        <v>99.294742969246855</v>
      </c>
      <c r="V22" s="65">
        <f t="shared" si="6"/>
        <v>3.00000000000189E-3</v>
      </c>
      <c r="W22" s="66">
        <f t="shared" si="7"/>
        <v>100.02274236538796</v>
      </c>
      <c r="X22" s="49"/>
    </row>
    <row r="23" spans="1:24" ht="45" x14ac:dyDescent="0.25">
      <c r="A23" s="47" t="str">
        <f>'1'!A22</f>
        <v>1.2</v>
      </c>
      <c r="B23" s="50" t="str">
        <f>'1'!B22</f>
        <v>Реконструкция, модернизация, техническое перевооружение всего, в том числе:</v>
      </c>
      <c r="C23" s="47" t="str">
        <f>'1'!C22</f>
        <v>нд</v>
      </c>
      <c r="D23" s="48">
        <f>'1'!H22</f>
        <v>25.964316</v>
      </c>
      <c r="E23" s="48">
        <f>'1'!I22</f>
        <v>0</v>
      </c>
      <c r="F23" s="48">
        <f>'1'!J22</f>
        <v>0</v>
      </c>
      <c r="G23" s="48">
        <f>'1'!K22</f>
        <v>14.472276000000001</v>
      </c>
      <c r="H23" s="48">
        <f>'1'!L22</f>
        <v>11.492039999999999</v>
      </c>
      <c r="I23" s="94">
        <f>'1'!M22</f>
        <v>25.862249256000002</v>
      </c>
      <c r="J23" s="94">
        <f>'1'!N22</f>
        <v>0</v>
      </c>
      <c r="K23" s="94">
        <f>'1'!O22</f>
        <v>0</v>
      </c>
      <c r="L23" s="94">
        <f>'1'!P22</f>
        <v>14.370209256000001</v>
      </c>
      <c r="M23" s="94">
        <f>'1'!Q22</f>
        <v>11.492040000000001</v>
      </c>
      <c r="N23" s="103">
        <f t="shared" si="0"/>
        <v>-0.10206674399999827</v>
      </c>
      <c r="O23" s="65">
        <f t="shared" si="1"/>
        <v>99.60689607998917</v>
      </c>
      <c r="P23" s="64">
        <f t="shared" si="2"/>
        <v>0</v>
      </c>
      <c r="Q23" s="65">
        <v>0</v>
      </c>
      <c r="R23" s="64">
        <f t="shared" si="3"/>
        <v>0</v>
      </c>
      <c r="S23" s="65">
        <v>0</v>
      </c>
      <c r="T23" s="64">
        <f t="shared" si="4"/>
        <v>-0.10206674400000004</v>
      </c>
      <c r="U23" s="65">
        <f t="shared" si="5"/>
        <v>99.294742969246855</v>
      </c>
      <c r="V23" s="65">
        <f t="shared" si="6"/>
        <v>0</v>
      </c>
      <c r="W23" s="66">
        <v>0</v>
      </c>
      <c r="X23" s="49"/>
    </row>
    <row r="24" spans="1:24" ht="60" x14ac:dyDescent="0.25">
      <c r="A24" s="47" t="str">
        <f>'1'!A23</f>
        <v>1.2.1.2</v>
      </c>
      <c r="B24" s="50" t="str">
        <f>'1'!B23</f>
        <v>Модернизация, техническое перевооружение трансформаторных и иных подстанций, распределительных пунктов, всего, в том числе:</v>
      </c>
      <c r="C24" s="47" t="str">
        <f>'1'!C23</f>
        <v>нд</v>
      </c>
      <c r="D24" s="48">
        <f>'1'!H23</f>
        <v>25.964316</v>
      </c>
      <c r="E24" s="48">
        <f>'1'!I23</f>
        <v>0</v>
      </c>
      <c r="F24" s="48">
        <f>'1'!J23</f>
        <v>0</v>
      </c>
      <c r="G24" s="48">
        <f>'1'!K23</f>
        <v>14.472276000000001</v>
      </c>
      <c r="H24" s="48">
        <f>'1'!L23</f>
        <v>11.492039999999999</v>
      </c>
      <c r="I24" s="94">
        <f>'1'!M23</f>
        <v>25.862249256000002</v>
      </c>
      <c r="J24" s="94">
        <f>'1'!N23</f>
        <v>0</v>
      </c>
      <c r="K24" s="94">
        <f>'1'!O23</f>
        <v>0</v>
      </c>
      <c r="L24" s="94">
        <f>'1'!P23</f>
        <v>14.370209256000001</v>
      </c>
      <c r="M24" s="94">
        <f>'1'!Q23</f>
        <v>11.492040000000001</v>
      </c>
      <c r="N24" s="103">
        <f t="shared" si="0"/>
        <v>-0.10206674399999827</v>
      </c>
      <c r="O24" s="65">
        <f t="shared" si="1"/>
        <v>99.60689607998917</v>
      </c>
      <c r="P24" s="64">
        <f t="shared" si="2"/>
        <v>0</v>
      </c>
      <c r="Q24" s="65">
        <v>0</v>
      </c>
      <c r="R24" s="64">
        <f t="shared" si="3"/>
        <v>0</v>
      </c>
      <c r="S24" s="65">
        <v>0</v>
      </c>
      <c r="T24" s="64">
        <f t="shared" si="4"/>
        <v>-0.10206674400000004</v>
      </c>
      <c r="U24" s="65">
        <f t="shared" si="5"/>
        <v>99.294742969246855</v>
      </c>
      <c r="V24" s="65">
        <f t="shared" si="6"/>
        <v>0</v>
      </c>
      <c r="W24" s="66">
        <v>0</v>
      </c>
      <c r="X24" s="49"/>
    </row>
    <row r="25" spans="1:24" ht="30" x14ac:dyDescent="0.25">
      <c r="A25" s="47" t="str">
        <f>'1'!A24</f>
        <v>1.2.1.2.1</v>
      </c>
      <c r="B25" s="50" t="str">
        <f>'1'!B24</f>
        <v>ТМ-63 кВА ТП-122 ул.Хабаровская; ТП-133 ул. Мельничная АЗС</v>
      </c>
      <c r="C25" s="47" t="str">
        <f>'1'!C24</f>
        <v>J_1.2.1.2.1.M</v>
      </c>
      <c r="D25" s="48">
        <f>'1'!H24</f>
        <v>0</v>
      </c>
      <c r="E25" s="48">
        <f>'1'!I24</f>
        <v>0</v>
      </c>
      <c r="F25" s="48">
        <f>'1'!J24</f>
        <v>0</v>
      </c>
      <c r="G25" s="48">
        <f>'1'!K24</f>
        <v>0</v>
      </c>
      <c r="H25" s="48">
        <f>'1'!L24</f>
        <v>0</v>
      </c>
      <c r="I25" s="94">
        <f>'1'!M24</f>
        <v>0</v>
      </c>
      <c r="J25" s="94">
        <f>'1'!N24</f>
        <v>0</v>
      </c>
      <c r="K25" s="94">
        <f>'1'!O24</f>
        <v>0</v>
      </c>
      <c r="L25" s="94">
        <f>'1'!P24</f>
        <v>0</v>
      </c>
      <c r="M25" s="94">
        <f>'1'!Q24</f>
        <v>0</v>
      </c>
      <c r="N25" s="103">
        <f t="shared" si="0"/>
        <v>0</v>
      </c>
      <c r="O25" s="65">
        <v>0</v>
      </c>
      <c r="P25" s="64">
        <f t="shared" si="2"/>
        <v>0</v>
      </c>
      <c r="Q25" s="65">
        <v>0</v>
      </c>
      <c r="R25" s="64">
        <f t="shared" si="3"/>
        <v>0</v>
      </c>
      <c r="S25" s="65">
        <v>0</v>
      </c>
      <c r="T25" s="64">
        <f t="shared" si="4"/>
        <v>0</v>
      </c>
      <c r="U25" s="65">
        <v>0</v>
      </c>
      <c r="V25" s="65">
        <f t="shared" si="6"/>
        <v>0</v>
      </c>
      <c r="W25" s="66">
        <v>0</v>
      </c>
      <c r="X25" s="49"/>
    </row>
    <row r="26" spans="1:24" x14ac:dyDescent="0.25">
      <c r="A26" s="47" t="str">
        <f>'1'!A25</f>
        <v>1.2.1.2.2</v>
      </c>
      <c r="B26" s="50" t="str">
        <f>'1'!B25</f>
        <v>ТМ-100 кВА ТП-22 ул.Приморская  43/7</v>
      </c>
      <c r="C26" s="47" t="str">
        <f>'1'!C25</f>
        <v>J_1.2.1.2.2.K</v>
      </c>
      <c r="D26" s="48">
        <f>'1'!H25</f>
        <v>0</v>
      </c>
      <c r="E26" s="48">
        <f>'1'!I25</f>
        <v>0</v>
      </c>
      <c r="F26" s="48">
        <f>'1'!J25</f>
        <v>0</v>
      </c>
      <c r="G26" s="48">
        <f>'1'!K25</f>
        <v>0</v>
      </c>
      <c r="H26" s="48">
        <f>'1'!L25</f>
        <v>0</v>
      </c>
      <c r="I26" s="94">
        <f>'1'!M25</f>
        <v>0</v>
      </c>
      <c r="J26" s="94">
        <f>'1'!N25</f>
        <v>0</v>
      </c>
      <c r="K26" s="94">
        <f>'1'!O25</f>
        <v>0</v>
      </c>
      <c r="L26" s="94">
        <f>'1'!P25</f>
        <v>0</v>
      </c>
      <c r="M26" s="94">
        <f>'1'!Q25</f>
        <v>0</v>
      </c>
      <c r="N26" s="103">
        <f t="shared" si="0"/>
        <v>0</v>
      </c>
      <c r="O26" s="65">
        <v>0</v>
      </c>
      <c r="P26" s="64">
        <f t="shared" si="2"/>
        <v>0</v>
      </c>
      <c r="Q26" s="65">
        <v>0</v>
      </c>
      <c r="R26" s="64">
        <f t="shared" si="3"/>
        <v>0</v>
      </c>
      <c r="S26" s="65">
        <v>0</v>
      </c>
      <c r="T26" s="64">
        <f t="shared" si="4"/>
        <v>0</v>
      </c>
      <c r="U26" s="65">
        <v>0</v>
      </c>
      <c r="V26" s="65">
        <f t="shared" si="6"/>
        <v>0</v>
      </c>
      <c r="W26" s="66">
        <v>0</v>
      </c>
      <c r="X26" s="49"/>
    </row>
    <row r="27" spans="1:24" ht="90" x14ac:dyDescent="0.25">
      <c r="A27" s="47" t="str">
        <f>'1'!A26</f>
        <v>1.2.1.2.3</v>
      </c>
      <c r="B27" s="50" t="str">
        <f>'1'!B26</f>
        <v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7" s="47" t="str">
        <f>'1'!C26</f>
        <v>J_1.2.1.2.3.O</v>
      </c>
      <c r="D27" s="48">
        <f>'1'!H26</f>
        <v>0</v>
      </c>
      <c r="E27" s="48">
        <f>'1'!I26</f>
        <v>0</v>
      </c>
      <c r="F27" s="48">
        <f>'1'!J26</f>
        <v>0</v>
      </c>
      <c r="G27" s="48">
        <f>'1'!K26</f>
        <v>0</v>
      </c>
      <c r="H27" s="48">
        <f>'1'!L26</f>
        <v>0</v>
      </c>
      <c r="I27" s="94">
        <f>'1'!M26</f>
        <v>0</v>
      </c>
      <c r="J27" s="94">
        <f>'1'!N26</f>
        <v>0</v>
      </c>
      <c r="K27" s="94">
        <f>'1'!O26</f>
        <v>0</v>
      </c>
      <c r="L27" s="94">
        <f>'1'!P26</f>
        <v>0</v>
      </c>
      <c r="M27" s="94">
        <f>'1'!Q26</f>
        <v>0</v>
      </c>
      <c r="N27" s="103">
        <f t="shared" si="0"/>
        <v>0</v>
      </c>
      <c r="O27" s="65">
        <v>0</v>
      </c>
      <c r="P27" s="64">
        <f t="shared" si="2"/>
        <v>0</v>
      </c>
      <c r="Q27" s="65">
        <v>0</v>
      </c>
      <c r="R27" s="64">
        <f t="shared" si="3"/>
        <v>0</v>
      </c>
      <c r="S27" s="65">
        <v>0</v>
      </c>
      <c r="T27" s="64">
        <f t="shared" si="4"/>
        <v>0</v>
      </c>
      <c r="U27" s="65">
        <v>0</v>
      </c>
      <c r="V27" s="65">
        <f t="shared" si="6"/>
        <v>0</v>
      </c>
      <c r="W27" s="66">
        <v>0</v>
      </c>
      <c r="X27" s="49"/>
    </row>
    <row r="28" spans="1:24" ht="180" x14ac:dyDescent="0.25">
      <c r="A28" s="47" t="str">
        <f>'1'!A27</f>
        <v>1.2.1.2.4</v>
      </c>
      <c r="B28" s="50" t="str">
        <f>'1'!B27</f>
        <v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v>
      </c>
      <c r="C28" s="47" t="str">
        <f>'1'!C27</f>
        <v>J_1.2.1.2.4.O</v>
      </c>
      <c r="D28" s="48">
        <f>'1'!H27</f>
        <v>0</v>
      </c>
      <c r="E28" s="48">
        <f>'1'!I27</f>
        <v>0</v>
      </c>
      <c r="F28" s="48">
        <f>'1'!J27</f>
        <v>0</v>
      </c>
      <c r="G28" s="48">
        <f>'1'!K27</f>
        <v>0</v>
      </c>
      <c r="H28" s="48">
        <f>'1'!L27</f>
        <v>0</v>
      </c>
      <c r="I28" s="94">
        <f>'1'!M27</f>
        <v>0</v>
      </c>
      <c r="J28" s="94">
        <f>'1'!N27</f>
        <v>0</v>
      </c>
      <c r="K28" s="94">
        <f>'1'!O27</f>
        <v>0</v>
      </c>
      <c r="L28" s="94">
        <f>'1'!P27</f>
        <v>0</v>
      </c>
      <c r="M28" s="94">
        <f>'1'!Q27</f>
        <v>0</v>
      </c>
      <c r="N28" s="103">
        <f t="shared" si="0"/>
        <v>0</v>
      </c>
      <c r="O28" s="65" t="e">
        <f t="shared" si="1"/>
        <v>#DIV/0!</v>
      </c>
      <c r="P28" s="64">
        <f t="shared" si="2"/>
        <v>0</v>
      </c>
      <c r="Q28" s="65">
        <v>0</v>
      </c>
      <c r="R28" s="64">
        <f t="shared" si="3"/>
        <v>0</v>
      </c>
      <c r="S28" s="65">
        <v>0</v>
      </c>
      <c r="T28" s="64">
        <f t="shared" si="4"/>
        <v>0</v>
      </c>
      <c r="U28" s="65" t="e">
        <f t="shared" si="5"/>
        <v>#DIV/0!</v>
      </c>
      <c r="V28" s="65">
        <f t="shared" si="6"/>
        <v>0</v>
      </c>
      <c r="W28" s="66">
        <v>0</v>
      </c>
      <c r="X28" s="49"/>
    </row>
    <row r="29" spans="1:24" ht="315" x14ac:dyDescent="0.25">
      <c r="A29" s="47" t="str">
        <f>'1'!A28</f>
        <v>1.2.1.2.5</v>
      </c>
      <c r="B29" s="50" t="str">
        <f>'1'!B28</f>
        <v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v>
      </c>
      <c r="C29" s="47" t="str">
        <f>'1'!C28</f>
        <v>J_1.2.1.2.5.O</v>
      </c>
      <c r="D29" s="48">
        <f>'1'!H28</f>
        <v>0</v>
      </c>
      <c r="E29" s="48">
        <f>'1'!I28</f>
        <v>0</v>
      </c>
      <c r="F29" s="48">
        <f>'1'!J28</f>
        <v>0</v>
      </c>
      <c r="G29" s="48">
        <f>'1'!K28</f>
        <v>0</v>
      </c>
      <c r="H29" s="48">
        <f>'1'!L28</f>
        <v>0</v>
      </c>
      <c r="I29" s="94">
        <f>'1'!M28</f>
        <v>0</v>
      </c>
      <c r="J29" s="94">
        <f>'1'!N28</f>
        <v>0</v>
      </c>
      <c r="K29" s="94">
        <f>'1'!O28</f>
        <v>0</v>
      </c>
      <c r="L29" s="94">
        <f>'1'!P28</f>
        <v>0</v>
      </c>
      <c r="M29" s="94">
        <f>'1'!Q28</f>
        <v>0</v>
      </c>
      <c r="N29" s="103">
        <f t="shared" si="0"/>
        <v>0</v>
      </c>
      <c r="O29" s="65">
        <v>0</v>
      </c>
      <c r="P29" s="64">
        <f t="shared" si="2"/>
        <v>0</v>
      </c>
      <c r="Q29" s="65">
        <v>0</v>
      </c>
      <c r="R29" s="64">
        <f t="shared" si="3"/>
        <v>0</v>
      </c>
      <c r="S29" s="65">
        <v>0</v>
      </c>
      <c r="T29" s="64">
        <f t="shared" si="4"/>
        <v>0</v>
      </c>
      <c r="U29" s="65">
        <v>0</v>
      </c>
      <c r="V29" s="65">
        <f t="shared" si="6"/>
        <v>0</v>
      </c>
      <c r="W29" s="66">
        <v>0</v>
      </c>
      <c r="X29" s="49"/>
    </row>
    <row r="30" spans="1:24" ht="120" x14ac:dyDescent="0.25">
      <c r="A30" s="47" t="str">
        <f>'1'!A29</f>
        <v>1.2.1.2.6</v>
      </c>
      <c r="B30" s="50" t="str">
        <f>'1'!B29</f>
        <v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v>
      </c>
      <c r="C30" s="47" t="str">
        <f>'1'!C29</f>
        <v>J_1.2.1.2.6.O</v>
      </c>
      <c r="D30" s="48">
        <f>'1'!H29</f>
        <v>0</v>
      </c>
      <c r="E30" s="48">
        <f>'1'!I29</f>
        <v>0</v>
      </c>
      <c r="F30" s="48">
        <f>'1'!J29</f>
        <v>0</v>
      </c>
      <c r="G30" s="48">
        <f>'1'!K29</f>
        <v>0</v>
      </c>
      <c r="H30" s="48">
        <f>'1'!L29</f>
        <v>0</v>
      </c>
      <c r="I30" s="94">
        <f>'1'!M29</f>
        <v>0</v>
      </c>
      <c r="J30" s="94">
        <f>'1'!N29</f>
        <v>0</v>
      </c>
      <c r="K30" s="94">
        <f>'1'!O29</f>
        <v>0</v>
      </c>
      <c r="L30" s="94">
        <f>'1'!P29</f>
        <v>0</v>
      </c>
      <c r="M30" s="94">
        <f>'1'!Q29</f>
        <v>0</v>
      </c>
      <c r="N30" s="103">
        <f t="shared" si="0"/>
        <v>0</v>
      </c>
      <c r="O30" s="65">
        <v>0</v>
      </c>
      <c r="P30" s="64">
        <f t="shared" si="2"/>
        <v>0</v>
      </c>
      <c r="Q30" s="65">
        <v>0</v>
      </c>
      <c r="R30" s="64">
        <f t="shared" si="3"/>
        <v>0</v>
      </c>
      <c r="S30" s="65">
        <v>0</v>
      </c>
      <c r="T30" s="64">
        <f t="shared" si="4"/>
        <v>0</v>
      </c>
      <c r="U30" s="65">
        <v>0</v>
      </c>
      <c r="V30" s="65">
        <f t="shared" si="6"/>
        <v>0</v>
      </c>
      <c r="W30" s="66">
        <v>0</v>
      </c>
      <c r="X30" s="49"/>
    </row>
    <row r="31" spans="1:24" x14ac:dyDescent="0.25">
      <c r="A31" s="47" t="str">
        <f>'1'!A30</f>
        <v>1.2.1.2.7</v>
      </c>
      <c r="B31" s="50" t="str">
        <f>'1'!B30</f>
        <v xml:space="preserve">ТМ-1000 кВА ТП-11 ул.Покуса    1а. </v>
      </c>
      <c r="C31" s="47" t="str">
        <f>'1'!C30</f>
        <v>J_1.2.1.2.7.K</v>
      </c>
      <c r="D31" s="48">
        <f>'1'!H30</f>
        <v>0</v>
      </c>
      <c r="E31" s="48">
        <f>'1'!I30</f>
        <v>0</v>
      </c>
      <c r="F31" s="48">
        <f>'1'!J30</f>
        <v>0</v>
      </c>
      <c r="G31" s="48">
        <f>'1'!K30</f>
        <v>0</v>
      </c>
      <c r="H31" s="48">
        <f>'1'!L30</f>
        <v>0</v>
      </c>
      <c r="I31" s="94">
        <f>'1'!M30</f>
        <v>0</v>
      </c>
      <c r="J31" s="94">
        <f>'1'!N30</f>
        <v>0</v>
      </c>
      <c r="K31" s="94">
        <f>'1'!O30</f>
        <v>0</v>
      </c>
      <c r="L31" s="94">
        <f>'1'!P30</f>
        <v>0</v>
      </c>
      <c r="M31" s="94">
        <f>'1'!Q30</f>
        <v>0</v>
      </c>
      <c r="N31" s="103">
        <f t="shared" si="0"/>
        <v>0</v>
      </c>
      <c r="O31" s="65">
        <v>0</v>
      </c>
      <c r="P31" s="64">
        <f t="shared" si="2"/>
        <v>0</v>
      </c>
      <c r="Q31" s="65">
        <v>0</v>
      </c>
      <c r="R31" s="64">
        <f t="shared" si="3"/>
        <v>0</v>
      </c>
      <c r="S31" s="65">
        <v>0</v>
      </c>
      <c r="T31" s="64">
        <f t="shared" si="4"/>
        <v>0</v>
      </c>
      <c r="U31" s="65">
        <v>0</v>
      </c>
      <c r="V31" s="65">
        <f t="shared" si="6"/>
        <v>0</v>
      </c>
      <c r="W31" s="66">
        <v>0</v>
      </c>
      <c r="X31" s="49"/>
    </row>
    <row r="32" spans="1:24" x14ac:dyDescent="0.25">
      <c r="A32" s="47" t="str">
        <f>'1'!A31</f>
        <v>1.2.1.2.8</v>
      </c>
      <c r="B32" s="50" t="str">
        <f>'1'!B31</f>
        <v>ТМ- 10000кВА ПС ЗСМ</v>
      </c>
      <c r="C32" s="47" t="str">
        <f>'1'!C31</f>
        <v>J_1.2.1.2.8.O</v>
      </c>
      <c r="D32" s="48">
        <f>'1'!H31</f>
        <v>25.964316</v>
      </c>
      <c r="E32" s="48">
        <f>'1'!I31</f>
        <v>0</v>
      </c>
      <c r="F32" s="48">
        <f>'1'!J31</f>
        <v>0</v>
      </c>
      <c r="G32" s="48">
        <f>'1'!K31</f>
        <v>14.472276000000001</v>
      </c>
      <c r="H32" s="48">
        <f>'1'!L31</f>
        <v>11.492039999999999</v>
      </c>
      <c r="I32" s="94">
        <f>'1'!M31</f>
        <v>25.862249256000002</v>
      </c>
      <c r="J32" s="94">
        <f>'1'!N31</f>
        <v>0</v>
      </c>
      <c r="K32" s="94">
        <f>'1'!O31</f>
        <v>0</v>
      </c>
      <c r="L32" s="94">
        <f>'1'!P31</f>
        <v>14.370209256000001</v>
      </c>
      <c r="M32" s="94">
        <f>'1'!Q31</f>
        <v>11.492040000000001</v>
      </c>
      <c r="N32" s="103">
        <f t="shared" si="0"/>
        <v>-0.10206674399999827</v>
      </c>
      <c r="O32" s="65">
        <v>0</v>
      </c>
      <c r="P32" s="64">
        <f t="shared" si="2"/>
        <v>0</v>
      </c>
      <c r="Q32" s="65">
        <v>0</v>
      </c>
      <c r="R32" s="64">
        <f t="shared" si="3"/>
        <v>0</v>
      </c>
      <c r="S32" s="65">
        <v>0</v>
      </c>
      <c r="T32" s="64">
        <f t="shared" si="4"/>
        <v>-0.10206674400000004</v>
      </c>
      <c r="U32" s="65">
        <v>0</v>
      </c>
      <c r="V32" s="65">
        <f t="shared" si="6"/>
        <v>0</v>
      </c>
      <c r="W32" s="66">
        <v>0</v>
      </c>
      <c r="X32" s="49"/>
    </row>
    <row r="33" spans="1:24" x14ac:dyDescent="0.25">
      <c r="A33" s="47" t="str">
        <f>'1'!A32</f>
        <v>1.2.1.2.9</v>
      </c>
      <c r="B33" s="50" t="str">
        <f>'1'!B32</f>
        <v xml:space="preserve">КТПБ -31 ул. Комсомольская 114   </v>
      </c>
      <c r="C33" s="47" t="str">
        <f>'1'!C32</f>
        <v>J_1.2.1.2.9.N</v>
      </c>
      <c r="D33" s="48">
        <f>'1'!H32</f>
        <v>0</v>
      </c>
      <c r="E33" s="48">
        <f>'1'!I32</f>
        <v>0</v>
      </c>
      <c r="F33" s="48">
        <f>'1'!J32</f>
        <v>0</v>
      </c>
      <c r="G33" s="48">
        <f>'1'!K32</f>
        <v>0</v>
      </c>
      <c r="H33" s="48">
        <f>'1'!L32</f>
        <v>0</v>
      </c>
      <c r="I33" s="94">
        <f>'1'!M32</f>
        <v>0</v>
      </c>
      <c r="J33" s="94">
        <f>'1'!N32</f>
        <v>0</v>
      </c>
      <c r="K33" s="94">
        <f>'1'!O32</f>
        <v>0</v>
      </c>
      <c r="L33" s="94">
        <f>'1'!P32</f>
        <v>0</v>
      </c>
      <c r="M33" s="94">
        <f>'1'!Q32</f>
        <v>0</v>
      </c>
      <c r="N33" s="103">
        <f t="shared" si="0"/>
        <v>0</v>
      </c>
      <c r="O33" s="65">
        <v>0</v>
      </c>
      <c r="P33" s="64">
        <f t="shared" si="2"/>
        <v>0</v>
      </c>
      <c r="Q33" s="65">
        <v>0</v>
      </c>
      <c r="R33" s="64">
        <f t="shared" si="3"/>
        <v>0</v>
      </c>
      <c r="S33" s="65">
        <v>0</v>
      </c>
      <c r="T33" s="64">
        <f t="shared" si="4"/>
        <v>0</v>
      </c>
      <c r="U33" s="65">
        <v>0</v>
      </c>
      <c r="V33" s="65">
        <f t="shared" si="6"/>
        <v>0</v>
      </c>
      <c r="W33" s="66">
        <v>0</v>
      </c>
      <c r="X33" s="49"/>
    </row>
    <row r="34" spans="1:24" ht="45" x14ac:dyDescent="0.25">
      <c r="A34" s="47" t="str">
        <f>'1'!A33</f>
        <v>1.2.1.2.10</v>
      </c>
      <c r="B34" s="50" t="str">
        <f>'1'!B33</f>
        <v>РУ 10кВ замена МВ на ВВ:  РП-8 (5 шт.)-Советская 114А; ТП-149 (2 шт.)-Красногвардейская 128/5</v>
      </c>
      <c r="C34" s="47" t="str">
        <f>'1'!C33</f>
        <v>J_1.2.1.2.10.N</v>
      </c>
      <c r="D34" s="48">
        <f>'1'!H33</f>
        <v>0</v>
      </c>
      <c r="E34" s="48">
        <f>'1'!I33</f>
        <v>0</v>
      </c>
      <c r="F34" s="48">
        <f>'1'!J33</f>
        <v>0</v>
      </c>
      <c r="G34" s="48">
        <f>'1'!K33</f>
        <v>0</v>
      </c>
      <c r="H34" s="48">
        <f>'1'!L33</f>
        <v>0</v>
      </c>
      <c r="I34" s="94">
        <f>'1'!M33</f>
        <v>0</v>
      </c>
      <c r="J34" s="94">
        <f>'1'!N33</f>
        <v>0</v>
      </c>
      <c r="K34" s="94">
        <f>'1'!O33</f>
        <v>0</v>
      </c>
      <c r="L34" s="94">
        <f>'1'!P33</f>
        <v>0</v>
      </c>
      <c r="M34" s="94">
        <f>'1'!Q33</f>
        <v>0</v>
      </c>
      <c r="N34" s="103">
        <f t="shared" si="0"/>
        <v>0</v>
      </c>
      <c r="O34" s="65">
        <v>0</v>
      </c>
      <c r="P34" s="64">
        <f t="shared" si="2"/>
        <v>0</v>
      </c>
      <c r="Q34" s="65">
        <v>0</v>
      </c>
      <c r="R34" s="64">
        <f t="shared" si="3"/>
        <v>0</v>
      </c>
      <c r="S34" s="65">
        <v>0</v>
      </c>
      <c r="T34" s="64">
        <f t="shared" si="4"/>
        <v>0</v>
      </c>
      <c r="U34" s="65">
        <v>0</v>
      </c>
      <c r="V34" s="65">
        <f t="shared" si="6"/>
        <v>0</v>
      </c>
      <c r="W34" s="66">
        <v>0</v>
      </c>
      <c r="X34" s="49"/>
    </row>
    <row r="35" spans="1:24" ht="30" x14ac:dyDescent="0.25">
      <c r="A35" s="47" t="str">
        <f>'1'!A34</f>
        <v>1.2.1.2.11</v>
      </c>
      <c r="B35" s="50" t="str">
        <f>'1'!B34</f>
        <v xml:space="preserve"> П/С ЗСМ замена МВ на ВВ, ул. Силикатная 5</v>
      </c>
      <c r="C35" s="47" t="str">
        <f>'1'!C34</f>
        <v>J_1.2.1.2.11.L</v>
      </c>
      <c r="D35" s="48">
        <f>'1'!H34</f>
        <v>0</v>
      </c>
      <c r="E35" s="48">
        <f>'1'!I34</f>
        <v>0</v>
      </c>
      <c r="F35" s="48">
        <f>'1'!J34</f>
        <v>0</v>
      </c>
      <c r="G35" s="48">
        <f>'1'!K34</f>
        <v>0</v>
      </c>
      <c r="H35" s="48">
        <f>'1'!L34</f>
        <v>0</v>
      </c>
      <c r="I35" s="94">
        <f>'1'!M34</f>
        <v>0</v>
      </c>
      <c r="J35" s="94">
        <f>'1'!N34</f>
        <v>0</v>
      </c>
      <c r="K35" s="94">
        <f>'1'!O34</f>
        <v>0</v>
      </c>
      <c r="L35" s="94">
        <f>'1'!P34</f>
        <v>0</v>
      </c>
      <c r="M35" s="94">
        <f>'1'!Q34</f>
        <v>0</v>
      </c>
      <c r="N35" s="103">
        <f t="shared" si="0"/>
        <v>0</v>
      </c>
      <c r="O35" s="65">
        <v>0</v>
      </c>
      <c r="P35" s="64">
        <f t="shared" si="2"/>
        <v>0</v>
      </c>
      <c r="Q35" s="65">
        <v>0</v>
      </c>
      <c r="R35" s="64">
        <f t="shared" si="3"/>
        <v>0</v>
      </c>
      <c r="S35" s="65">
        <v>0</v>
      </c>
      <c r="T35" s="64">
        <f t="shared" si="4"/>
        <v>0</v>
      </c>
      <c r="U35" s="65">
        <v>0</v>
      </c>
      <c r="V35" s="65">
        <f t="shared" si="6"/>
        <v>0</v>
      </c>
      <c r="W35" s="66">
        <v>0</v>
      </c>
      <c r="X35" s="49"/>
    </row>
    <row r="36" spans="1:24" ht="45" x14ac:dyDescent="0.25">
      <c r="A36" s="47" t="str">
        <f>'1'!A35</f>
        <v>1.2.2.2</v>
      </c>
      <c r="B36" s="50" t="str">
        <f>'1'!B35</f>
        <v>Модернизация, техническое перевооружение линий электропередачи, всего, в том числе:</v>
      </c>
      <c r="C36" s="47" t="str">
        <f>'1'!C35</f>
        <v>нд</v>
      </c>
      <c r="D36" s="48">
        <f>'1'!H35</f>
        <v>0</v>
      </c>
      <c r="E36" s="48">
        <f>'1'!I35</f>
        <v>0</v>
      </c>
      <c r="F36" s="48">
        <f>'1'!J35</f>
        <v>0</v>
      </c>
      <c r="G36" s="48">
        <f>'1'!K35</f>
        <v>0</v>
      </c>
      <c r="H36" s="48">
        <f>'1'!L35</f>
        <v>0</v>
      </c>
      <c r="I36" s="94">
        <f>'1'!M35</f>
        <v>0</v>
      </c>
      <c r="J36" s="94">
        <f>'1'!N35</f>
        <v>0</v>
      </c>
      <c r="K36" s="94">
        <f>'1'!O35</f>
        <v>0</v>
      </c>
      <c r="L36" s="94">
        <f>'1'!P35</f>
        <v>0</v>
      </c>
      <c r="M36" s="94">
        <f>'1'!Q35</f>
        <v>0</v>
      </c>
      <c r="N36" s="103">
        <f t="shared" si="0"/>
        <v>0</v>
      </c>
      <c r="O36" s="65" t="e">
        <f t="shared" si="1"/>
        <v>#DIV/0!</v>
      </c>
      <c r="P36" s="64">
        <f t="shared" si="2"/>
        <v>0</v>
      </c>
      <c r="Q36" s="65">
        <v>0</v>
      </c>
      <c r="R36" s="64">
        <f t="shared" si="3"/>
        <v>0</v>
      </c>
      <c r="S36" s="65">
        <v>0</v>
      </c>
      <c r="T36" s="64">
        <f t="shared" si="4"/>
        <v>0</v>
      </c>
      <c r="U36" s="65" t="e">
        <f t="shared" si="5"/>
        <v>#DIV/0!</v>
      </c>
      <c r="V36" s="65">
        <f t="shared" si="6"/>
        <v>0</v>
      </c>
      <c r="W36" s="66">
        <v>0</v>
      </c>
      <c r="X36" s="49"/>
    </row>
    <row r="37" spans="1:24" ht="255" x14ac:dyDescent="0.25">
      <c r="A37" s="47" t="str">
        <f>'1'!A36</f>
        <v>1.2.2.2.1</v>
      </c>
      <c r="B37" s="50" t="str">
        <f>'1'!B36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v>
      </c>
      <c r="C37" s="47" t="str">
        <f>'1'!C36</f>
        <v>J_1.2.2.2.1.M</v>
      </c>
      <c r="D37" s="48">
        <f>'1'!H36</f>
        <v>0</v>
      </c>
      <c r="E37" s="48">
        <f>'1'!I36</f>
        <v>0</v>
      </c>
      <c r="F37" s="48">
        <f>'1'!J36</f>
        <v>0</v>
      </c>
      <c r="G37" s="48">
        <f>'1'!K36</f>
        <v>0</v>
      </c>
      <c r="H37" s="48">
        <f>'1'!L36</f>
        <v>0</v>
      </c>
      <c r="I37" s="94">
        <f>'1'!M36</f>
        <v>0</v>
      </c>
      <c r="J37" s="94">
        <f>'1'!N36</f>
        <v>0</v>
      </c>
      <c r="K37" s="94">
        <f>'1'!O36</f>
        <v>0</v>
      </c>
      <c r="L37" s="94">
        <f>'1'!P36</f>
        <v>0</v>
      </c>
      <c r="M37" s="94">
        <f>'1'!Q36</f>
        <v>0</v>
      </c>
      <c r="N37" s="103">
        <f t="shared" si="0"/>
        <v>0</v>
      </c>
      <c r="O37" s="65">
        <v>0</v>
      </c>
      <c r="P37" s="64">
        <f t="shared" si="2"/>
        <v>0</v>
      </c>
      <c r="Q37" s="65">
        <v>0</v>
      </c>
      <c r="R37" s="64">
        <f t="shared" si="3"/>
        <v>0</v>
      </c>
      <c r="S37" s="65">
        <v>0</v>
      </c>
      <c r="T37" s="64">
        <f t="shared" si="4"/>
        <v>0</v>
      </c>
      <c r="U37" s="65">
        <v>0</v>
      </c>
      <c r="V37" s="65">
        <f t="shared" si="6"/>
        <v>0</v>
      </c>
      <c r="W37" s="66">
        <v>0</v>
      </c>
      <c r="X37" s="49"/>
    </row>
    <row r="38" spans="1:24" ht="90" x14ac:dyDescent="0.25">
      <c r="A38" s="47" t="str">
        <f>'1'!A37</f>
        <v>1.2.2.2.2</v>
      </c>
      <c r="B38" s="50" t="str">
        <f>'1'!B37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8" s="47" t="str">
        <f>'1'!C37</f>
        <v>J_1.2.2.2.2.L</v>
      </c>
      <c r="D38" s="48">
        <f>'1'!H37</f>
        <v>0</v>
      </c>
      <c r="E38" s="48">
        <f>'1'!I37</f>
        <v>0</v>
      </c>
      <c r="F38" s="48">
        <f>'1'!J37</f>
        <v>0</v>
      </c>
      <c r="G38" s="48">
        <f>'1'!K37</f>
        <v>0</v>
      </c>
      <c r="H38" s="48">
        <f>'1'!L37</f>
        <v>0</v>
      </c>
      <c r="I38" s="94">
        <f>'1'!M37</f>
        <v>0</v>
      </c>
      <c r="J38" s="94">
        <f>'1'!N37</f>
        <v>0</v>
      </c>
      <c r="K38" s="94">
        <f>'1'!O37</f>
        <v>0</v>
      </c>
      <c r="L38" s="94">
        <f>'1'!P37</f>
        <v>0</v>
      </c>
      <c r="M38" s="94">
        <f>'1'!Q37</f>
        <v>0</v>
      </c>
      <c r="N38" s="103">
        <f t="shared" si="0"/>
        <v>0</v>
      </c>
      <c r="O38" s="65">
        <v>0</v>
      </c>
      <c r="P38" s="64">
        <f t="shared" si="2"/>
        <v>0</v>
      </c>
      <c r="Q38" s="65">
        <v>0</v>
      </c>
      <c r="R38" s="64">
        <f t="shared" si="3"/>
        <v>0</v>
      </c>
      <c r="S38" s="65">
        <v>0</v>
      </c>
      <c r="T38" s="64">
        <f t="shared" si="4"/>
        <v>0</v>
      </c>
      <c r="U38" s="65">
        <v>0</v>
      </c>
      <c r="V38" s="65">
        <f t="shared" si="6"/>
        <v>0</v>
      </c>
      <c r="W38" s="66">
        <v>0</v>
      </c>
      <c r="X38" s="49"/>
    </row>
    <row r="39" spans="1:24" ht="180" x14ac:dyDescent="0.25">
      <c r="A39" s="47" t="str">
        <f>'1'!A38</f>
        <v>1.2.2.2.3</v>
      </c>
      <c r="B39" s="50" t="str">
        <f>'1'!B38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v>
      </c>
      <c r="C39" s="47" t="str">
        <f>'1'!C38</f>
        <v>J_1.2.2.2.3.N</v>
      </c>
      <c r="D39" s="48">
        <f>'1'!H38</f>
        <v>0</v>
      </c>
      <c r="E39" s="48">
        <f>'1'!I38</f>
        <v>0</v>
      </c>
      <c r="F39" s="48">
        <f>'1'!J38</f>
        <v>0</v>
      </c>
      <c r="G39" s="48">
        <f>'1'!K38</f>
        <v>0</v>
      </c>
      <c r="H39" s="48">
        <f>'1'!L38</f>
        <v>0</v>
      </c>
      <c r="I39" s="94">
        <f>'1'!M38</f>
        <v>0</v>
      </c>
      <c r="J39" s="94">
        <f>'1'!N38</f>
        <v>0</v>
      </c>
      <c r="K39" s="94">
        <f>'1'!O38</f>
        <v>0</v>
      </c>
      <c r="L39" s="94">
        <f>'1'!P38</f>
        <v>0</v>
      </c>
      <c r="M39" s="94">
        <f>'1'!Q38</f>
        <v>0</v>
      </c>
      <c r="N39" s="103">
        <f t="shared" si="0"/>
        <v>0</v>
      </c>
      <c r="O39" s="65">
        <v>0</v>
      </c>
      <c r="P39" s="64">
        <f t="shared" si="2"/>
        <v>0</v>
      </c>
      <c r="Q39" s="65">
        <v>0</v>
      </c>
      <c r="R39" s="64">
        <f t="shared" si="3"/>
        <v>0</v>
      </c>
      <c r="S39" s="65">
        <v>0</v>
      </c>
      <c r="T39" s="64">
        <f t="shared" si="4"/>
        <v>0</v>
      </c>
      <c r="U39" s="65">
        <v>0</v>
      </c>
      <c r="V39" s="65">
        <f t="shared" si="6"/>
        <v>0</v>
      </c>
      <c r="W39" s="66">
        <v>0</v>
      </c>
      <c r="X39" s="49"/>
    </row>
    <row r="40" spans="1:24" ht="45" x14ac:dyDescent="0.25">
      <c r="A40" s="47" t="str">
        <f>'1'!A39</f>
        <v>1.2.2.2.4</v>
      </c>
      <c r="B40" s="50" t="str">
        <f>'1'!B39</f>
        <v>установка реклоузеров на ВЛ-10кВ фидер-31  №9 п/с "Спасск" в районе ж/д ул. Мельничная-3-я Загородная</v>
      </c>
      <c r="C40" s="47" t="str">
        <f>'1'!C39</f>
        <v>J_1.2.2.2.4.L</v>
      </c>
      <c r="D40" s="48">
        <f>'1'!H39</f>
        <v>0</v>
      </c>
      <c r="E40" s="48">
        <f>'1'!I39</f>
        <v>0</v>
      </c>
      <c r="F40" s="48">
        <f>'1'!J39</f>
        <v>0</v>
      </c>
      <c r="G40" s="48">
        <f>'1'!K39</f>
        <v>0</v>
      </c>
      <c r="H40" s="48">
        <f>'1'!L39</f>
        <v>0</v>
      </c>
      <c r="I40" s="94">
        <f>'1'!M39</f>
        <v>0</v>
      </c>
      <c r="J40" s="94">
        <f>'1'!N39</f>
        <v>0</v>
      </c>
      <c r="K40" s="94">
        <f>'1'!O39</f>
        <v>0</v>
      </c>
      <c r="L40" s="94">
        <f>'1'!P39</f>
        <v>0</v>
      </c>
      <c r="M40" s="94">
        <f>'1'!Q39</f>
        <v>0</v>
      </c>
      <c r="N40" s="103">
        <f t="shared" si="0"/>
        <v>0</v>
      </c>
      <c r="O40" s="65">
        <v>0</v>
      </c>
      <c r="P40" s="64">
        <f t="shared" si="2"/>
        <v>0</v>
      </c>
      <c r="Q40" s="65">
        <v>0</v>
      </c>
      <c r="R40" s="64">
        <f t="shared" si="3"/>
        <v>0</v>
      </c>
      <c r="S40" s="65">
        <v>0</v>
      </c>
      <c r="T40" s="64">
        <f t="shared" si="4"/>
        <v>0</v>
      </c>
      <c r="U40" s="65">
        <v>0</v>
      </c>
      <c r="V40" s="65">
        <f t="shared" si="6"/>
        <v>0</v>
      </c>
      <c r="W40" s="66">
        <v>0</v>
      </c>
      <c r="X40" s="49"/>
    </row>
    <row r="41" spans="1:24" ht="45" x14ac:dyDescent="0.25">
      <c r="A41" s="47" t="str">
        <f>'1'!A40</f>
        <v>1.2.2.2.5</v>
      </c>
      <c r="B41" s="50" t="str">
        <f>'1'!B40</f>
        <v>установка реклоузеров на ВЛ-10кВ фидер 3 №10 п/с "Спасск" Пригородный, 2</v>
      </c>
      <c r="C41" s="47" t="str">
        <f>'1'!C40</f>
        <v>J_1.2.2.2.5.L</v>
      </c>
      <c r="D41" s="48">
        <f>'1'!H40</f>
        <v>0</v>
      </c>
      <c r="E41" s="48">
        <f>'1'!I40</f>
        <v>0</v>
      </c>
      <c r="F41" s="48">
        <f>'1'!J40</f>
        <v>0</v>
      </c>
      <c r="G41" s="48">
        <f>'1'!K40</f>
        <v>0</v>
      </c>
      <c r="H41" s="48">
        <f>'1'!L40</f>
        <v>0</v>
      </c>
      <c r="I41" s="94">
        <f>'1'!M40</f>
        <v>0</v>
      </c>
      <c r="J41" s="94">
        <f>'1'!N40</f>
        <v>0</v>
      </c>
      <c r="K41" s="94">
        <f>'1'!O40</f>
        <v>0</v>
      </c>
      <c r="L41" s="94">
        <f>'1'!P40</f>
        <v>0</v>
      </c>
      <c r="M41" s="94">
        <f>'1'!Q40</f>
        <v>0</v>
      </c>
      <c r="N41" s="103">
        <f t="shared" si="0"/>
        <v>0</v>
      </c>
      <c r="O41" s="65">
        <v>0</v>
      </c>
      <c r="P41" s="64">
        <f t="shared" si="2"/>
        <v>0</v>
      </c>
      <c r="Q41" s="65">
        <v>0</v>
      </c>
      <c r="R41" s="64">
        <f t="shared" si="3"/>
        <v>0</v>
      </c>
      <c r="S41" s="65">
        <v>0</v>
      </c>
      <c r="T41" s="64">
        <f t="shared" si="4"/>
        <v>0</v>
      </c>
      <c r="U41" s="65">
        <v>0</v>
      </c>
      <c r="V41" s="65">
        <f t="shared" si="6"/>
        <v>0</v>
      </c>
      <c r="W41" s="66">
        <v>0</v>
      </c>
      <c r="X41" s="49"/>
    </row>
    <row r="42" spans="1:24" ht="30" x14ac:dyDescent="0.25">
      <c r="A42" s="47" t="str">
        <f>'1'!A41</f>
        <v>1.2.2.2.6</v>
      </c>
      <c r="B42" s="50" t="str">
        <f>'1'!B41</f>
        <v>установка реклоузеров на ВЛ-10кВ фидер 10 №11 п/с "Спасск" Репина, 2</v>
      </c>
      <c r="C42" s="47" t="str">
        <f>'1'!C41</f>
        <v>J_1.2.2.2.6.L</v>
      </c>
      <c r="D42" s="48">
        <f>'1'!H41</f>
        <v>0</v>
      </c>
      <c r="E42" s="48">
        <f>'1'!I41</f>
        <v>0</v>
      </c>
      <c r="F42" s="48">
        <f>'1'!J41</f>
        <v>0</v>
      </c>
      <c r="G42" s="48">
        <f>'1'!K41</f>
        <v>0</v>
      </c>
      <c r="H42" s="48">
        <f>'1'!L41</f>
        <v>0</v>
      </c>
      <c r="I42" s="94">
        <f>'1'!M41</f>
        <v>0</v>
      </c>
      <c r="J42" s="94">
        <f>'1'!N41</f>
        <v>0</v>
      </c>
      <c r="K42" s="94">
        <f>'1'!O41</f>
        <v>0</v>
      </c>
      <c r="L42" s="94">
        <f>'1'!P41</f>
        <v>0</v>
      </c>
      <c r="M42" s="94">
        <f>'1'!Q41</f>
        <v>0</v>
      </c>
      <c r="N42" s="103">
        <f t="shared" si="0"/>
        <v>0</v>
      </c>
      <c r="O42" s="65">
        <v>0</v>
      </c>
      <c r="P42" s="64">
        <f t="shared" si="2"/>
        <v>0</v>
      </c>
      <c r="Q42" s="65">
        <v>0</v>
      </c>
      <c r="R42" s="64">
        <f t="shared" si="3"/>
        <v>0</v>
      </c>
      <c r="S42" s="65">
        <v>0</v>
      </c>
      <c r="T42" s="64">
        <f t="shared" si="4"/>
        <v>0</v>
      </c>
      <c r="U42" s="65">
        <v>0</v>
      </c>
      <c r="V42" s="65">
        <f t="shared" si="6"/>
        <v>0</v>
      </c>
      <c r="W42" s="66">
        <v>0</v>
      </c>
      <c r="X42" s="49"/>
    </row>
    <row r="43" spans="1:24" ht="30" x14ac:dyDescent="0.25">
      <c r="A43" s="47" t="str">
        <f>'1'!A42</f>
        <v>1.2.2.2.7</v>
      </c>
      <c r="B43" s="50" t="str">
        <f>'1'!B42</f>
        <v>установка реклоузеров на ВЛ-10кВ фидер 31  №8 п/с "Спасск" Карьерная, 5</v>
      </c>
      <c r="C43" s="47" t="str">
        <f>'1'!C42</f>
        <v>J_1.2.2.2.7.L</v>
      </c>
      <c r="D43" s="48">
        <f>'1'!H42</f>
        <v>0</v>
      </c>
      <c r="E43" s="48">
        <f>'1'!I42</f>
        <v>0</v>
      </c>
      <c r="F43" s="48">
        <f>'1'!J42</f>
        <v>0</v>
      </c>
      <c r="G43" s="48">
        <f>'1'!K42</f>
        <v>0</v>
      </c>
      <c r="H43" s="48">
        <f>'1'!L42</f>
        <v>0</v>
      </c>
      <c r="I43" s="94">
        <f>'1'!M42</f>
        <v>0</v>
      </c>
      <c r="J43" s="94">
        <f>'1'!N42</f>
        <v>0</v>
      </c>
      <c r="K43" s="94">
        <f>'1'!O42</f>
        <v>0</v>
      </c>
      <c r="L43" s="94">
        <f>'1'!P42</f>
        <v>0</v>
      </c>
      <c r="M43" s="94">
        <f>'1'!Q42</f>
        <v>0</v>
      </c>
      <c r="N43" s="103">
        <f t="shared" si="0"/>
        <v>0</v>
      </c>
      <c r="O43" s="65">
        <v>0</v>
      </c>
      <c r="P43" s="64">
        <f t="shared" si="2"/>
        <v>0</v>
      </c>
      <c r="Q43" s="65">
        <v>0</v>
      </c>
      <c r="R43" s="64">
        <f t="shared" si="3"/>
        <v>0</v>
      </c>
      <c r="S43" s="65">
        <v>0</v>
      </c>
      <c r="T43" s="64">
        <f t="shared" si="4"/>
        <v>0</v>
      </c>
      <c r="U43" s="65">
        <v>0</v>
      </c>
      <c r="V43" s="65">
        <f t="shared" si="6"/>
        <v>0</v>
      </c>
      <c r="W43" s="66">
        <v>0</v>
      </c>
      <c r="X43" s="49"/>
    </row>
    <row r="44" spans="1:24" ht="45" x14ac:dyDescent="0.25">
      <c r="A44" s="47" t="str">
        <f>'1'!A43</f>
        <v>1.2.2.2.8</v>
      </c>
      <c r="B44" s="50" t="str">
        <f>'1'!B43</f>
        <v>установка реклоузеров на ВЛ-10кВ фидер №3 п/с "Евгеньевка" в районе ж/д ул. Хрещатинская, 78</v>
      </c>
      <c r="C44" s="47" t="str">
        <f>'1'!C43</f>
        <v>J_1.2.2.2.8.L</v>
      </c>
      <c r="D44" s="48">
        <f>'1'!H43</f>
        <v>0</v>
      </c>
      <c r="E44" s="48">
        <f>'1'!I43</f>
        <v>0</v>
      </c>
      <c r="F44" s="48">
        <f>'1'!J43</f>
        <v>0</v>
      </c>
      <c r="G44" s="48">
        <f>'1'!K43</f>
        <v>0</v>
      </c>
      <c r="H44" s="48">
        <f>'1'!L43</f>
        <v>0</v>
      </c>
      <c r="I44" s="94">
        <f>'1'!M43</f>
        <v>0</v>
      </c>
      <c r="J44" s="94">
        <f>'1'!N43</f>
        <v>0</v>
      </c>
      <c r="K44" s="94">
        <f>'1'!O43</f>
        <v>0</v>
      </c>
      <c r="L44" s="94">
        <f>'1'!P43</f>
        <v>0</v>
      </c>
      <c r="M44" s="94">
        <f>'1'!Q43</f>
        <v>0</v>
      </c>
      <c r="N44" s="103">
        <f t="shared" si="0"/>
        <v>0</v>
      </c>
      <c r="O44" s="65">
        <v>0</v>
      </c>
      <c r="P44" s="64">
        <f t="shared" si="2"/>
        <v>0</v>
      </c>
      <c r="Q44" s="65">
        <v>0</v>
      </c>
      <c r="R44" s="64">
        <f t="shared" si="3"/>
        <v>0</v>
      </c>
      <c r="S44" s="65">
        <v>0</v>
      </c>
      <c r="T44" s="64">
        <f t="shared" si="4"/>
        <v>0</v>
      </c>
      <c r="U44" s="65">
        <v>0</v>
      </c>
      <c r="V44" s="65">
        <f t="shared" si="6"/>
        <v>0</v>
      </c>
      <c r="W44" s="66">
        <v>0</v>
      </c>
      <c r="X44" s="49"/>
    </row>
    <row r="45" spans="1:24" ht="45" x14ac:dyDescent="0.25">
      <c r="A45" s="47" t="str">
        <f>'1'!A44</f>
        <v>1.2.2.2.9</v>
      </c>
      <c r="B45" s="50" t="str">
        <f>'1'!B44</f>
        <v>установка реклоузеров на ВЛ-10кВ фидер №13 п/с "ЗСМ" в районе ж/д ул. Ипподромная, 4</v>
      </c>
      <c r="C45" s="47" t="str">
        <f>'1'!C44</f>
        <v>J_1.2.2.2.9.L</v>
      </c>
      <c r="D45" s="48">
        <f>'1'!H44</f>
        <v>0</v>
      </c>
      <c r="E45" s="48">
        <f>'1'!I44</f>
        <v>0</v>
      </c>
      <c r="F45" s="48">
        <f>'1'!J44</f>
        <v>0</v>
      </c>
      <c r="G45" s="48">
        <f>'1'!K44</f>
        <v>0</v>
      </c>
      <c r="H45" s="48">
        <f>'1'!L44</f>
        <v>0</v>
      </c>
      <c r="I45" s="94">
        <f>'1'!M44</f>
        <v>0</v>
      </c>
      <c r="J45" s="94">
        <f>'1'!N44</f>
        <v>0</v>
      </c>
      <c r="K45" s="94">
        <f>'1'!O44</f>
        <v>0</v>
      </c>
      <c r="L45" s="94">
        <f>'1'!P44</f>
        <v>0</v>
      </c>
      <c r="M45" s="94">
        <f>'1'!Q44</f>
        <v>0</v>
      </c>
      <c r="N45" s="103">
        <f t="shared" si="0"/>
        <v>0</v>
      </c>
      <c r="O45" s="65">
        <v>0</v>
      </c>
      <c r="P45" s="64">
        <f t="shared" si="2"/>
        <v>0</v>
      </c>
      <c r="Q45" s="65">
        <v>0</v>
      </c>
      <c r="R45" s="64">
        <f t="shared" si="3"/>
        <v>0</v>
      </c>
      <c r="S45" s="65">
        <v>0</v>
      </c>
      <c r="T45" s="64">
        <f t="shared" si="4"/>
        <v>0</v>
      </c>
      <c r="U45" s="65">
        <v>0</v>
      </c>
      <c r="V45" s="65">
        <f t="shared" si="6"/>
        <v>0</v>
      </c>
      <c r="W45" s="66">
        <v>0</v>
      </c>
      <c r="X45" s="49"/>
    </row>
    <row r="46" spans="1:24" ht="45" x14ac:dyDescent="0.25">
      <c r="A46" s="47" t="str">
        <f>'1'!A45</f>
        <v>1.2.3</v>
      </c>
      <c r="B46" s="50" t="str">
        <f>'1'!B45</f>
        <v>Развитие и модернизация учета электрической энергии (мощности), всего, в том числе:</v>
      </c>
      <c r="C46" s="47" t="str">
        <f>'1'!C45</f>
        <v>нд</v>
      </c>
      <c r="D46" s="48">
        <f>'1'!H45</f>
        <v>0</v>
      </c>
      <c r="E46" s="48">
        <f>'1'!I45</f>
        <v>0</v>
      </c>
      <c r="F46" s="48">
        <f>'1'!J45</f>
        <v>0</v>
      </c>
      <c r="G46" s="48">
        <f>'1'!K45</f>
        <v>0</v>
      </c>
      <c r="H46" s="48">
        <f>'1'!L45</f>
        <v>0</v>
      </c>
      <c r="I46" s="94">
        <f>'1'!M45</f>
        <v>0</v>
      </c>
      <c r="J46" s="94">
        <f>'1'!N45</f>
        <v>0</v>
      </c>
      <c r="K46" s="94">
        <f>'1'!O45</f>
        <v>0</v>
      </c>
      <c r="L46" s="94">
        <f>'1'!P45</f>
        <v>0</v>
      </c>
      <c r="M46" s="94">
        <f>'1'!Q45</f>
        <v>0</v>
      </c>
      <c r="N46" s="103">
        <f t="shared" si="0"/>
        <v>0</v>
      </c>
      <c r="O46" s="65">
        <v>0</v>
      </c>
      <c r="P46" s="64">
        <f t="shared" si="2"/>
        <v>0</v>
      </c>
      <c r="Q46" s="65">
        <v>0</v>
      </c>
      <c r="R46" s="64">
        <f t="shared" si="3"/>
        <v>0</v>
      </c>
      <c r="S46" s="65">
        <v>0</v>
      </c>
      <c r="T46" s="64">
        <f t="shared" si="4"/>
        <v>0</v>
      </c>
      <c r="U46" s="65">
        <v>0</v>
      </c>
      <c r="V46" s="65">
        <f t="shared" si="6"/>
        <v>0</v>
      </c>
      <c r="W46" s="66">
        <v>0</v>
      </c>
      <c r="X46" s="49"/>
    </row>
    <row r="47" spans="1:24" ht="60" x14ac:dyDescent="0.25">
      <c r="A47" s="47" t="str">
        <f>'1'!A46</f>
        <v>1.2.3.5</v>
      </c>
      <c r="B47" s="50" t="str">
        <f>'1'!B46</f>
        <v>"Включение приборов учета в систему сбора и передачи данных, класс напряжения 0,22 (0,4) кВ, всего, в том числе:"</v>
      </c>
      <c r="C47" s="47" t="str">
        <f>'1'!C46</f>
        <v>нд</v>
      </c>
      <c r="D47" s="48">
        <f>'1'!H46</f>
        <v>0</v>
      </c>
      <c r="E47" s="48">
        <f>'1'!I46</f>
        <v>0</v>
      </c>
      <c r="F47" s="48">
        <f>'1'!J46</f>
        <v>0</v>
      </c>
      <c r="G47" s="48">
        <f>'1'!K46</f>
        <v>0</v>
      </c>
      <c r="H47" s="48">
        <f>'1'!L46</f>
        <v>0</v>
      </c>
      <c r="I47" s="94">
        <f>'1'!M46</f>
        <v>0</v>
      </c>
      <c r="J47" s="94">
        <f>'1'!N46</f>
        <v>0</v>
      </c>
      <c r="K47" s="94">
        <f>'1'!O46</f>
        <v>0</v>
      </c>
      <c r="L47" s="94">
        <f>'1'!P46</f>
        <v>0</v>
      </c>
      <c r="M47" s="94">
        <f>'1'!Q46</f>
        <v>0</v>
      </c>
      <c r="N47" s="103">
        <f t="shared" si="0"/>
        <v>0</v>
      </c>
      <c r="O47" s="65">
        <v>0</v>
      </c>
      <c r="P47" s="64">
        <f t="shared" si="2"/>
        <v>0</v>
      </c>
      <c r="Q47" s="65">
        <v>0</v>
      </c>
      <c r="R47" s="64">
        <f t="shared" si="3"/>
        <v>0</v>
      </c>
      <c r="S47" s="65">
        <v>0</v>
      </c>
      <c r="T47" s="64">
        <f t="shared" si="4"/>
        <v>0</v>
      </c>
      <c r="U47" s="65">
        <v>0</v>
      </c>
      <c r="V47" s="65">
        <f t="shared" si="6"/>
        <v>0</v>
      </c>
      <c r="W47" s="66">
        <v>0</v>
      </c>
      <c r="X47" s="49"/>
    </row>
    <row r="48" spans="1:24" ht="240" x14ac:dyDescent="0.25">
      <c r="A48" s="47" t="str">
        <f>'1'!A47</f>
        <v>1.2.3.5.1</v>
      </c>
      <c r="B48" s="50" t="str">
        <f>'1'!B47</f>
        <v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v>
      </c>
      <c r="C48" s="47" t="str">
        <f>'1'!C47</f>
        <v>J_1.2.3.5.1.N</v>
      </c>
      <c r="D48" s="48">
        <f>'1'!H47</f>
        <v>0</v>
      </c>
      <c r="E48" s="48">
        <f>'1'!I47</f>
        <v>0</v>
      </c>
      <c r="F48" s="48">
        <f>'1'!J47</f>
        <v>0</v>
      </c>
      <c r="G48" s="48">
        <f>'1'!K47</f>
        <v>0</v>
      </c>
      <c r="H48" s="48">
        <f>'1'!L47</f>
        <v>0</v>
      </c>
      <c r="I48" s="94">
        <f>'1'!M47</f>
        <v>0</v>
      </c>
      <c r="J48" s="94">
        <f>'1'!N47</f>
        <v>0</v>
      </c>
      <c r="K48" s="94">
        <f>'1'!O47</f>
        <v>0</v>
      </c>
      <c r="L48" s="94">
        <f>'1'!P47</f>
        <v>0</v>
      </c>
      <c r="M48" s="94">
        <f>'1'!Q47</f>
        <v>0</v>
      </c>
      <c r="N48" s="103">
        <f>I48-D48</f>
        <v>0</v>
      </c>
      <c r="O48" s="65">
        <v>0</v>
      </c>
      <c r="P48" s="64">
        <f t="shared" si="2"/>
        <v>0</v>
      </c>
      <c r="Q48" s="65">
        <v>0</v>
      </c>
      <c r="R48" s="64">
        <f t="shared" si="3"/>
        <v>0</v>
      </c>
      <c r="S48" s="65">
        <v>0</v>
      </c>
      <c r="T48" s="64">
        <f t="shared" si="4"/>
        <v>0</v>
      </c>
      <c r="U48" s="65">
        <v>0</v>
      </c>
      <c r="V48" s="65">
        <f t="shared" si="6"/>
        <v>0</v>
      </c>
      <c r="W48" s="66">
        <v>0</v>
      </c>
      <c r="X48" s="49"/>
    </row>
    <row r="49" spans="1:24" ht="120" x14ac:dyDescent="0.25">
      <c r="A49" s="47" t="str">
        <f>'1'!A48</f>
        <v>1.2.3.5.2</v>
      </c>
      <c r="B49" s="50" t="str">
        <f>'1'!B48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9" s="47" t="str">
        <f>'1'!C48</f>
        <v>J_1.2.3.5.2.O</v>
      </c>
      <c r="D49" s="48">
        <f>'1'!H48</f>
        <v>0</v>
      </c>
      <c r="E49" s="48">
        <f>'1'!I48</f>
        <v>0</v>
      </c>
      <c r="F49" s="48">
        <f>'1'!J48</f>
        <v>0</v>
      </c>
      <c r="G49" s="48">
        <f>'1'!K48</f>
        <v>0</v>
      </c>
      <c r="H49" s="48">
        <f>'1'!L48</f>
        <v>0</v>
      </c>
      <c r="I49" s="94">
        <f>'1'!M48</f>
        <v>0</v>
      </c>
      <c r="J49" s="94">
        <f>'1'!N48</f>
        <v>0</v>
      </c>
      <c r="K49" s="94">
        <f>'1'!O48</f>
        <v>0</v>
      </c>
      <c r="L49" s="94">
        <f>'1'!P48</f>
        <v>0</v>
      </c>
      <c r="M49" s="94">
        <f>'1'!Q48</f>
        <v>0</v>
      </c>
      <c r="N49" s="103">
        <f>I49-D49</f>
        <v>0</v>
      </c>
      <c r="O49" s="65">
        <v>0</v>
      </c>
      <c r="P49" s="64">
        <f t="shared" si="2"/>
        <v>0</v>
      </c>
      <c r="Q49" s="65">
        <v>0</v>
      </c>
      <c r="R49" s="64">
        <f t="shared" si="3"/>
        <v>0</v>
      </c>
      <c r="S49" s="65">
        <v>0</v>
      </c>
      <c r="T49" s="64">
        <f t="shared" si="4"/>
        <v>0</v>
      </c>
      <c r="U49" s="65">
        <v>0</v>
      </c>
      <c r="V49" s="65">
        <f t="shared" si="6"/>
        <v>0</v>
      </c>
      <c r="W49" s="66">
        <v>0</v>
      </c>
      <c r="X49" s="49"/>
    </row>
    <row r="50" spans="1:24" ht="45" x14ac:dyDescent="0.25">
      <c r="A50" s="47" t="str">
        <f>'1'!A49</f>
        <v>1.2.3.5.3</v>
      </c>
      <c r="B50" s="50" t="str">
        <f>'1'!B49</f>
        <v>Установка АСКУЭ в в точках перетока в смежные сети ТП-81, ТП-141, ТП-111, ТП-13, ТП-34</v>
      </c>
      <c r="C50" s="47" t="str">
        <f>'1'!C49</f>
        <v>J_1.2.3.5.3.N</v>
      </c>
      <c r="D50" s="48">
        <f>'1'!H49</f>
        <v>0</v>
      </c>
      <c r="E50" s="48">
        <f>'1'!I49</f>
        <v>0</v>
      </c>
      <c r="F50" s="48">
        <f>'1'!J49</f>
        <v>0</v>
      </c>
      <c r="G50" s="48">
        <f>'1'!K49</f>
        <v>0</v>
      </c>
      <c r="H50" s="48">
        <f>'1'!L49</f>
        <v>0</v>
      </c>
      <c r="I50" s="94">
        <f>'1'!M49</f>
        <v>0</v>
      </c>
      <c r="J50" s="94">
        <f>'1'!N49</f>
        <v>0</v>
      </c>
      <c r="K50" s="94">
        <f>'1'!O49</f>
        <v>0</v>
      </c>
      <c r="L50" s="94">
        <f>'1'!P49</f>
        <v>0</v>
      </c>
      <c r="M50" s="94">
        <f>'1'!Q49</f>
        <v>0</v>
      </c>
      <c r="N50" s="103">
        <f t="shared" si="0"/>
        <v>0</v>
      </c>
      <c r="O50" s="65">
        <v>0</v>
      </c>
      <c r="P50" s="64">
        <f t="shared" si="2"/>
        <v>0</v>
      </c>
      <c r="Q50" s="65">
        <v>0</v>
      </c>
      <c r="R50" s="64">
        <f t="shared" si="3"/>
        <v>0</v>
      </c>
      <c r="S50" s="65">
        <v>0</v>
      </c>
      <c r="T50" s="64">
        <f t="shared" si="4"/>
        <v>0</v>
      </c>
      <c r="U50" s="65">
        <v>0</v>
      </c>
      <c r="V50" s="65">
        <f t="shared" si="6"/>
        <v>0</v>
      </c>
      <c r="W50" s="66">
        <v>0</v>
      </c>
      <c r="X50" s="49"/>
    </row>
    <row r="51" spans="1:24" ht="60" x14ac:dyDescent="0.25">
      <c r="A51" s="47" t="str">
        <f>'1'!A50</f>
        <v>1.2.3.6</v>
      </c>
      <c r="B51" s="50" t="str">
        <f>'1'!B50</f>
        <v>"Включение приборов учета в систему сбора и передачи данных, класс напряжения 6 (10) кВ, всего, в том числе:"</v>
      </c>
      <c r="C51" s="47" t="str">
        <f>'1'!C50</f>
        <v>нд</v>
      </c>
      <c r="D51" s="48">
        <f>'1'!H50</f>
        <v>0</v>
      </c>
      <c r="E51" s="48">
        <f>'1'!I50</f>
        <v>0</v>
      </c>
      <c r="F51" s="48">
        <f>'1'!J50</f>
        <v>0</v>
      </c>
      <c r="G51" s="48">
        <f>'1'!K50</f>
        <v>0</v>
      </c>
      <c r="H51" s="48">
        <f>'1'!L50</f>
        <v>0</v>
      </c>
      <c r="I51" s="94">
        <f>'1'!M50</f>
        <v>0</v>
      </c>
      <c r="J51" s="94">
        <f>'1'!N50</f>
        <v>0</v>
      </c>
      <c r="K51" s="94">
        <f>'1'!O50</f>
        <v>0</v>
      </c>
      <c r="L51" s="94">
        <f>'1'!P50</f>
        <v>0</v>
      </c>
      <c r="M51" s="94">
        <f>'1'!Q50</f>
        <v>0</v>
      </c>
      <c r="N51" s="103">
        <f t="shared" si="0"/>
        <v>0</v>
      </c>
      <c r="O51" s="65">
        <v>0</v>
      </c>
      <c r="P51" s="64">
        <f t="shared" si="2"/>
        <v>0</v>
      </c>
      <c r="Q51" s="65">
        <v>0</v>
      </c>
      <c r="R51" s="64">
        <f t="shared" si="3"/>
        <v>0</v>
      </c>
      <c r="S51" s="65">
        <v>0</v>
      </c>
      <c r="T51" s="64">
        <f t="shared" si="4"/>
        <v>0</v>
      </c>
      <c r="U51" s="65">
        <v>0</v>
      </c>
      <c r="V51" s="65">
        <f t="shared" si="6"/>
        <v>0</v>
      </c>
      <c r="W51" s="66">
        <v>0</v>
      </c>
      <c r="X51" s="49"/>
    </row>
    <row r="52" spans="1:24" ht="30" x14ac:dyDescent="0.25">
      <c r="A52" s="47" t="str">
        <f>'1'!A51</f>
        <v>1.2.3.6.1</v>
      </c>
      <c r="B52" s="50" t="str">
        <f>'1'!B51</f>
        <v>Установка АСКУЭ на п/с 35/10кВ ЗСМ ул.Селикатная</v>
      </c>
      <c r="C52" s="47" t="str">
        <f>'1'!C51</f>
        <v>J_1.2.3.6.1.N</v>
      </c>
      <c r="D52" s="48">
        <f>'1'!H51</f>
        <v>0</v>
      </c>
      <c r="E52" s="48">
        <f>'1'!I51</f>
        <v>0</v>
      </c>
      <c r="F52" s="48">
        <f>'1'!J51</f>
        <v>0</v>
      </c>
      <c r="G52" s="48">
        <f>'1'!K51</f>
        <v>0</v>
      </c>
      <c r="H52" s="48">
        <f>'1'!L51</f>
        <v>0</v>
      </c>
      <c r="I52" s="94">
        <f>'1'!M51</f>
        <v>0</v>
      </c>
      <c r="J52" s="94">
        <f>'1'!N51</f>
        <v>0</v>
      </c>
      <c r="K52" s="94">
        <f>'1'!O51</f>
        <v>0</v>
      </c>
      <c r="L52" s="94">
        <f>'1'!P51</f>
        <v>0</v>
      </c>
      <c r="M52" s="94">
        <f>'1'!Q51</f>
        <v>0</v>
      </c>
      <c r="N52" s="103">
        <f t="shared" si="0"/>
        <v>0</v>
      </c>
      <c r="O52" s="65">
        <v>0</v>
      </c>
      <c r="P52" s="64">
        <f t="shared" si="2"/>
        <v>0</v>
      </c>
      <c r="Q52" s="65">
        <v>0</v>
      </c>
      <c r="R52" s="64">
        <f t="shared" si="3"/>
        <v>0</v>
      </c>
      <c r="S52" s="65">
        <v>0</v>
      </c>
      <c r="T52" s="64">
        <f t="shared" si="4"/>
        <v>0</v>
      </c>
      <c r="U52" s="65">
        <v>0</v>
      </c>
      <c r="V52" s="65">
        <f t="shared" si="6"/>
        <v>0</v>
      </c>
      <c r="W52" s="66">
        <v>0</v>
      </c>
      <c r="X52" s="49"/>
    </row>
    <row r="53" spans="1:24" ht="45" x14ac:dyDescent="0.25">
      <c r="A53" s="47" t="str">
        <f>'1'!A52</f>
        <v>1.4.</v>
      </c>
      <c r="B53" s="50" t="str">
        <f>'1'!B52</f>
        <v>Прочее новое строительство объектов электросетевого хозяйства, всего, в том числе:</v>
      </c>
      <c r="C53" s="47" t="str">
        <f>'1'!C52</f>
        <v>нд</v>
      </c>
      <c r="D53" s="48">
        <f>'1'!H52</f>
        <v>0</v>
      </c>
      <c r="E53" s="48">
        <f>'1'!I52</f>
        <v>0</v>
      </c>
      <c r="F53" s="48">
        <f>'1'!J52</f>
        <v>0</v>
      </c>
      <c r="G53" s="48">
        <f>'1'!K52</f>
        <v>0</v>
      </c>
      <c r="H53" s="48">
        <f>'1'!L52</f>
        <v>0</v>
      </c>
      <c r="I53" s="94">
        <f>'1'!M52</f>
        <v>0</v>
      </c>
      <c r="J53" s="94">
        <f>'1'!N52</f>
        <v>0</v>
      </c>
      <c r="K53" s="94">
        <f>'1'!O52</f>
        <v>0</v>
      </c>
      <c r="L53" s="94">
        <f>'1'!P52</f>
        <v>0</v>
      </c>
      <c r="M53" s="94">
        <f>'1'!Q52</f>
        <v>0</v>
      </c>
      <c r="N53" s="103">
        <f t="shared" si="0"/>
        <v>0</v>
      </c>
      <c r="O53" s="65">
        <v>0</v>
      </c>
      <c r="P53" s="64">
        <f t="shared" si="2"/>
        <v>0</v>
      </c>
      <c r="Q53" s="65">
        <v>0</v>
      </c>
      <c r="R53" s="64">
        <f t="shared" si="3"/>
        <v>0</v>
      </c>
      <c r="S53" s="65">
        <v>0</v>
      </c>
      <c r="T53" s="64">
        <f t="shared" si="4"/>
        <v>0</v>
      </c>
      <c r="U53" s="65">
        <v>0</v>
      </c>
      <c r="V53" s="65">
        <f t="shared" si="6"/>
        <v>0</v>
      </c>
      <c r="W53" s="66">
        <v>0</v>
      </c>
      <c r="X53" s="49"/>
    </row>
    <row r="54" spans="1:24" ht="75" x14ac:dyDescent="0.25">
      <c r="A54" s="47" t="str">
        <f>'1'!A53</f>
        <v>1.4.1.</v>
      </c>
      <c r="B54" s="50" t="str">
        <f>'1'!B53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4" s="47" t="str">
        <f>'1'!C53</f>
        <v>J_1.4.1.O</v>
      </c>
      <c r="D54" s="48">
        <f>'1'!H53</f>
        <v>0</v>
      </c>
      <c r="E54" s="48">
        <f>'1'!I53</f>
        <v>0</v>
      </c>
      <c r="F54" s="48">
        <f>'1'!J53</f>
        <v>0</v>
      </c>
      <c r="G54" s="48">
        <f>'1'!K53</f>
        <v>0</v>
      </c>
      <c r="H54" s="48">
        <f>'1'!L53</f>
        <v>0</v>
      </c>
      <c r="I54" s="94">
        <f>'1'!M53</f>
        <v>0</v>
      </c>
      <c r="J54" s="94">
        <f>'1'!N53</f>
        <v>0</v>
      </c>
      <c r="K54" s="94">
        <f>'1'!O53</f>
        <v>0</v>
      </c>
      <c r="L54" s="94">
        <f>'1'!P53</f>
        <v>0</v>
      </c>
      <c r="M54" s="94">
        <f>'1'!Q53</f>
        <v>0</v>
      </c>
      <c r="N54" s="103">
        <f t="shared" si="0"/>
        <v>0</v>
      </c>
      <c r="O54" s="65">
        <v>0</v>
      </c>
      <c r="P54" s="64">
        <f t="shared" si="2"/>
        <v>0</v>
      </c>
      <c r="Q54" s="65">
        <v>0</v>
      </c>
      <c r="R54" s="64">
        <f t="shared" si="3"/>
        <v>0</v>
      </c>
      <c r="S54" s="65">
        <v>0</v>
      </c>
      <c r="T54" s="64">
        <f t="shared" si="4"/>
        <v>0</v>
      </c>
      <c r="U54" s="65">
        <v>0</v>
      </c>
      <c r="V54" s="65">
        <f t="shared" si="6"/>
        <v>0</v>
      </c>
      <c r="W54" s="66">
        <v>0</v>
      </c>
      <c r="X54" s="49"/>
    </row>
    <row r="55" spans="1:24" ht="45" x14ac:dyDescent="0.25">
      <c r="A55" s="47" t="str">
        <f>'1'!A54</f>
        <v>1.4.2.</v>
      </c>
      <c r="B55" s="50" t="str">
        <f>'1'!B54</f>
        <v xml:space="preserve">ВЛ-10кВ Ф-10"С" L-470м оп.88-94, оп.95-98, КЛ-10кВ Ф-10"С" L-190м оп.94-95   ул. Арсеньева. </v>
      </c>
      <c r="C55" s="47" t="str">
        <f>'1'!C54</f>
        <v>J_1.4.2.K</v>
      </c>
      <c r="D55" s="48">
        <f>'1'!H54</f>
        <v>0</v>
      </c>
      <c r="E55" s="48">
        <f>'1'!I54</f>
        <v>0</v>
      </c>
      <c r="F55" s="48">
        <f>'1'!J54</f>
        <v>0</v>
      </c>
      <c r="G55" s="48">
        <f>'1'!K54</f>
        <v>0</v>
      </c>
      <c r="H55" s="48">
        <f>'1'!L54</f>
        <v>0</v>
      </c>
      <c r="I55" s="94">
        <f>'1'!M54</f>
        <v>0</v>
      </c>
      <c r="J55" s="94">
        <f>'1'!N54</f>
        <v>0</v>
      </c>
      <c r="K55" s="94">
        <f>'1'!O54</f>
        <v>0</v>
      </c>
      <c r="L55" s="94">
        <f>'1'!P54</f>
        <v>0</v>
      </c>
      <c r="M55" s="94">
        <f>'1'!Q54</f>
        <v>0</v>
      </c>
      <c r="N55" s="103">
        <f t="shared" si="0"/>
        <v>0</v>
      </c>
      <c r="O55" s="65">
        <v>0</v>
      </c>
      <c r="P55" s="64">
        <f t="shared" si="2"/>
        <v>0</v>
      </c>
      <c r="Q55" s="65">
        <v>0</v>
      </c>
      <c r="R55" s="64">
        <f t="shared" si="3"/>
        <v>0</v>
      </c>
      <c r="S55" s="65">
        <v>0</v>
      </c>
      <c r="T55" s="64">
        <f t="shared" si="4"/>
        <v>0</v>
      </c>
      <c r="U55" s="65">
        <v>0</v>
      </c>
      <c r="V55" s="65">
        <f t="shared" si="6"/>
        <v>0</v>
      </c>
      <c r="W55" s="66">
        <v>0</v>
      </c>
      <c r="X55" s="49"/>
    </row>
    <row r="56" spans="1:24" ht="45" x14ac:dyDescent="0.25">
      <c r="A56" s="47" t="str">
        <f>'1'!A55</f>
        <v>1.4.3.</v>
      </c>
      <c r="B56" s="50" t="str">
        <f>'1'!B55</f>
        <v>КЛ-10кВ Ф-16"М   L-1170м" п/с "межзаводская"- ТП-119, ул. Красногвардейская</v>
      </c>
      <c r="C56" s="47" t="str">
        <f>'1'!C55</f>
        <v>J_1.4.3.M</v>
      </c>
      <c r="D56" s="48">
        <f>'1'!H55</f>
        <v>0</v>
      </c>
      <c r="E56" s="48">
        <f>'1'!I55</f>
        <v>0</v>
      </c>
      <c r="F56" s="48">
        <f>'1'!J55</f>
        <v>0</v>
      </c>
      <c r="G56" s="48">
        <f>'1'!K55</f>
        <v>0</v>
      </c>
      <c r="H56" s="48">
        <f>'1'!L55</f>
        <v>0</v>
      </c>
      <c r="I56" s="94">
        <f>'1'!M55</f>
        <v>0</v>
      </c>
      <c r="J56" s="94">
        <f>'1'!N55</f>
        <v>0</v>
      </c>
      <c r="K56" s="94">
        <f>'1'!O55</f>
        <v>0</v>
      </c>
      <c r="L56" s="94">
        <f>'1'!P55</f>
        <v>0</v>
      </c>
      <c r="M56" s="94">
        <f>'1'!Q55</f>
        <v>0</v>
      </c>
      <c r="N56" s="103">
        <f t="shared" si="0"/>
        <v>0</v>
      </c>
      <c r="O56" s="65">
        <v>0</v>
      </c>
      <c r="P56" s="64">
        <f t="shared" si="2"/>
        <v>0</v>
      </c>
      <c r="Q56" s="65">
        <v>0</v>
      </c>
      <c r="R56" s="64">
        <f t="shared" si="3"/>
        <v>0</v>
      </c>
      <c r="S56" s="65">
        <v>0</v>
      </c>
      <c r="T56" s="64">
        <f t="shared" si="4"/>
        <v>0</v>
      </c>
      <c r="U56" s="65">
        <v>0</v>
      </c>
      <c r="V56" s="65">
        <f t="shared" si="6"/>
        <v>0</v>
      </c>
      <c r="W56" s="66">
        <v>0</v>
      </c>
      <c r="X56" s="49"/>
    </row>
    <row r="57" spans="1:24" ht="120" x14ac:dyDescent="0.25">
      <c r="A57" s="47" t="str">
        <f>'1'!A56</f>
        <v>1.4.4.</v>
      </c>
      <c r="B57" s="50" t="str">
        <f>'1'!B56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7" s="47" t="str">
        <f>'1'!C56</f>
        <v>J_1.4.4.N</v>
      </c>
      <c r="D57" s="48">
        <f>'1'!H56</f>
        <v>0</v>
      </c>
      <c r="E57" s="48">
        <f>'1'!I56</f>
        <v>0</v>
      </c>
      <c r="F57" s="48">
        <f>'1'!J56</f>
        <v>0</v>
      </c>
      <c r="G57" s="48">
        <f>'1'!K56</f>
        <v>0</v>
      </c>
      <c r="H57" s="48">
        <f>'1'!L56</f>
        <v>0</v>
      </c>
      <c r="I57" s="94">
        <f>'1'!M56</f>
        <v>0</v>
      </c>
      <c r="J57" s="94">
        <f>'1'!N56</f>
        <v>0</v>
      </c>
      <c r="K57" s="94">
        <f>'1'!O56</f>
        <v>0</v>
      </c>
      <c r="L57" s="94">
        <f>'1'!P56</f>
        <v>0</v>
      </c>
      <c r="M57" s="94">
        <f>'1'!Q56</f>
        <v>0</v>
      </c>
      <c r="N57" s="103">
        <f t="shared" si="0"/>
        <v>0</v>
      </c>
      <c r="O57" s="65">
        <v>0</v>
      </c>
      <c r="P57" s="64">
        <f t="shared" si="2"/>
        <v>0</v>
      </c>
      <c r="Q57" s="65">
        <v>0</v>
      </c>
      <c r="R57" s="64">
        <f t="shared" si="3"/>
        <v>0</v>
      </c>
      <c r="S57" s="65">
        <v>0</v>
      </c>
      <c r="T57" s="64">
        <f t="shared" si="4"/>
        <v>0</v>
      </c>
      <c r="U57" s="65">
        <v>0</v>
      </c>
      <c r="V57" s="65">
        <f t="shared" si="6"/>
        <v>0</v>
      </c>
      <c r="W57" s="66">
        <v>0</v>
      </c>
      <c r="X57" s="49"/>
    </row>
    <row r="58" spans="1:24" ht="30" x14ac:dyDescent="0.25">
      <c r="A58" s="47" t="str">
        <f>'1'!A57</f>
        <v>1.4.5.</v>
      </c>
      <c r="B58" s="50" t="str">
        <f>'1'!B57</f>
        <v xml:space="preserve">Установка  2КТПБ  (2*1000) ул.Краснознаменная 4  </v>
      </c>
      <c r="C58" s="47" t="str">
        <f>'1'!C57</f>
        <v>J_1.4.5.K</v>
      </c>
      <c r="D58" s="48">
        <f>'1'!H57</f>
        <v>0</v>
      </c>
      <c r="E58" s="48">
        <f>'1'!I57</f>
        <v>0</v>
      </c>
      <c r="F58" s="48">
        <f>'1'!J57</f>
        <v>0</v>
      </c>
      <c r="G58" s="48">
        <f>'1'!K57</f>
        <v>0</v>
      </c>
      <c r="H58" s="48">
        <f>'1'!L57</f>
        <v>0</v>
      </c>
      <c r="I58" s="94">
        <f>'1'!M57</f>
        <v>0</v>
      </c>
      <c r="J58" s="94">
        <f>'1'!N57</f>
        <v>0</v>
      </c>
      <c r="K58" s="94">
        <f>'1'!O57</f>
        <v>0</v>
      </c>
      <c r="L58" s="94">
        <f>'1'!P57</f>
        <v>0</v>
      </c>
      <c r="M58" s="94">
        <f>'1'!Q57</f>
        <v>0</v>
      </c>
      <c r="N58" s="103">
        <f t="shared" si="0"/>
        <v>0</v>
      </c>
      <c r="O58" s="65">
        <v>0</v>
      </c>
      <c r="P58" s="64">
        <f t="shared" si="2"/>
        <v>0</v>
      </c>
      <c r="Q58" s="65">
        <v>0</v>
      </c>
      <c r="R58" s="64">
        <f t="shared" si="3"/>
        <v>0</v>
      </c>
      <c r="S58" s="65">
        <v>0</v>
      </c>
      <c r="T58" s="64">
        <f t="shared" si="4"/>
        <v>0</v>
      </c>
      <c r="U58" s="65">
        <v>0</v>
      </c>
      <c r="V58" s="65">
        <f t="shared" si="6"/>
        <v>0</v>
      </c>
      <c r="W58" s="66">
        <v>0</v>
      </c>
      <c r="X58" s="49"/>
    </row>
    <row r="59" spans="1:24" ht="30" x14ac:dyDescent="0.25">
      <c r="A59" s="47" t="str">
        <f>'1'!A58</f>
        <v>1.6.</v>
      </c>
      <c r="B59" s="50" t="str">
        <f>'1'!B58</f>
        <v>Прочие инвестиционные проекты, всего, в том числе:</v>
      </c>
      <c r="C59" s="47" t="str">
        <f>'1'!C58</f>
        <v>нд</v>
      </c>
      <c r="D59" s="48">
        <f>'1'!H58</f>
        <v>1.6992</v>
      </c>
      <c r="E59" s="48">
        <f>'1'!I58</f>
        <v>0</v>
      </c>
      <c r="F59" s="48">
        <f>'1'!J58</f>
        <v>0</v>
      </c>
      <c r="G59" s="48">
        <f>'1'!K58</f>
        <v>0</v>
      </c>
      <c r="H59" s="48">
        <f>'1'!L58</f>
        <v>1.6992</v>
      </c>
      <c r="I59" s="94">
        <f>'1'!M58</f>
        <v>1.7022000000000002</v>
      </c>
      <c r="J59" s="94">
        <f>'1'!N58</f>
        <v>0</v>
      </c>
      <c r="K59" s="94">
        <f>'1'!O58</f>
        <v>0</v>
      </c>
      <c r="L59" s="94">
        <f>'1'!P58</f>
        <v>0</v>
      </c>
      <c r="M59" s="94">
        <f>'1'!Q58</f>
        <v>1.7022000000000002</v>
      </c>
      <c r="N59" s="103">
        <f t="shared" si="0"/>
        <v>3.0000000000001137E-3</v>
      </c>
      <c r="O59" s="65">
        <f t="shared" si="1"/>
        <v>100.17655367231639</v>
      </c>
      <c r="P59" s="64">
        <f t="shared" si="2"/>
        <v>0</v>
      </c>
      <c r="Q59" s="65">
        <v>0</v>
      </c>
      <c r="R59" s="64">
        <f t="shared" si="3"/>
        <v>0</v>
      </c>
      <c r="S59" s="65">
        <v>0</v>
      </c>
      <c r="T59" s="64">
        <f t="shared" si="4"/>
        <v>0</v>
      </c>
      <c r="U59" s="65">
        <v>0</v>
      </c>
      <c r="V59" s="65">
        <f t="shared" si="6"/>
        <v>3.0000000000001137E-3</v>
      </c>
      <c r="W59" s="66">
        <f t="shared" si="7"/>
        <v>100.17655367231639</v>
      </c>
      <c r="X59" s="49"/>
    </row>
    <row r="60" spans="1:24" x14ac:dyDescent="0.25">
      <c r="A60" s="47" t="str">
        <f>'1'!A59</f>
        <v>1.6.1.</v>
      </c>
      <c r="B60" s="50" t="str">
        <f>'1'!B59</f>
        <v>АГП на базе -ГАЗ-33086 ВИТО 24-21</v>
      </c>
      <c r="C60" s="47" t="str">
        <f>'1'!C59</f>
        <v>J_1.6.1.K</v>
      </c>
      <c r="D60" s="48">
        <f>'1'!H59</f>
        <v>0</v>
      </c>
      <c r="E60" s="48">
        <f>'1'!I59</f>
        <v>0</v>
      </c>
      <c r="F60" s="48">
        <f>'1'!J59</f>
        <v>0</v>
      </c>
      <c r="G60" s="48">
        <f>'1'!K59</f>
        <v>0</v>
      </c>
      <c r="H60" s="48">
        <f>'1'!L59</f>
        <v>0</v>
      </c>
      <c r="I60" s="94">
        <f>'1'!M59</f>
        <v>0</v>
      </c>
      <c r="J60" s="94">
        <f>'1'!N59</f>
        <v>0</v>
      </c>
      <c r="K60" s="94">
        <f>'1'!O59</f>
        <v>0</v>
      </c>
      <c r="L60" s="94">
        <f>'1'!P59</f>
        <v>0</v>
      </c>
      <c r="M60" s="94">
        <f>'1'!Q59</f>
        <v>0</v>
      </c>
      <c r="N60" s="103">
        <f t="shared" si="0"/>
        <v>0</v>
      </c>
      <c r="O60" s="65">
        <v>0</v>
      </c>
      <c r="P60" s="64">
        <f t="shared" si="2"/>
        <v>0</v>
      </c>
      <c r="Q60" s="65">
        <v>0</v>
      </c>
      <c r="R60" s="64">
        <f t="shared" si="3"/>
        <v>0</v>
      </c>
      <c r="S60" s="65">
        <v>0</v>
      </c>
      <c r="T60" s="64">
        <f t="shared" si="4"/>
        <v>0</v>
      </c>
      <c r="U60" s="65">
        <v>0</v>
      </c>
      <c r="V60" s="65">
        <f t="shared" si="6"/>
        <v>0</v>
      </c>
      <c r="W60" s="66">
        <v>0</v>
      </c>
      <c r="X60" s="49"/>
    </row>
    <row r="61" spans="1:24" ht="30" x14ac:dyDescent="0.25">
      <c r="A61" s="47" t="str">
        <f>'1'!A60</f>
        <v>1.6.2.</v>
      </c>
      <c r="B61" s="50" t="str">
        <f>'1'!B60</f>
        <v>грузовик с манипулятором Хёндай НР-120</v>
      </c>
      <c r="C61" s="47" t="str">
        <f>'1'!C60</f>
        <v>J_1.6.2.L</v>
      </c>
      <c r="D61" s="48">
        <f>'1'!H60</f>
        <v>0</v>
      </c>
      <c r="E61" s="48">
        <f>'1'!I60</f>
        <v>0</v>
      </c>
      <c r="F61" s="48">
        <f>'1'!J60</f>
        <v>0</v>
      </c>
      <c r="G61" s="48">
        <f>'1'!K60</f>
        <v>0</v>
      </c>
      <c r="H61" s="48">
        <f>'1'!L60</f>
        <v>0</v>
      </c>
      <c r="I61" s="94">
        <f>'1'!M60</f>
        <v>0</v>
      </c>
      <c r="J61" s="94">
        <f>'1'!N60</f>
        <v>0</v>
      </c>
      <c r="K61" s="94">
        <f>'1'!O60</f>
        <v>0</v>
      </c>
      <c r="L61" s="94">
        <f>'1'!P60</f>
        <v>0</v>
      </c>
      <c r="M61" s="94">
        <f>'1'!Q60</f>
        <v>0</v>
      </c>
      <c r="N61" s="103">
        <f t="shared" si="0"/>
        <v>0</v>
      </c>
      <c r="O61" s="65">
        <v>0</v>
      </c>
      <c r="P61" s="64">
        <f t="shared" si="2"/>
        <v>0</v>
      </c>
      <c r="Q61" s="65">
        <v>0</v>
      </c>
      <c r="R61" s="64">
        <f t="shared" si="3"/>
        <v>0</v>
      </c>
      <c r="S61" s="65">
        <v>0</v>
      </c>
      <c r="T61" s="64">
        <f t="shared" si="4"/>
        <v>0</v>
      </c>
      <c r="U61" s="65">
        <v>0</v>
      </c>
      <c r="V61" s="65">
        <f t="shared" si="6"/>
        <v>0</v>
      </c>
      <c r="W61" s="66">
        <v>0</v>
      </c>
      <c r="X61" s="49"/>
    </row>
    <row r="62" spans="1:24" x14ac:dyDescent="0.25">
      <c r="A62" s="47" t="str">
        <f>'1'!A61</f>
        <v>1.6.3.</v>
      </c>
      <c r="B62" s="50" t="str">
        <f>'1'!B61</f>
        <v>экскаватор гусеничный САТ-305 SR</v>
      </c>
      <c r="C62" s="47" t="str">
        <f>'1'!C61</f>
        <v>J_1.6.3.L</v>
      </c>
      <c r="D62" s="48">
        <f>'1'!H61</f>
        <v>0</v>
      </c>
      <c r="E62" s="48">
        <f>'1'!I61</f>
        <v>0</v>
      </c>
      <c r="F62" s="48">
        <f>'1'!J61</f>
        <v>0</v>
      </c>
      <c r="G62" s="48">
        <f>'1'!K61</f>
        <v>0</v>
      </c>
      <c r="H62" s="48">
        <f>'1'!L61</f>
        <v>0</v>
      </c>
      <c r="I62" s="94">
        <f>'1'!M61</f>
        <v>0</v>
      </c>
      <c r="J62" s="94">
        <f>'1'!N61</f>
        <v>0</v>
      </c>
      <c r="K62" s="94">
        <f>'1'!O61</f>
        <v>0</v>
      </c>
      <c r="L62" s="94">
        <f>'1'!P61</f>
        <v>0</v>
      </c>
      <c r="M62" s="94">
        <f>'1'!Q61</f>
        <v>0</v>
      </c>
      <c r="N62" s="103">
        <f t="shared" si="0"/>
        <v>0</v>
      </c>
      <c r="O62" s="65">
        <v>0</v>
      </c>
      <c r="P62" s="64">
        <f t="shared" si="2"/>
        <v>0</v>
      </c>
      <c r="Q62" s="65">
        <v>0</v>
      </c>
      <c r="R62" s="64">
        <f t="shared" si="3"/>
        <v>0</v>
      </c>
      <c r="S62" s="65">
        <v>0</v>
      </c>
      <c r="T62" s="64">
        <f t="shared" si="4"/>
        <v>0</v>
      </c>
      <c r="U62" s="65">
        <v>0</v>
      </c>
      <c r="V62" s="65">
        <f t="shared" si="6"/>
        <v>0</v>
      </c>
      <c r="W62" s="66">
        <v>0</v>
      </c>
      <c r="X62" s="49"/>
    </row>
    <row r="63" spans="1:24" x14ac:dyDescent="0.25">
      <c r="A63" s="47" t="str">
        <f>'1'!A62</f>
        <v>1.6.4.</v>
      </c>
      <c r="B63" s="50" t="str">
        <f>'1'!B62</f>
        <v>БКМ на базе ГАЗ-33086</v>
      </c>
      <c r="C63" s="47" t="str">
        <f>'1'!C62</f>
        <v>J_1.6.4.M</v>
      </c>
      <c r="D63" s="48">
        <f>'1'!H62</f>
        <v>0</v>
      </c>
      <c r="E63" s="48">
        <f>'1'!I62</f>
        <v>0</v>
      </c>
      <c r="F63" s="48">
        <f>'1'!J62</f>
        <v>0</v>
      </c>
      <c r="G63" s="48">
        <f>'1'!K62</f>
        <v>0</v>
      </c>
      <c r="H63" s="48">
        <f>'1'!L62</f>
        <v>0</v>
      </c>
      <c r="I63" s="94">
        <f>'1'!M62</f>
        <v>0</v>
      </c>
      <c r="J63" s="94">
        <f>'1'!N62</f>
        <v>0</v>
      </c>
      <c r="K63" s="94">
        <f>'1'!O62</f>
        <v>0</v>
      </c>
      <c r="L63" s="94">
        <f>'1'!P62</f>
        <v>0</v>
      </c>
      <c r="M63" s="94">
        <f>'1'!Q62</f>
        <v>0</v>
      </c>
      <c r="N63" s="103">
        <f t="shared" si="0"/>
        <v>0</v>
      </c>
      <c r="O63" s="65">
        <v>0</v>
      </c>
      <c r="P63" s="64">
        <f t="shared" si="2"/>
        <v>0</v>
      </c>
      <c r="Q63" s="65">
        <v>0</v>
      </c>
      <c r="R63" s="64">
        <f t="shared" si="3"/>
        <v>0</v>
      </c>
      <c r="S63" s="65">
        <v>0</v>
      </c>
      <c r="T63" s="64">
        <f t="shared" si="4"/>
        <v>0</v>
      </c>
      <c r="U63" s="65">
        <v>0</v>
      </c>
      <c r="V63" s="65">
        <f t="shared" si="6"/>
        <v>0</v>
      </c>
      <c r="W63" s="66">
        <v>0</v>
      </c>
      <c r="X63" s="49"/>
    </row>
    <row r="64" spans="1:24" ht="30" x14ac:dyDescent="0.25">
      <c r="A64" s="47" t="str">
        <f>'1'!A63</f>
        <v>1.6.5.</v>
      </c>
      <c r="B64" s="50" t="str">
        <f>'1'!B63</f>
        <v>установка управляемого прокола Р20 "PIT"</v>
      </c>
      <c r="C64" s="47" t="str">
        <f>'1'!C63</f>
        <v>J_1.6.5.L</v>
      </c>
      <c r="D64" s="48">
        <f>'1'!H63</f>
        <v>0</v>
      </c>
      <c r="E64" s="48">
        <f>'1'!I63</f>
        <v>0</v>
      </c>
      <c r="F64" s="48">
        <f>'1'!J63</f>
        <v>0</v>
      </c>
      <c r="G64" s="48">
        <f>'1'!K63</f>
        <v>0</v>
      </c>
      <c r="H64" s="48">
        <f>'1'!L63</f>
        <v>0</v>
      </c>
      <c r="I64" s="94">
        <f>'1'!M63</f>
        <v>0</v>
      </c>
      <c r="J64" s="94">
        <f>'1'!N63</f>
        <v>0</v>
      </c>
      <c r="K64" s="94">
        <f>'1'!O63</f>
        <v>0</v>
      </c>
      <c r="L64" s="94">
        <f>'1'!P63</f>
        <v>0</v>
      </c>
      <c r="M64" s="94">
        <f>'1'!Q63</f>
        <v>0</v>
      </c>
      <c r="N64" s="103">
        <f t="shared" si="0"/>
        <v>0</v>
      </c>
      <c r="O64" s="65">
        <v>0</v>
      </c>
      <c r="P64" s="64">
        <f t="shared" si="2"/>
        <v>0</v>
      </c>
      <c r="Q64" s="65">
        <v>0</v>
      </c>
      <c r="R64" s="64">
        <f t="shared" si="3"/>
        <v>0</v>
      </c>
      <c r="S64" s="65">
        <v>0</v>
      </c>
      <c r="T64" s="64">
        <f t="shared" si="4"/>
        <v>0</v>
      </c>
      <c r="U64" s="65">
        <v>0</v>
      </c>
      <c r="V64" s="65">
        <f t="shared" si="6"/>
        <v>0</v>
      </c>
      <c r="W64" s="66">
        <v>0</v>
      </c>
      <c r="X64" s="49"/>
    </row>
    <row r="65" spans="1:24" x14ac:dyDescent="0.25">
      <c r="A65" s="47" t="str">
        <f>'1'!A64</f>
        <v>1.6.6.</v>
      </c>
      <c r="B65" s="50" t="str">
        <f>'1'!B64</f>
        <v>измельчитель веток Skorpion 160R/90</v>
      </c>
      <c r="C65" s="47" t="str">
        <f>'1'!C64</f>
        <v>J_1.6.6.K</v>
      </c>
      <c r="D65" s="48">
        <f>'1'!H64</f>
        <v>0</v>
      </c>
      <c r="E65" s="48">
        <f>'1'!I64</f>
        <v>0</v>
      </c>
      <c r="F65" s="48">
        <f>'1'!J64</f>
        <v>0</v>
      </c>
      <c r="G65" s="48">
        <f>'1'!K64</f>
        <v>0</v>
      </c>
      <c r="H65" s="48">
        <f>'1'!L64</f>
        <v>0</v>
      </c>
      <c r="I65" s="94">
        <f>'1'!M64</f>
        <v>0</v>
      </c>
      <c r="J65" s="94">
        <f>'1'!N64</f>
        <v>0</v>
      </c>
      <c r="K65" s="94">
        <f>'1'!O64</f>
        <v>0</v>
      </c>
      <c r="L65" s="94">
        <f>'1'!P64</f>
        <v>0</v>
      </c>
      <c r="M65" s="94">
        <f>'1'!Q64</f>
        <v>0</v>
      </c>
      <c r="N65" s="103">
        <f t="shared" si="0"/>
        <v>0</v>
      </c>
      <c r="O65" s="65">
        <v>0</v>
      </c>
      <c r="P65" s="64">
        <f t="shared" si="2"/>
        <v>0</v>
      </c>
      <c r="Q65" s="65">
        <v>0</v>
      </c>
      <c r="R65" s="64">
        <f t="shared" si="3"/>
        <v>0</v>
      </c>
      <c r="S65" s="65">
        <v>0</v>
      </c>
      <c r="T65" s="64">
        <f t="shared" si="4"/>
        <v>0</v>
      </c>
      <c r="U65" s="65">
        <v>0</v>
      </c>
      <c r="V65" s="65">
        <f t="shared" si="6"/>
        <v>0</v>
      </c>
      <c r="W65" s="66">
        <v>0</v>
      </c>
      <c r="X65" s="49"/>
    </row>
    <row r="66" spans="1:24" x14ac:dyDescent="0.25">
      <c r="A66" s="47" t="str">
        <f>'1'!A65</f>
        <v>1.6.7.</v>
      </c>
      <c r="B66" s="50" t="str">
        <f>'1'!B65</f>
        <v>УАЗ Патриот</v>
      </c>
      <c r="C66" s="47" t="str">
        <f>'1'!C65</f>
        <v>J_1.6.7.L</v>
      </c>
      <c r="D66" s="48">
        <f>'1'!H65</f>
        <v>0</v>
      </c>
      <c r="E66" s="48">
        <f>'1'!I65</f>
        <v>0</v>
      </c>
      <c r="F66" s="48">
        <f>'1'!J65</f>
        <v>0</v>
      </c>
      <c r="G66" s="48">
        <f>'1'!K65</f>
        <v>0</v>
      </c>
      <c r="H66" s="48">
        <f>'1'!L65</f>
        <v>0</v>
      </c>
      <c r="I66" s="94">
        <f>'1'!M65</f>
        <v>0</v>
      </c>
      <c r="J66" s="94">
        <f>'1'!N65</f>
        <v>0</v>
      </c>
      <c r="K66" s="94">
        <f>'1'!O65</f>
        <v>0</v>
      </c>
      <c r="L66" s="94">
        <f>'1'!P65</f>
        <v>0</v>
      </c>
      <c r="M66" s="94">
        <f>'1'!Q65</f>
        <v>0</v>
      </c>
      <c r="N66" s="103">
        <f t="shared" si="0"/>
        <v>0</v>
      </c>
      <c r="O66" s="65">
        <v>0</v>
      </c>
      <c r="P66" s="64">
        <f t="shared" si="2"/>
        <v>0</v>
      </c>
      <c r="Q66" s="65">
        <v>0</v>
      </c>
      <c r="R66" s="64">
        <f t="shared" si="3"/>
        <v>0</v>
      </c>
      <c r="S66" s="65">
        <v>0</v>
      </c>
      <c r="T66" s="64">
        <f t="shared" si="4"/>
        <v>0</v>
      </c>
      <c r="U66" s="65">
        <v>0</v>
      </c>
      <c r="V66" s="65">
        <f t="shared" si="6"/>
        <v>0</v>
      </c>
      <c r="W66" s="66">
        <v>0</v>
      </c>
      <c r="X66" s="49"/>
    </row>
    <row r="67" spans="1:24" ht="30" x14ac:dyDescent="0.25">
      <c r="A67" s="47" t="str">
        <f>'1'!A66</f>
        <v>1.6.8.</v>
      </c>
      <c r="B67" s="50" t="str">
        <f>'1'!B66</f>
        <v>Автогидроподъемник АГП на базе ГАЗ-33086</v>
      </c>
      <c r="C67" s="47" t="str">
        <f>'1'!C66</f>
        <v>J_1.6.8.O</v>
      </c>
      <c r="D67" s="48">
        <f>'1'!H66</f>
        <v>0</v>
      </c>
      <c r="E67" s="48">
        <f>'1'!I66</f>
        <v>0</v>
      </c>
      <c r="F67" s="48">
        <f>'1'!J66</f>
        <v>0</v>
      </c>
      <c r="G67" s="48">
        <f>'1'!K66</f>
        <v>0</v>
      </c>
      <c r="H67" s="48">
        <f>'1'!L66</f>
        <v>0</v>
      </c>
      <c r="I67" s="94">
        <f>'1'!M66</f>
        <v>0</v>
      </c>
      <c r="J67" s="94">
        <f>'1'!N66</f>
        <v>0</v>
      </c>
      <c r="K67" s="94">
        <f>'1'!O66</f>
        <v>0</v>
      </c>
      <c r="L67" s="94">
        <f>'1'!P66</f>
        <v>0</v>
      </c>
      <c r="M67" s="94">
        <f>'1'!Q66</f>
        <v>0</v>
      </c>
      <c r="N67" s="103">
        <f t="shared" si="0"/>
        <v>0</v>
      </c>
      <c r="O67" s="65">
        <v>0</v>
      </c>
      <c r="P67" s="64">
        <f t="shared" si="2"/>
        <v>0</v>
      </c>
      <c r="Q67" s="65">
        <v>0</v>
      </c>
      <c r="R67" s="64">
        <f t="shared" si="3"/>
        <v>0</v>
      </c>
      <c r="S67" s="65">
        <v>0</v>
      </c>
      <c r="T67" s="64">
        <f t="shared" si="4"/>
        <v>0</v>
      </c>
      <c r="U67" s="65">
        <v>0</v>
      </c>
      <c r="V67" s="65">
        <f t="shared" si="6"/>
        <v>0</v>
      </c>
      <c r="W67" s="66">
        <v>0</v>
      </c>
      <c r="X67" s="49"/>
    </row>
    <row r="68" spans="1:24" x14ac:dyDescent="0.25">
      <c r="A68" s="47" t="str">
        <f>'1'!A67</f>
        <v>1.6.9.</v>
      </c>
      <c r="B68" s="50" t="str">
        <f>'1'!B67</f>
        <v>ПРМ на базе ГАЗ-33086</v>
      </c>
      <c r="C68" s="47" t="str">
        <f>'1'!C67</f>
        <v>J_1.6.9.K</v>
      </c>
      <c r="D68" s="48">
        <f>'1'!H67</f>
        <v>0</v>
      </c>
      <c r="E68" s="48">
        <f>'1'!I67</f>
        <v>0</v>
      </c>
      <c r="F68" s="48">
        <f>'1'!J67</f>
        <v>0</v>
      </c>
      <c r="G68" s="48">
        <f>'1'!K67</f>
        <v>0</v>
      </c>
      <c r="H68" s="48">
        <f>'1'!L67</f>
        <v>0</v>
      </c>
      <c r="I68" s="94">
        <f>'1'!M67</f>
        <v>0</v>
      </c>
      <c r="J68" s="94">
        <f>'1'!N67</f>
        <v>0</v>
      </c>
      <c r="K68" s="94">
        <f>'1'!O67</f>
        <v>0</v>
      </c>
      <c r="L68" s="94">
        <f>'1'!P67</f>
        <v>0</v>
      </c>
      <c r="M68" s="94">
        <f>'1'!Q67</f>
        <v>0</v>
      </c>
      <c r="N68" s="103">
        <f t="shared" si="0"/>
        <v>0</v>
      </c>
      <c r="O68" s="65">
        <v>0</v>
      </c>
      <c r="P68" s="64">
        <f t="shared" si="2"/>
        <v>0</v>
      </c>
      <c r="Q68" s="65">
        <v>0</v>
      </c>
      <c r="R68" s="64">
        <f t="shared" si="3"/>
        <v>0</v>
      </c>
      <c r="S68" s="65">
        <v>0</v>
      </c>
      <c r="T68" s="64">
        <f t="shared" si="4"/>
        <v>0</v>
      </c>
      <c r="U68" s="65">
        <v>0</v>
      </c>
      <c r="V68" s="65">
        <f t="shared" si="6"/>
        <v>0</v>
      </c>
      <c r="W68" s="66">
        <v>0</v>
      </c>
      <c r="X68" s="49"/>
    </row>
    <row r="69" spans="1:24" x14ac:dyDescent="0.25">
      <c r="A69" s="47" t="str">
        <f>'1'!A68</f>
        <v>1.6.10.</v>
      </c>
      <c r="B69" s="50" t="str">
        <f>'1'!B68</f>
        <v>тракторный -тягач на базе МТЗ-82</v>
      </c>
      <c r="C69" s="47" t="str">
        <f>'1'!C68</f>
        <v>J_1.6.10.M</v>
      </c>
      <c r="D69" s="48">
        <f>'1'!H68</f>
        <v>0</v>
      </c>
      <c r="E69" s="48">
        <f>'1'!I68</f>
        <v>0</v>
      </c>
      <c r="F69" s="48">
        <f>'1'!J68</f>
        <v>0</v>
      </c>
      <c r="G69" s="48">
        <f>'1'!K68</f>
        <v>0</v>
      </c>
      <c r="H69" s="48">
        <f>'1'!L68</f>
        <v>0</v>
      </c>
      <c r="I69" s="94">
        <f>'1'!M68</f>
        <v>0</v>
      </c>
      <c r="J69" s="94">
        <f>'1'!N68</f>
        <v>0</v>
      </c>
      <c r="K69" s="94">
        <f>'1'!O68</f>
        <v>0</v>
      </c>
      <c r="L69" s="94">
        <f>'1'!P68</f>
        <v>0</v>
      </c>
      <c r="M69" s="94">
        <f>'1'!Q68</f>
        <v>0</v>
      </c>
      <c r="N69" s="103">
        <f t="shared" si="0"/>
        <v>0</v>
      </c>
      <c r="O69" s="65">
        <v>0</v>
      </c>
      <c r="P69" s="64">
        <f t="shared" si="2"/>
        <v>0</v>
      </c>
      <c r="Q69" s="65">
        <v>0</v>
      </c>
      <c r="R69" s="64">
        <f t="shared" si="3"/>
        <v>0</v>
      </c>
      <c r="S69" s="65">
        <v>0</v>
      </c>
      <c r="T69" s="64">
        <f t="shared" si="4"/>
        <v>0</v>
      </c>
      <c r="U69" s="65">
        <v>0</v>
      </c>
      <c r="V69" s="65">
        <f t="shared" si="6"/>
        <v>0</v>
      </c>
      <c r="W69" s="66">
        <v>0</v>
      </c>
      <c r="X69" s="49"/>
    </row>
    <row r="70" spans="1:24" x14ac:dyDescent="0.25">
      <c r="A70" s="47" t="str">
        <f>'1'!A69</f>
        <v>1.6.11.</v>
      </c>
      <c r="B70" s="50" t="str">
        <f>'1'!B69</f>
        <v>самосвал Хёндай HP-65</v>
      </c>
      <c r="C70" s="47" t="str">
        <f>'1'!C69</f>
        <v>J_1.6.11.L</v>
      </c>
      <c r="D70" s="48">
        <f>'1'!H69</f>
        <v>0</v>
      </c>
      <c r="E70" s="48">
        <f>'1'!I69</f>
        <v>0</v>
      </c>
      <c r="F70" s="48">
        <f>'1'!J69</f>
        <v>0</v>
      </c>
      <c r="G70" s="48">
        <f>'1'!K69</f>
        <v>0</v>
      </c>
      <c r="H70" s="48">
        <f>'1'!L69</f>
        <v>0</v>
      </c>
      <c r="I70" s="94">
        <f>'1'!M69</f>
        <v>0</v>
      </c>
      <c r="J70" s="94">
        <f>'1'!N69</f>
        <v>0</v>
      </c>
      <c r="K70" s="94">
        <f>'1'!O69</f>
        <v>0</v>
      </c>
      <c r="L70" s="94">
        <f>'1'!P69</f>
        <v>0</v>
      </c>
      <c r="M70" s="94">
        <f>'1'!Q69</f>
        <v>0</v>
      </c>
      <c r="N70" s="103">
        <f t="shared" si="0"/>
        <v>0</v>
      </c>
      <c r="O70" s="65">
        <v>0</v>
      </c>
      <c r="P70" s="64">
        <f t="shared" si="2"/>
        <v>0</v>
      </c>
      <c r="Q70" s="65">
        <v>0</v>
      </c>
      <c r="R70" s="64">
        <f t="shared" si="3"/>
        <v>0</v>
      </c>
      <c r="S70" s="65">
        <v>0</v>
      </c>
      <c r="T70" s="64">
        <f t="shared" si="4"/>
        <v>0</v>
      </c>
      <c r="U70" s="65">
        <v>0</v>
      </c>
      <c r="V70" s="65">
        <f t="shared" si="6"/>
        <v>0</v>
      </c>
      <c r="W70" s="66">
        <v>0</v>
      </c>
      <c r="X70" s="49"/>
    </row>
    <row r="71" spans="1:24" x14ac:dyDescent="0.25">
      <c r="A71" s="47" t="str">
        <f>'1'!A70</f>
        <v>1.6.12.</v>
      </c>
      <c r="B71" s="50" t="str">
        <f>'1'!B70</f>
        <v>УАЗ -390995 (буханка)</v>
      </c>
      <c r="C71" s="47" t="str">
        <f>'1'!C70</f>
        <v>J_1.6.12.M</v>
      </c>
      <c r="D71" s="48">
        <f>'1'!H70</f>
        <v>1.6992</v>
      </c>
      <c r="E71" s="48">
        <f>'1'!I70</f>
        <v>0</v>
      </c>
      <c r="F71" s="48">
        <f>'1'!J70</f>
        <v>0</v>
      </c>
      <c r="G71" s="48">
        <f>'1'!K70</f>
        <v>0</v>
      </c>
      <c r="H71" s="48">
        <f>'1'!L70</f>
        <v>1.6992</v>
      </c>
      <c r="I71" s="94">
        <f>'1'!M70</f>
        <v>1.7022000000000002</v>
      </c>
      <c r="J71" s="94">
        <f>'1'!N70</f>
        <v>0</v>
      </c>
      <c r="K71" s="94">
        <f>'1'!O70</f>
        <v>0</v>
      </c>
      <c r="L71" s="94">
        <f>'1'!P70</f>
        <v>0</v>
      </c>
      <c r="M71" s="94">
        <f>'1'!Q70</f>
        <v>1.7022000000000002</v>
      </c>
      <c r="N71" s="103">
        <f t="shared" si="0"/>
        <v>3.0000000000001137E-3</v>
      </c>
      <c r="O71" s="65">
        <v>0</v>
      </c>
      <c r="P71" s="64">
        <f t="shared" si="2"/>
        <v>0</v>
      </c>
      <c r="Q71" s="65">
        <v>0</v>
      </c>
      <c r="R71" s="64">
        <f t="shared" si="3"/>
        <v>0</v>
      </c>
      <c r="S71" s="65">
        <v>0</v>
      </c>
      <c r="T71" s="64">
        <f t="shared" si="4"/>
        <v>0</v>
      </c>
      <c r="U71" s="65">
        <v>0</v>
      </c>
      <c r="V71" s="65">
        <f t="shared" si="6"/>
        <v>3.0000000000001137E-3</v>
      </c>
      <c r="W71" s="66">
        <v>0</v>
      </c>
      <c r="X71" s="49"/>
    </row>
    <row r="72" spans="1:24" x14ac:dyDescent="0.25">
      <c r="A72" s="47" t="str">
        <f>'1'!A71</f>
        <v>1.6.13.</v>
      </c>
      <c r="B72" s="50" t="str">
        <f>'1'!B71</f>
        <v>БКМ-205Д-01 на базе МТЗ-82 (ямобур)</v>
      </c>
      <c r="C72" s="47" t="str">
        <f>'1'!C71</f>
        <v>J_1.6.13.N</v>
      </c>
      <c r="D72" s="48">
        <f>'1'!H71</f>
        <v>0</v>
      </c>
      <c r="E72" s="48">
        <f>'1'!I71</f>
        <v>0</v>
      </c>
      <c r="F72" s="48">
        <f>'1'!J71</f>
        <v>0</v>
      </c>
      <c r="G72" s="48">
        <f>'1'!K71</f>
        <v>0</v>
      </c>
      <c r="H72" s="48">
        <f>'1'!L71</f>
        <v>0</v>
      </c>
      <c r="I72" s="94">
        <f>'1'!M71</f>
        <v>0</v>
      </c>
      <c r="J72" s="94">
        <f>'1'!N71</f>
        <v>0</v>
      </c>
      <c r="K72" s="94">
        <f>'1'!O71</f>
        <v>0</v>
      </c>
      <c r="L72" s="94">
        <f>'1'!P71</f>
        <v>0</v>
      </c>
      <c r="M72" s="94">
        <f>'1'!Q71</f>
        <v>0</v>
      </c>
      <c r="N72" s="103">
        <f t="shared" si="0"/>
        <v>0</v>
      </c>
      <c r="O72" s="65">
        <v>0</v>
      </c>
      <c r="P72" s="64">
        <f t="shared" si="2"/>
        <v>0</v>
      </c>
      <c r="Q72" s="65">
        <v>0</v>
      </c>
      <c r="R72" s="64">
        <f t="shared" si="3"/>
        <v>0</v>
      </c>
      <c r="S72" s="65">
        <v>0</v>
      </c>
      <c r="T72" s="64">
        <f t="shared" si="4"/>
        <v>0</v>
      </c>
      <c r="U72" s="65">
        <v>0</v>
      </c>
      <c r="V72" s="65">
        <f t="shared" si="6"/>
        <v>0</v>
      </c>
      <c r="W72" s="66">
        <v>0</v>
      </c>
      <c r="X72" s="49"/>
    </row>
    <row r="73" spans="1:24" ht="30" x14ac:dyDescent="0.25">
      <c r="A73" s="47" t="str">
        <f>'1'!A72</f>
        <v>1.6.14.</v>
      </c>
      <c r="B73" s="50" t="str">
        <f>'1'!B72</f>
        <v xml:space="preserve">измеритель параметров силовых трансформаторов К 540-3 </v>
      </c>
      <c r="C73" s="47" t="str">
        <f>'1'!C72</f>
        <v>J_1.6.14.M</v>
      </c>
      <c r="D73" s="48">
        <f>'1'!H72</f>
        <v>0</v>
      </c>
      <c r="E73" s="48">
        <f>'1'!I72</f>
        <v>0</v>
      </c>
      <c r="F73" s="48">
        <f>'1'!J72</f>
        <v>0</v>
      </c>
      <c r="G73" s="48">
        <f>'1'!K72</f>
        <v>0</v>
      </c>
      <c r="H73" s="48">
        <f>'1'!L72</f>
        <v>0</v>
      </c>
      <c r="I73" s="94">
        <f>'1'!M72</f>
        <v>0</v>
      </c>
      <c r="J73" s="94">
        <f>'1'!N72</f>
        <v>0</v>
      </c>
      <c r="K73" s="94">
        <f>'1'!O72</f>
        <v>0</v>
      </c>
      <c r="L73" s="94">
        <f>'1'!P72</f>
        <v>0</v>
      </c>
      <c r="M73" s="94">
        <f>'1'!Q72</f>
        <v>0</v>
      </c>
      <c r="N73" s="103">
        <f t="shared" si="0"/>
        <v>0</v>
      </c>
      <c r="O73" s="65">
        <v>0</v>
      </c>
      <c r="P73" s="64">
        <f t="shared" si="2"/>
        <v>0</v>
      </c>
      <c r="Q73" s="65">
        <v>0</v>
      </c>
      <c r="R73" s="64">
        <f t="shared" si="3"/>
        <v>0</v>
      </c>
      <c r="S73" s="65">
        <v>0</v>
      </c>
      <c r="T73" s="64">
        <f t="shared" si="4"/>
        <v>0</v>
      </c>
      <c r="U73" s="65">
        <v>0</v>
      </c>
      <c r="V73" s="65">
        <f t="shared" si="6"/>
        <v>0</v>
      </c>
      <c r="W73" s="66">
        <v>0</v>
      </c>
      <c r="X73" s="49"/>
    </row>
    <row r="74" spans="1:24" x14ac:dyDescent="0.25">
      <c r="A74" s="47" t="str">
        <f>'1'!A73</f>
        <v>1.6.15.</v>
      </c>
      <c r="B74" s="50" t="str">
        <f>'1'!B73</f>
        <v>СКАТ -70П</v>
      </c>
      <c r="C74" s="47" t="str">
        <f>'1'!C73</f>
        <v>J_1.6.15.K</v>
      </c>
      <c r="D74" s="48">
        <f>'1'!H73</f>
        <v>0</v>
      </c>
      <c r="E74" s="48">
        <f>'1'!I73</f>
        <v>0</v>
      </c>
      <c r="F74" s="48">
        <f>'1'!J73</f>
        <v>0</v>
      </c>
      <c r="G74" s="48">
        <f>'1'!K73</f>
        <v>0</v>
      </c>
      <c r="H74" s="48">
        <f>'1'!L73</f>
        <v>0</v>
      </c>
      <c r="I74" s="94">
        <f>'1'!M73</f>
        <v>0</v>
      </c>
      <c r="J74" s="94">
        <f>'1'!N73</f>
        <v>0</v>
      </c>
      <c r="K74" s="94">
        <f>'1'!O73</f>
        <v>0</v>
      </c>
      <c r="L74" s="94">
        <f>'1'!P73</f>
        <v>0</v>
      </c>
      <c r="M74" s="94">
        <f>'1'!Q73</f>
        <v>0</v>
      </c>
      <c r="N74" s="103">
        <f t="shared" si="0"/>
        <v>0</v>
      </c>
      <c r="O74" s="65">
        <v>0</v>
      </c>
      <c r="P74" s="64">
        <f t="shared" si="2"/>
        <v>0</v>
      </c>
      <c r="Q74" s="65">
        <v>0</v>
      </c>
      <c r="R74" s="64">
        <f t="shared" si="3"/>
        <v>0</v>
      </c>
      <c r="S74" s="65">
        <v>0</v>
      </c>
      <c r="T74" s="64">
        <f t="shared" si="4"/>
        <v>0</v>
      </c>
      <c r="U74" s="65">
        <v>0</v>
      </c>
      <c r="V74" s="65">
        <f t="shared" si="6"/>
        <v>0</v>
      </c>
      <c r="W74" s="66">
        <v>0</v>
      </c>
      <c r="X74" s="49"/>
    </row>
    <row r="75" spans="1:24" x14ac:dyDescent="0.25">
      <c r="A75" s="47" t="str">
        <f>'1'!A74</f>
        <v>1.6.16.</v>
      </c>
      <c r="B75" s="50" t="str">
        <f>'1'!B74</f>
        <v>СКАТ М100В</v>
      </c>
      <c r="C75" s="47" t="str">
        <f>'1'!C74</f>
        <v>J_1.6.16.L</v>
      </c>
      <c r="D75" s="48">
        <f>'1'!H74</f>
        <v>0</v>
      </c>
      <c r="E75" s="48">
        <f>'1'!I74</f>
        <v>0</v>
      </c>
      <c r="F75" s="48">
        <f>'1'!J74</f>
        <v>0</v>
      </c>
      <c r="G75" s="48">
        <f>'1'!K74</f>
        <v>0</v>
      </c>
      <c r="H75" s="48">
        <f>'1'!L74</f>
        <v>0</v>
      </c>
      <c r="I75" s="94">
        <f>'1'!M74</f>
        <v>0</v>
      </c>
      <c r="J75" s="94">
        <f>'1'!N74</f>
        <v>0</v>
      </c>
      <c r="K75" s="94">
        <f>'1'!O74</f>
        <v>0</v>
      </c>
      <c r="L75" s="94">
        <f>'1'!P74</f>
        <v>0</v>
      </c>
      <c r="M75" s="94">
        <f>'1'!Q74</f>
        <v>0</v>
      </c>
      <c r="N75" s="103">
        <f t="shared" si="0"/>
        <v>0</v>
      </c>
      <c r="O75" s="65">
        <v>0</v>
      </c>
      <c r="P75" s="64">
        <f t="shared" si="2"/>
        <v>0</v>
      </c>
      <c r="Q75" s="65">
        <v>0</v>
      </c>
      <c r="R75" s="64">
        <f t="shared" si="3"/>
        <v>0</v>
      </c>
      <c r="S75" s="65">
        <v>0</v>
      </c>
      <c r="T75" s="64">
        <f t="shared" si="4"/>
        <v>0</v>
      </c>
      <c r="U75" s="65">
        <v>0</v>
      </c>
      <c r="V75" s="65">
        <f t="shared" si="6"/>
        <v>0</v>
      </c>
      <c r="W75" s="66">
        <v>0</v>
      </c>
      <c r="X75" s="49"/>
    </row>
    <row r="76" spans="1:24" ht="45" x14ac:dyDescent="0.25">
      <c r="A76" s="47" t="str">
        <f>'1'!A75</f>
        <v>1.6.17.</v>
      </c>
      <c r="B76" s="50" t="str">
        <f>'1'!B75</f>
        <v>СВП-10 стенд механических испытаний повреждений для ведения работ на высоте</v>
      </c>
      <c r="C76" s="47" t="str">
        <f>'1'!C75</f>
        <v>J_1.6.17.N</v>
      </c>
      <c r="D76" s="48">
        <f>'1'!H75</f>
        <v>0</v>
      </c>
      <c r="E76" s="48">
        <f>'1'!I75</f>
        <v>0</v>
      </c>
      <c r="F76" s="48">
        <f>'1'!J75</f>
        <v>0</v>
      </c>
      <c r="G76" s="48">
        <f>'1'!K75</f>
        <v>0</v>
      </c>
      <c r="H76" s="48">
        <f>'1'!L75</f>
        <v>0</v>
      </c>
      <c r="I76" s="94">
        <f>'1'!M75</f>
        <v>0</v>
      </c>
      <c r="J76" s="94">
        <f>'1'!N75</f>
        <v>0</v>
      </c>
      <c r="K76" s="94">
        <f>'1'!O75</f>
        <v>0</v>
      </c>
      <c r="L76" s="94">
        <f>'1'!P75</f>
        <v>0</v>
      </c>
      <c r="M76" s="94">
        <f>'1'!Q75</f>
        <v>0</v>
      </c>
      <c r="N76" s="103">
        <f t="shared" si="0"/>
        <v>0</v>
      </c>
      <c r="O76" s="65">
        <v>0</v>
      </c>
      <c r="P76" s="64">
        <f t="shared" si="2"/>
        <v>0</v>
      </c>
      <c r="Q76" s="65">
        <v>0</v>
      </c>
      <c r="R76" s="64">
        <f t="shared" si="3"/>
        <v>0</v>
      </c>
      <c r="S76" s="65">
        <v>0</v>
      </c>
      <c r="T76" s="64">
        <f t="shared" si="4"/>
        <v>0</v>
      </c>
      <c r="U76" s="65">
        <v>0</v>
      </c>
      <c r="V76" s="65">
        <f t="shared" si="6"/>
        <v>0</v>
      </c>
      <c r="W76" s="66">
        <v>0</v>
      </c>
      <c r="X76" s="49"/>
    </row>
  </sheetData>
  <mergeCells count="24">
    <mergeCell ref="J15:J16"/>
    <mergeCell ref="K15:K16"/>
    <mergeCell ref="L15:L16"/>
    <mergeCell ref="M15:M16"/>
    <mergeCell ref="A12:A16"/>
    <mergeCell ref="B12:B16"/>
    <mergeCell ref="C12:C16"/>
    <mergeCell ref="D12:M12"/>
    <mergeCell ref="N12:W13"/>
    <mergeCell ref="X12:X16"/>
    <mergeCell ref="D13:M13"/>
    <mergeCell ref="D14:H14"/>
    <mergeCell ref="I14:M14"/>
    <mergeCell ref="N14:O15"/>
    <mergeCell ref="P14:Q15"/>
    <mergeCell ref="R14:S15"/>
    <mergeCell ref="T14:U15"/>
    <mergeCell ref="V14:W15"/>
    <mergeCell ref="D15:D16"/>
    <mergeCell ref="E15:E16"/>
    <mergeCell ref="F15:F16"/>
    <mergeCell ref="G15:G16"/>
    <mergeCell ref="H15:H16"/>
    <mergeCell ref="I15:I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V17"/>
  <sheetViews>
    <sheetView workbookViewId="0">
      <selection sqref="A1:XFD1048576"/>
    </sheetView>
  </sheetViews>
  <sheetFormatPr defaultRowHeight="15" x14ac:dyDescent="0.25"/>
  <sheetData>
    <row r="1" spans="1:22" x14ac:dyDescent="0.25">
      <c r="A1" s="1" t="s">
        <v>676</v>
      </c>
    </row>
    <row r="2" spans="1:22" x14ac:dyDescent="0.25">
      <c r="A2" s="1" t="s">
        <v>659</v>
      </c>
    </row>
    <row r="3" spans="1:22" x14ac:dyDescent="0.25">
      <c r="A3" s="1" t="s">
        <v>677</v>
      </c>
    </row>
    <row r="4" spans="1:22" x14ac:dyDescent="0.25">
      <c r="A4" s="1" t="s">
        <v>678</v>
      </c>
    </row>
    <row r="5" spans="1:22" x14ac:dyDescent="0.25">
      <c r="A5" s="1" t="s">
        <v>661</v>
      </c>
    </row>
    <row r="6" spans="1:22" x14ac:dyDescent="0.25">
      <c r="A6" s="1" t="s">
        <v>135</v>
      </c>
    </row>
    <row r="7" spans="1:22" x14ac:dyDescent="0.25">
      <c r="A7" s="1" t="s">
        <v>136</v>
      </c>
    </row>
    <row r="8" spans="1:22" x14ac:dyDescent="0.25">
      <c r="A8" s="1" t="s">
        <v>137</v>
      </c>
    </row>
    <row r="9" spans="1:22" x14ac:dyDescent="0.25">
      <c r="A9" s="1" t="s">
        <v>138</v>
      </c>
    </row>
    <row r="10" spans="1:22" x14ac:dyDescent="0.25">
      <c r="A10" s="1" t="s">
        <v>139</v>
      </c>
    </row>
    <row r="11" spans="1:22" ht="15.75" thickBot="1" x14ac:dyDescent="0.3"/>
    <row r="12" spans="1:22" ht="15.75" thickBot="1" x14ac:dyDescent="0.3">
      <c r="A12" s="312" t="s">
        <v>679</v>
      </c>
      <c r="B12" s="312" t="s">
        <v>141</v>
      </c>
      <c r="C12" s="312" t="s">
        <v>142</v>
      </c>
      <c r="D12" s="312" t="s">
        <v>680</v>
      </c>
      <c r="E12" s="312" t="s">
        <v>681</v>
      </c>
      <c r="F12" s="315" t="s">
        <v>682</v>
      </c>
      <c r="G12" s="317"/>
      <c r="H12" s="303" t="s">
        <v>683</v>
      </c>
      <c r="I12" s="304"/>
      <c r="J12" s="304"/>
      <c r="K12" s="304"/>
      <c r="L12" s="304"/>
      <c r="M12" s="304"/>
      <c r="N12" s="304"/>
      <c r="O12" s="304"/>
      <c r="P12" s="304"/>
      <c r="Q12" s="305"/>
      <c r="R12" s="315" t="s">
        <v>684</v>
      </c>
      <c r="S12" s="317"/>
      <c r="T12" s="488" t="s">
        <v>685</v>
      </c>
      <c r="U12" s="489"/>
      <c r="V12" s="309" t="s">
        <v>144</v>
      </c>
    </row>
    <row r="13" spans="1:22" ht="15.75" thickBot="1" x14ac:dyDescent="0.3">
      <c r="A13" s="313"/>
      <c r="B13" s="313"/>
      <c r="C13" s="313"/>
      <c r="D13" s="313"/>
      <c r="E13" s="313"/>
      <c r="F13" s="492" t="s">
        <v>686</v>
      </c>
      <c r="G13" s="494" t="s">
        <v>687</v>
      </c>
      <c r="H13" s="303" t="s">
        <v>688</v>
      </c>
      <c r="I13" s="305"/>
      <c r="J13" s="303" t="s">
        <v>689</v>
      </c>
      <c r="K13" s="305"/>
      <c r="L13" s="303" t="s">
        <v>690</v>
      </c>
      <c r="M13" s="305"/>
      <c r="N13" s="303" t="s">
        <v>691</v>
      </c>
      <c r="O13" s="305"/>
      <c r="P13" s="303" t="s">
        <v>692</v>
      </c>
      <c r="Q13" s="305"/>
      <c r="R13" s="492" t="s">
        <v>686</v>
      </c>
      <c r="S13" s="494" t="s">
        <v>687</v>
      </c>
      <c r="T13" s="490"/>
      <c r="U13" s="491"/>
      <c r="V13" s="310"/>
    </row>
    <row r="14" spans="1:22" ht="21.75" thickBot="1" x14ac:dyDescent="0.3">
      <c r="A14" s="314"/>
      <c r="B14" s="314"/>
      <c r="C14" s="314"/>
      <c r="D14" s="314"/>
      <c r="E14" s="314"/>
      <c r="F14" s="493"/>
      <c r="G14" s="495"/>
      <c r="H14" s="7" t="s">
        <v>145</v>
      </c>
      <c r="I14" s="7" t="s">
        <v>146</v>
      </c>
      <c r="J14" s="7" t="s">
        <v>145</v>
      </c>
      <c r="K14" s="7" t="s">
        <v>146</v>
      </c>
      <c r="L14" s="7" t="s">
        <v>145</v>
      </c>
      <c r="M14" s="7" t="s">
        <v>146</v>
      </c>
      <c r="N14" s="7" t="s">
        <v>145</v>
      </c>
      <c r="O14" s="7" t="s">
        <v>146</v>
      </c>
      <c r="P14" s="7" t="s">
        <v>145</v>
      </c>
      <c r="Q14" s="7" t="s">
        <v>146</v>
      </c>
      <c r="R14" s="493"/>
      <c r="S14" s="495"/>
      <c r="T14" s="16" t="s">
        <v>693</v>
      </c>
      <c r="U14" s="7" t="s">
        <v>78</v>
      </c>
      <c r="V14" s="311"/>
    </row>
    <row r="15" spans="1:22" ht="15.75" thickBot="1" x14ac:dyDescent="0.3">
      <c r="A15" s="8" t="s">
        <v>155</v>
      </c>
      <c r="B15" s="8" t="s">
        <v>156</v>
      </c>
      <c r="C15" s="7" t="s">
        <v>157</v>
      </c>
      <c r="D15" s="7" t="s">
        <v>158</v>
      </c>
      <c r="E15" s="7" t="s">
        <v>159</v>
      </c>
      <c r="F15" s="8" t="s">
        <v>160</v>
      </c>
      <c r="G15" s="7" t="s">
        <v>161</v>
      </c>
      <c r="H15" s="8" t="s">
        <v>162</v>
      </c>
      <c r="I15" s="7" t="s">
        <v>163</v>
      </c>
      <c r="J15" s="8" t="s">
        <v>164</v>
      </c>
      <c r="K15" s="8" t="s">
        <v>165</v>
      </c>
      <c r="L15" s="8" t="s">
        <v>166</v>
      </c>
      <c r="M15" s="7" t="s">
        <v>167</v>
      </c>
      <c r="N15" s="7" t="s">
        <v>168</v>
      </c>
      <c r="O15" s="7" t="s">
        <v>169</v>
      </c>
      <c r="P15" s="8" t="s">
        <v>170</v>
      </c>
      <c r="Q15" s="7" t="s">
        <v>171</v>
      </c>
      <c r="R15" s="8" t="s">
        <v>172</v>
      </c>
      <c r="S15" s="7" t="s">
        <v>173</v>
      </c>
      <c r="T15" s="8" t="s">
        <v>174</v>
      </c>
      <c r="U15" s="8" t="s">
        <v>175</v>
      </c>
      <c r="V15" s="8" t="s">
        <v>176</v>
      </c>
    </row>
    <row r="16" spans="1:22" ht="15.75" thickBot="1" x14ac:dyDescent="0.3">
      <c r="A16" s="10"/>
      <c r="B16" s="10"/>
      <c r="C16" s="10"/>
      <c r="D16" s="10"/>
      <c r="E16" s="1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1"/>
      <c r="T16" s="10"/>
      <c r="U16" s="12"/>
      <c r="V16" s="10"/>
    </row>
    <row r="17" spans="1:22" ht="15.75" thickBot="1" x14ac:dyDescent="0.3">
      <c r="A17" s="343" t="s">
        <v>182</v>
      </c>
      <c r="B17" s="344"/>
      <c r="C17" s="345"/>
      <c r="D17" s="10"/>
      <c r="E17" s="1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1"/>
      <c r="T17" s="10"/>
      <c r="U17" s="12"/>
      <c r="V17" s="10"/>
    </row>
  </sheetData>
  <mergeCells count="20">
    <mergeCell ref="A17:C17"/>
    <mergeCell ref="H12:Q12"/>
    <mergeCell ref="R12:S12"/>
    <mergeCell ref="A12:A14"/>
    <mergeCell ref="B12:B14"/>
    <mergeCell ref="C12:C14"/>
    <mergeCell ref="D12:D14"/>
    <mergeCell ref="E12:E14"/>
    <mergeCell ref="T12:U13"/>
    <mergeCell ref="V12:V14"/>
    <mergeCell ref="F13:F14"/>
    <mergeCell ref="G13:G14"/>
    <mergeCell ref="H13:I13"/>
    <mergeCell ref="J13:K13"/>
    <mergeCell ref="L13:M13"/>
    <mergeCell ref="N13:O13"/>
    <mergeCell ref="F12:G12"/>
    <mergeCell ref="P13:Q13"/>
    <mergeCell ref="R13:R14"/>
    <mergeCell ref="S13:S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AN23"/>
  <sheetViews>
    <sheetView workbookViewId="0">
      <selection activeCell="E30" sqref="E30"/>
    </sheetView>
  </sheetViews>
  <sheetFormatPr defaultRowHeight="15" x14ac:dyDescent="0.25"/>
  <sheetData>
    <row r="1" spans="1:40" x14ac:dyDescent="0.25">
      <c r="A1" s="1" t="s">
        <v>694</v>
      </c>
    </row>
    <row r="2" spans="1:40" x14ac:dyDescent="0.25">
      <c r="A2" s="1" t="s">
        <v>695</v>
      </c>
    </row>
    <row r="3" spans="1:40" ht="15" customHeight="1" x14ac:dyDescent="0.25">
      <c r="A3" s="1" t="s">
        <v>696</v>
      </c>
    </row>
    <row r="4" spans="1:40" ht="15.75" thickBot="1" x14ac:dyDescent="0.3">
      <c r="A4" s="1" t="s">
        <v>6</v>
      </c>
    </row>
    <row r="5" spans="1:40" ht="15.75" thickBot="1" x14ac:dyDescent="0.3">
      <c r="A5" s="312" t="s">
        <v>697</v>
      </c>
      <c r="B5" s="312" t="s">
        <v>8</v>
      </c>
      <c r="C5" s="312" t="s">
        <v>9</v>
      </c>
      <c r="D5" s="312" t="s">
        <v>698</v>
      </c>
      <c r="E5" s="501" t="s">
        <v>699</v>
      </c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</row>
    <row r="6" spans="1:40" ht="15.75" thickBot="1" x14ac:dyDescent="0.3">
      <c r="A6" s="313"/>
      <c r="B6" s="313"/>
      <c r="C6" s="313"/>
      <c r="D6" s="313"/>
      <c r="E6" s="303" t="s">
        <v>700</v>
      </c>
      <c r="F6" s="304"/>
      <c r="G6" s="304"/>
      <c r="H6" s="304"/>
      <c r="I6" s="304"/>
      <c r="J6" s="304"/>
      <c r="K6" s="305"/>
      <c r="L6" s="303" t="s">
        <v>701</v>
      </c>
      <c r="M6" s="304"/>
      <c r="N6" s="304"/>
      <c r="O6" s="304"/>
      <c r="P6" s="304"/>
      <c r="Q6" s="304"/>
      <c r="R6" s="305"/>
      <c r="S6" s="303" t="s">
        <v>702</v>
      </c>
      <c r="T6" s="304"/>
      <c r="U6" s="304"/>
      <c r="V6" s="304"/>
      <c r="W6" s="304"/>
      <c r="X6" s="304"/>
      <c r="Y6" s="305"/>
      <c r="Z6" s="303" t="s">
        <v>703</v>
      </c>
      <c r="AA6" s="304"/>
      <c r="AB6" s="304"/>
      <c r="AC6" s="304"/>
      <c r="AD6" s="304"/>
      <c r="AE6" s="304"/>
      <c r="AF6" s="305"/>
      <c r="AG6" s="303" t="s">
        <v>704</v>
      </c>
      <c r="AH6" s="304"/>
      <c r="AI6" s="304"/>
      <c r="AJ6" s="304"/>
      <c r="AK6" s="304"/>
      <c r="AL6" s="304"/>
      <c r="AM6" s="305"/>
    </row>
    <row r="7" spans="1:40" ht="17.25" thickBot="1" x14ac:dyDescent="0.3">
      <c r="A7" s="314"/>
      <c r="B7" s="314"/>
      <c r="C7" s="314"/>
      <c r="D7" s="314"/>
      <c r="E7" s="18" t="s">
        <v>705</v>
      </c>
      <c r="F7" s="18" t="s">
        <v>706</v>
      </c>
      <c r="G7" s="12" t="s">
        <v>707</v>
      </c>
      <c r="H7" s="12" t="s">
        <v>708</v>
      </c>
      <c r="I7" s="12" t="s">
        <v>709</v>
      </c>
      <c r="J7" s="12" t="s">
        <v>710</v>
      </c>
      <c r="K7" s="12" t="s">
        <v>711</v>
      </c>
      <c r="L7" s="18" t="s">
        <v>705</v>
      </c>
      <c r="M7" s="18" t="s">
        <v>705</v>
      </c>
      <c r="N7" s="12" t="s">
        <v>707</v>
      </c>
      <c r="O7" s="12" t="s">
        <v>708</v>
      </c>
      <c r="P7" s="12" t="s">
        <v>709</v>
      </c>
      <c r="Q7" s="12" t="s">
        <v>710</v>
      </c>
      <c r="R7" s="10" t="s">
        <v>712</v>
      </c>
      <c r="S7" s="18" t="s">
        <v>705</v>
      </c>
      <c r="T7" s="18" t="s">
        <v>705</v>
      </c>
      <c r="U7" s="12" t="s">
        <v>707</v>
      </c>
      <c r="V7" s="12" t="s">
        <v>708</v>
      </c>
      <c r="W7" s="12" t="s">
        <v>709</v>
      </c>
      <c r="X7" s="12" t="s">
        <v>710</v>
      </c>
      <c r="Y7" s="12" t="s">
        <v>711</v>
      </c>
      <c r="Z7" s="18" t="s">
        <v>705</v>
      </c>
      <c r="AA7" s="18" t="s">
        <v>705</v>
      </c>
      <c r="AB7" s="12" t="s">
        <v>707</v>
      </c>
      <c r="AC7" s="12" t="s">
        <v>708</v>
      </c>
      <c r="AD7" s="12" t="s">
        <v>709</v>
      </c>
      <c r="AE7" s="12" t="s">
        <v>710</v>
      </c>
      <c r="AF7" s="12" t="s">
        <v>711</v>
      </c>
      <c r="AG7" s="18" t="s">
        <v>705</v>
      </c>
      <c r="AH7" s="18" t="s">
        <v>705</v>
      </c>
      <c r="AI7" s="12" t="s">
        <v>707</v>
      </c>
      <c r="AJ7" s="12" t="s">
        <v>708</v>
      </c>
      <c r="AK7" s="12" t="s">
        <v>709</v>
      </c>
      <c r="AL7" s="12" t="s">
        <v>710</v>
      </c>
      <c r="AM7" s="12" t="s">
        <v>711</v>
      </c>
    </row>
    <row r="8" spans="1:40" ht="15.75" thickBot="1" x14ac:dyDescent="0.3">
      <c r="A8" s="8" t="s">
        <v>25</v>
      </c>
      <c r="B8" s="8" t="s">
        <v>26</v>
      </c>
      <c r="C8" s="13" t="s">
        <v>27</v>
      </c>
      <c r="D8" s="13" t="s">
        <v>28</v>
      </c>
      <c r="E8" s="13" t="s">
        <v>713</v>
      </c>
      <c r="F8" s="10" t="s">
        <v>714</v>
      </c>
      <c r="G8" s="10" t="s">
        <v>715</v>
      </c>
      <c r="H8" s="10" t="s">
        <v>716</v>
      </c>
      <c r="I8" s="10" t="s">
        <v>717</v>
      </c>
      <c r="J8" s="10" t="s">
        <v>718</v>
      </c>
      <c r="K8" s="10" t="s">
        <v>719</v>
      </c>
      <c r="L8" s="13" t="s">
        <v>720</v>
      </c>
      <c r="M8" s="10" t="s">
        <v>721</v>
      </c>
      <c r="N8" s="10" t="s">
        <v>722</v>
      </c>
      <c r="O8" s="10" t="s">
        <v>723</v>
      </c>
      <c r="P8" s="10" t="s">
        <v>724</v>
      </c>
      <c r="Q8" s="10" t="s">
        <v>725</v>
      </c>
      <c r="R8" s="10" t="s">
        <v>726</v>
      </c>
      <c r="S8" s="13" t="s">
        <v>727</v>
      </c>
      <c r="T8" s="10" t="s">
        <v>728</v>
      </c>
      <c r="U8" s="10" t="s">
        <v>729</v>
      </c>
      <c r="V8" s="10" t="s">
        <v>730</v>
      </c>
      <c r="W8" s="10" t="s">
        <v>731</v>
      </c>
      <c r="X8" s="10" t="s">
        <v>732</v>
      </c>
      <c r="Y8" s="10" t="s">
        <v>733</v>
      </c>
      <c r="Z8" s="13" t="s">
        <v>734</v>
      </c>
      <c r="AA8" s="10" t="s">
        <v>735</v>
      </c>
      <c r="AB8" s="10" t="s">
        <v>736</v>
      </c>
      <c r="AC8" s="10" t="s">
        <v>737</v>
      </c>
      <c r="AD8" s="10" t="s">
        <v>738</v>
      </c>
      <c r="AE8" s="10" t="s">
        <v>739</v>
      </c>
      <c r="AF8" s="10" t="s">
        <v>740</v>
      </c>
      <c r="AG8" s="13" t="s">
        <v>741</v>
      </c>
      <c r="AH8" s="10" t="s">
        <v>742</v>
      </c>
      <c r="AI8" s="10" t="s">
        <v>743</v>
      </c>
      <c r="AJ8" s="10" t="s">
        <v>744</v>
      </c>
      <c r="AK8" s="10" t="s">
        <v>745</v>
      </c>
      <c r="AL8" s="10" t="s">
        <v>746</v>
      </c>
      <c r="AM8" s="10" t="s">
        <v>747</v>
      </c>
    </row>
    <row r="9" spans="1:40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40" ht="15.75" thickBot="1" x14ac:dyDescent="0.3">
      <c r="A10" s="343" t="s">
        <v>54</v>
      </c>
      <c r="B10" s="344"/>
      <c r="C10" s="34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2" spans="1:40" x14ac:dyDescent="0.25">
      <c r="A12" s="1" t="s">
        <v>748</v>
      </c>
    </row>
    <row r="13" spans="1:40" x14ac:dyDescent="0.25">
      <c r="A13" s="1" t="s">
        <v>659</v>
      </c>
    </row>
    <row r="14" spans="1:40" x14ac:dyDescent="0.25">
      <c r="A14" s="1" t="s">
        <v>677</v>
      </c>
    </row>
    <row r="15" spans="1:40" ht="15.75" thickBot="1" x14ac:dyDescent="0.3"/>
    <row r="16" spans="1:40" ht="15.75" thickBot="1" x14ac:dyDescent="0.3">
      <c r="A16" s="496" t="s">
        <v>749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7"/>
      <c r="AJ16" s="318" t="s">
        <v>750</v>
      </c>
      <c r="AK16" s="319"/>
      <c r="AL16" s="319"/>
      <c r="AM16" s="320"/>
      <c r="AN16" s="312" t="s">
        <v>144</v>
      </c>
    </row>
    <row r="17" spans="1:40" ht="15.75" thickBot="1" x14ac:dyDescent="0.3">
      <c r="A17" s="303" t="s">
        <v>146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5"/>
      <c r="AJ17" s="498"/>
      <c r="AK17" s="499"/>
      <c r="AL17" s="499"/>
      <c r="AM17" s="500"/>
      <c r="AN17" s="313"/>
    </row>
    <row r="18" spans="1:40" ht="15.75" thickBot="1" x14ac:dyDescent="0.3">
      <c r="A18" s="303" t="s">
        <v>688</v>
      </c>
      <c r="B18" s="304"/>
      <c r="C18" s="304"/>
      <c r="D18" s="304"/>
      <c r="E18" s="304"/>
      <c r="F18" s="304"/>
      <c r="G18" s="305"/>
      <c r="H18" s="303" t="s">
        <v>689</v>
      </c>
      <c r="I18" s="304"/>
      <c r="J18" s="304"/>
      <c r="K18" s="304"/>
      <c r="L18" s="304"/>
      <c r="M18" s="304"/>
      <c r="N18" s="305"/>
      <c r="O18" s="303" t="s">
        <v>690</v>
      </c>
      <c r="P18" s="304"/>
      <c r="Q18" s="304"/>
      <c r="R18" s="304"/>
      <c r="S18" s="304"/>
      <c r="T18" s="304"/>
      <c r="U18" s="305"/>
      <c r="V18" s="303" t="s">
        <v>691</v>
      </c>
      <c r="W18" s="304"/>
      <c r="X18" s="304"/>
      <c r="Y18" s="304"/>
      <c r="Z18" s="304"/>
      <c r="AA18" s="304"/>
      <c r="AB18" s="305"/>
      <c r="AC18" s="303" t="s">
        <v>692</v>
      </c>
      <c r="AD18" s="304"/>
      <c r="AE18" s="304"/>
      <c r="AF18" s="304"/>
      <c r="AG18" s="304"/>
      <c r="AH18" s="304"/>
      <c r="AI18" s="305"/>
      <c r="AJ18" s="321"/>
      <c r="AK18" s="322"/>
      <c r="AL18" s="322"/>
      <c r="AM18" s="323"/>
      <c r="AN18" s="313"/>
    </row>
    <row r="19" spans="1:40" ht="21.75" thickBot="1" x14ac:dyDescent="0.3">
      <c r="A19" s="4" t="s">
        <v>751</v>
      </c>
      <c r="B19" s="303" t="s">
        <v>752</v>
      </c>
      <c r="C19" s="304"/>
      <c r="D19" s="304"/>
      <c r="E19" s="304"/>
      <c r="F19" s="304"/>
      <c r="G19" s="305"/>
      <c r="H19" s="4" t="s">
        <v>751</v>
      </c>
      <c r="I19" s="303" t="s">
        <v>752</v>
      </c>
      <c r="J19" s="304"/>
      <c r="K19" s="304"/>
      <c r="L19" s="304"/>
      <c r="M19" s="304"/>
      <c r="N19" s="305"/>
      <c r="O19" s="4" t="s">
        <v>751</v>
      </c>
      <c r="P19" s="303" t="s">
        <v>752</v>
      </c>
      <c r="Q19" s="304"/>
      <c r="R19" s="304"/>
      <c r="S19" s="304"/>
      <c r="T19" s="304"/>
      <c r="U19" s="305"/>
      <c r="V19" s="4" t="s">
        <v>751</v>
      </c>
      <c r="W19" s="303" t="s">
        <v>752</v>
      </c>
      <c r="X19" s="304"/>
      <c r="Y19" s="304"/>
      <c r="Z19" s="304"/>
      <c r="AA19" s="304"/>
      <c r="AB19" s="305"/>
      <c r="AC19" s="4" t="s">
        <v>751</v>
      </c>
      <c r="AD19" s="303" t="s">
        <v>752</v>
      </c>
      <c r="AE19" s="304"/>
      <c r="AF19" s="304"/>
      <c r="AG19" s="304"/>
      <c r="AH19" s="304"/>
      <c r="AI19" s="305"/>
      <c r="AJ19" s="315" t="s">
        <v>753</v>
      </c>
      <c r="AK19" s="317"/>
      <c r="AL19" s="315" t="s">
        <v>752</v>
      </c>
      <c r="AM19" s="317"/>
      <c r="AN19" s="313"/>
    </row>
    <row r="20" spans="1:40" ht="22.5" thickBot="1" x14ac:dyDescent="0.3">
      <c r="A20" s="18" t="s">
        <v>754</v>
      </c>
      <c r="B20" s="18" t="s">
        <v>754</v>
      </c>
      <c r="C20" s="13" t="s">
        <v>147</v>
      </c>
      <c r="D20" s="13" t="s">
        <v>148</v>
      </c>
      <c r="E20" s="12" t="s">
        <v>755</v>
      </c>
      <c r="F20" s="13" t="s">
        <v>152</v>
      </c>
      <c r="G20" s="13" t="s">
        <v>153</v>
      </c>
      <c r="H20" s="18" t="s">
        <v>754</v>
      </c>
      <c r="I20" s="16" t="s">
        <v>754</v>
      </c>
      <c r="J20" s="8" t="s">
        <v>147</v>
      </c>
      <c r="K20" s="8" t="s">
        <v>148</v>
      </c>
      <c r="L20" s="15" t="s">
        <v>755</v>
      </c>
      <c r="M20" s="8" t="s">
        <v>152</v>
      </c>
      <c r="N20" s="15" t="s">
        <v>153</v>
      </c>
      <c r="O20" s="35" t="s">
        <v>754</v>
      </c>
      <c r="P20" s="35" t="s">
        <v>693</v>
      </c>
      <c r="Q20" s="8" t="s">
        <v>147</v>
      </c>
      <c r="R20" s="8" t="s">
        <v>148</v>
      </c>
      <c r="S20" s="15" t="s">
        <v>756</v>
      </c>
      <c r="T20" s="8" t="s">
        <v>152</v>
      </c>
      <c r="U20" s="8" t="s">
        <v>153</v>
      </c>
      <c r="V20" s="35" t="s">
        <v>754</v>
      </c>
      <c r="W20" s="35" t="s">
        <v>754</v>
      </c>
      <c r="X20" s="15" t="s">
        <v>757</v>
      </c>
      <c r="Y20" s="15" t="s">
        <v>148</v>
      </c>
      <c r="Z20" s="15" t="s">
        <v>755</v>
      </c>
      <c r="AA20" s="8" t="s">
        <v>152</v>
      </c>
      <c r="AB20" s="8" t="s">
        <v>153</v>
      </c>
      <c r="AC20" s="35" t="s">
        <v>754</v>
      </c>
      <c r="AD20" s="35" t="s">
        <v>693</v>
      </c>
      <c r="AE20" s="15" t="s">
        <v>147</v>
      </c>
      <c r="AF20" s="8" t="s">
        <v>148</v>
      </c>
      <c r="AG20" s="15" t="s">
        <v>755</v>
      </c>
      <c r="AH20" s="8" t="s">
        <v>152</v>
      </c>
      <c r="AI20" s="8" t="s">
        <v>153</v>
      </c>
      <c r="AJ20" s="6" t="s">
        <v>754</v>
      </c>
      <c r="AK20" s="5" t="s">
        <v>78</v>
      </c>
      <c r="AL20" s="6" t="s">
        <v>754</v>
      </c>
      <c r="AM20" s="5" t="s">
        <v>673</v>
      </c>
      <c r="AN20" s="314"/>
    </row>
    <row r="21" spans="1:40" ht="15.75" thickBot="1" x14ac:dyDescent="0.3">
      <c r="A21" s="13" t="s">
        <v>758</v>
      </c>
      <c r="B21" s="9" t="s">
        <v>759</v>
      </c>
      <c r="C21" s="10" t="s">
        <v>760</v>
      </c>
      <c r="D21" s="10" t="s">
        <v>761</v>
      </c>
      <c r="E21" s="10" t="s">
        <v>762</v>
      </c>
      <c r="F21" s="9" t="s">
        <v>763</v>
      </c>
      <c r="G21" s="10" t="s">
        <v>764</v>
      </c>
      <c r="H21" s="8" t="s">
        <v>765</v>
      </c>
      <c r="I21" s="9" t="s">
        <v>766</v>
      </c>
      <c r="J21" s="10" t="s">
        <v>767</v>
      </c>
      <c r="K21" s="10" t="s">
        <v>768</v>
      </c>
      <c r="L21" s="10" t="s">
        <v>769</v>
      </c>
      <c r="M21" s="9" t="s">
        <v>770</v>
      </c>
      <c r="N21" s="10" t="s">
        <v>771</v>
      </c>
      <c r="O21" s="8" t="s">
        <v>772</v>
      </c>
      <c r="P21" s="9" t="s">
        <v>773</v>
      </c>
      <c r="Q21" s="10" t="s">
        <v>774</v>
      </c>
      <c r="R21" s="10" t="s">
        <v>775</v>
      </c>
      <c r="S21" s="10" t="s">
        <v>776</v>
      </c>
      <c r="T21" s="9" t="s">
        <v>777</v>
      </c>
      <c r="U21" s="10" t="s">
        <v>778</v>
      </c>
      <c r="V21" s="13" t="s">
        <v>779</v>
      </c>
      <c r="W21" s="10" t="s">
        <v>780</v>
      </c>
      <c r="X21" s="10" t="s">
        <v>781</v>
      </c>
      <c r="Y21" s="10" t="s">
        <v>782</v>
      </c>
      <c r="Z21" s="10" t="s">
        <v>783</v>
      </c>
      <c r="AA21" s="10" t="s">
        <v>784</v>
      </c>
      <c r="AB21" s="10" t="s">
        <v>785</v>
      </c>
      <c r="AC21" s="13" t="s">
        <v>786</v>
      </c>
      <c r="AD21" s="10" t="s">
        <v>787</v>
      </c>
      <c r="AE21" s="10" t="s">
        <v>788</v>
      </c>
      <c r="AF21" s="10" t="s">
        <v>789</v>
      </c>
      <c r="AG21" s="10" t="s">
        <v>790</v>
      </c>
      <c r="AH21" s="10" t="s">
        <v>791</v>
      </c>
      <c r="AI21" s="10" t="s">
        <v>792</v>
      </c>
      <c r="AJ21" s="13" t="s">
        <v>161</v>
      </c>
      <c r="AK21" s="9" t="s">
        <v>162</v>
      </c>
      <c r="AL21" s="13" t="s">
        <v>163</v>
      </c>
      <c r="AM21" s="9" t="s">
        <v>164</v>
      </c>
      <c r="AN21" s="13" t="s">
        <v>793</v>
      </c>
    </row>
    <row r="22" spans="1:40" ht="15.75" thickBo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</row>
    <row r="23" spans="1:40" ht="15.75" thickBo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</row>
  </sheetData>
  <mergeCells count="27">
    <mergeCell ref="AN16:AN20"/>
    <mergeCell ref="A17:AI17"/>
    <mergeCell ref="A18:G18"/>
    <mergeCell ref="H18:N18"/>
    <mergeCell ref="O18:U18"/>
    <mergeCell ref="V18:AB18"/>
    <mergeCell ref="AC18:AI18"/>
    <mergeCell ref="AL19:AM19"/>
    <mergeCell ref="B19:G19"/>
    <mergeCell ref="I19:N19"/>
    <mergeCell ref="P19:U19"/>
    <mergeCell ref="W19:AB19"/>
    <mergeCell ref="AD19:AI19"/>
    <mergeCell ref="AJ19:AK19"/>
    <mergeCell ref="A10:C10"/>
    <mergeCell ref="A16:AI16"/>
    <mergeCell ref="AJ16:AM18"/>
    <mergeCell ref="A5:A7"/>
    <mergeCell ref="B5:B7"/>
    <mergeCell ref="C5:C7"/>
    <mergeCell ref="D5:D7"/>
    <mergeCell ref="E5:AM5"/>
    <mergeCell ref="E6:K6"/>
    <mergeCell ref="L6:R6"/>
    <mergeCell ref="S6:Y6"/>
    <mergeCell ref="Z6:AF6"/>
    <mergeCell ref="AG6:AM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AH22"/>
  <sheetViews>
    <sheetView workbookViewId="0">
      <selection activeCell="H37" sqref="H37"/>
    </sheetView>
  </sheetViews>
  <sheetFormatPr defaultRowHeight="15" x14ac:dyDescent="0.25"/>
  <sheetData>
    <row r="1" spans="1:34" x14ac:dyDescent="0.25">
      <c r="A1" s="1" t="s">
        <v>794</v>
      </c>
    </row>
    <row r="2" spans="1:34" x14ac:dyDescent="0.25">
      <c r="A2" s="1" t="s">
        <v>795</v>
      </c>
    </row>
    <row r="3" spans="1:34" x14ac:dyDescent="0.25">
      <c r="A3" s="1" t="s">
        <v>644</v>
      </c>
    </row>
    <row r="4" spans="1:34" x14ac:dyDescent="0.25">
      <c r="A4" s="1" t="s">
        <v>796</v>
      </c>
    </row>
    <row r="5" spans="1:34" x14ac:dyDescent="0.25">
      <c r="A5" s="1" t="s">
        <v>59</v>
      </c>
    </row>
    <row r="6" spans="1:34" x14ac:dyDescent="0.25">
      <c r="A6" s="1" t="s">
        <v>60</v>
      </c>
    </row>
    <row r="7" spans="1:34" x14ac:dyDescent="0.25">
      <c r="A7" s="1" t="s">
        <v>63</v>
      </c>
    </row>
    <row r="8" spans="1:34" x14ac:dyDescent="0.25">
      <c r="A8" s="1" t="s">
        <v>64</v>
      </c>
    </row>
    <row r="9" spans="1:34" x14ac:dyDescent="0.25">
      <c r="A9" s="1" t="s">
        <v>125</v>
      </c>
    </row>
    <row r="10" spans="1:34" x14ac:dyDescent="0.25">
      <c r="A10" s="1" t="s">
        <v>66</v>
      </c>
    </row>
    <row r="11" spans="1:34" x14ac:dyDescent="0.25">
      <c r="A11" s="1" t="s">
        <v>67</v>
      </c>
    </row>
    <row r="12" spans="1:34" ht="15.75" thickBot="1" x14ac:dyDescent="0.3"/>
    <row r="13" spans="1:34" ht="15.75" thickBot="1" x14ac:dyDescent="0.3">
      <c r="A13" s="309" t="s">
        <v>797</v>
      </c>
      <c r="B13" s="312" t="s">
        <v>69</v>
      </c>
      <c r="C13" s="312" t="s">
        <v>105</v>
      </c>
      <c r="D13" s="312" t="s">
        <v>126</v>
      </c>
      <c r="E13" s="303" t="s">
        <v>127</v>
      </c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5"/>
    </row>
    <row r="14" spans="1:34" ht="15.75" thickBot="1" x14ac:dyDescent="0.3">
      <c r="A14" s="310"/>
      <c r="B14" s="313"/>
      <c r="C14" s="313"/>
      <c r="D14" s="313"/>
      <c r="E14" s="303" t="s">
        <v>75</v>
      </c>
      <c r="F14" s="304"/>
      <c r="G14" s="304"/>
      <c r="H14" s="304"/>
      <c r="I14" s="305"/>
      <c r="J14" s="303" t="s">
        <v>76</v>
      </c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5"/>
    </row>
    <row r="15" spans="1:34" ht="15.75" thickBot="1" x14ac:dyDescent="0.3">
      <c r="A15" s="310"/>
      <c r="B15" s="313"/>
      <c r="C15" s="313"/>
      <c r="D15" s="313"/>
      <c r="E15" s="303" t="s">
        <v>652</v>
      </c>
      <c r="F15" s="304"/>
      <c r="G15" s="304"/>
      <c r="H15" s="304"/>
      <c r="I15" s="305"/>
      <c r="J15" s="303" t="s">
        <v>652</v>
      </c>
      <c r="K15" s="304"/>
      <c r="L15" s="304"/>
      <c r="M15" s="304"/>
      <c r="N15" s="305"/>
      <c r="O15" s="303" t="s">
        <v>653</v>
      </c>
      <c r="P15" s="304"/>
      <c r="Q15" s="304"/>
      <c r="R15" s="304"/>
      <c r="S15" s="305"/>
      <c r="T15" s="303" t="s">
        <v>654</v>
      </c>
      <c r="U15" s="304"/>
      <c r="V15" s="304"/>
      <c r="W15" s="304"/>
      <c r="X15" s="305"/>
      <c r="Y15" s="303" t="s">
        <v>655</v>
      </c>
      <c r="Z15" s="304"/>
      <c r="AA15" s="304"/>
      <c r="AB15" s="304"/>
      <c r="AC15" s="305"/>
      <c r="AD15" s="303" t="s">
        <v>656</v>
      </c>
      <c r="AE15" s="304"/>
      <c r="AF15" s="304"/>
      <c r="AG15" s="304"/>
      <c r="AH15" s="305"/>
    </row>
    <row r="16" spans="1:34" ht="15.75" thickBot="1" x14ac:dyDescent="0.3">
      <c r="A16" s="311"/>
      <c r="B16" s="314"/>
      <c r="C16" s="314"/>
      <c r="D16" s="314"/>
      <c r="E16" s="13" t="s">
        <v>111</v>
      </c>
      <c r="F16" s="13" t="s">
        <v>112</v>
      </c>
      <c r="G16" s="12" t="s">
        <v>113</v>
      </c>
      <c r="H16" s="13" t="s">
        <v>114</v>
      </c>
      <c r="I16" s="13" t="s">
        <v>115</v>
      </c>
      <c r="J16" s="13" t="s">
        <v>111</v>
      </c>
      <c r="K16" s="13" t="s">
        <v>112</v>
      </c>
      <c r="L16" s="12" t="s">
        <v>113</v>
      </c>
      <c r="M16" s="13" t="s">
        <v>114</v>
      </c>
      <c r="N16" s="13" t="s">
        <v>115</v>
      </c>
      <c r="O16" s="13" t="s">
        <v>111</v>
      </c>
      <c r="P16" s="13" t="s">
        <v>112</v>
      </c>
      <c r="Q16" s="12" t="s">
        <v>113</v>
      </c>
      <c r="R16" s="13" t="s">
        <v>114</v>
      </c>
      <c r="S16" s="13" t="s">
        <v>115</v>
      </c>
      <c r="T16" s="13" t="s">
        <v>111</v>
      </c>
      <c r="U16" s="13" t="s">
        <v>112</v>
      </c>
      <c r="V16" s="12" t="s">
        <v>113</v>
      </c>
      <c r="W16" s="13" t="s">
        <v>114</v>
      </c>
      <c r="X16" s="13" t="s">
        <v>115</v>
      </c>
      <c r="Y16" s="13" t="s">
        <v>111</v>
      </c>
      <c r="Z16" s="13" t="s">
        <v>112</v>
      </c>
      <c r="AA16" s="21" t="s">
        <v>798</v>
      </c>
      <c r="AB16" s="13" t="s">
        <v>114</v>
      </c>
      <c r="AC16" s="13" t="s">
        <v>115</v>
      </c>
      <c r="AD16" s="12" t="s">
        <v>799</v>
      </c>
      <c r="AE16" s="13" t="s">
        <v>112</v>
      </c>
      <c r="AF16" s="12" t="s">
        <v>113</v>
      </c>
      <c r="AG16" s="13" t="s">
        <v>114</v>
      </c>
      <c r="AH16" s="13" t="s">
        <v>115</v>
      </c>
    </row>
    <row r="17" spans="1:34" ht="15.75" thickBot="1" x14ac:dyDescent="0.3">
      <c r="A17" s="8" t="s">
        <v>83</v>
      </c>
      <c r="B17" s="8" t="s">
        <v>84</v>
      </c>
      <c r="C17" s="13" t="s">
        <v>85</v>
      </c>
      <c r="D17" s="13" t="s">
        <v>86</v>
      </c>
      <c r="E17" s="10" t="s">
        <v>800</v>
      </c>
      <c r="F17" s="10" t="s">
        <v>801</v>
      </c>
      <c r="G17" s="10" t="s">
        <v>802</v>
      </c>
      <c r="H17" s="10" t="s">
        <v>803</v>
      </c>
      <c r="I17" s="10" t="s">
        <v>804</v>
      </c>
      <c r="J17" s="9" t="s">
        <v>805</v>
      </c>
      <c r="K17" s="9" t="s">
        <v>806</v>
      </c>
      <c r="L17" s="10" t="s">
        <v>807</v>
      </c>
      <c r="M17" s="10" t="s">
        <v>808</v>
      </c>
      <c r="N17" s="10" t="s">
        <v>809</v>
      </c>
      <c r="O17" s="10" t="s">
        <v>810</v>
      </c>
      <c r="P17" s="10" t="s">
        <v>811</v>
      </c>
      <c r="Q17" s="10" t="s">
        <v>812</v>
      </c>
      <c r="R17" s="10" t="s">
        <v>813</v>
      </c>
      <c r="S17" s="10" t="s">
        <v>814</v>
      </c>
      <c r="T17" s="9" t="s">
        <v>815</v>
      </c>
      <c r="U17" s="9" t="s">
        <v>816</v>
      </c>
      <c r="V17" s="10" t="s">
        <v>817</v>
      </c>
      <c r="W17" s="10" t="s">
        <v>818</v>
      </c>
      <c r="X17" s="10" t="s">
        <v>819</v>
      </c>
      <c r="Y17" s="10" t="s">
        <v>820</v>
      </c>
      <c r="Z17" s="10" t="s">
        <v>821</v>
      </c>
      <c r="AA17" s="10" t="s">
        <v>822</v>
      </c>
      <c r="AB17" s="10" t="s">
        <v>823</v>
      </c>
      <c r="AC17" s="10" t="s">
        <v>824</v>
      </c>
      <c r="AD17" s="9" t="s">
        <v>825</v>
      </c>
      <c r="AE17" s="9" t="s">
        <v>826</v>
      </c>
      <c r="AF17" s="10" t="s">
        <v>827</v>
      </c>
      <c r="AG17" s="10" t="s">
        <v>828</v>
      </c>
      <c r="AH17" s="10" t="s">
        <v>829</v>
      </c>
    </row>
    <row r="18" spans="1:34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5.75" thickBot="1" x14ac:dyDescent="0.3">
      <c r="A19" s="343" t="s">
        <v>102</v>
      </c>
      <c r="B19" s="344"/>
      <c r="C19" s="34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1" spans="1:34" x14ac:dyDescent="0.25">
      <c r="A21" s="1" t="s">
        <v>830</v>
      </c>
    </row>
    <row r="22" spans="1:34" x14ac:dyDescent="0.25">
      <c r="A22" s="1" t="s">
        <v>831</v>
      </c>
    </row>
  </sheetData>
  <mergeCells count="14">
    <mergeCell ref="T15:X15"/>
    <mergeCell ref="Y15:AC15"/>
    <mergeCell ref="AD15:AH15"/>
    <mergeCell ref="A19:C19"/>
    <mergeCell ref="A13:A16"/>
    <mergeCell ref="B13:B16"/>
    <mergeCell ref="C13:C16"/>
    <mergeCell ref="D13:D16"/>
    <mergeCell ref="E13:AH13"/>
    <mergeCell ref="E14:I14"/>
    <mergeCell ref="J14:AH14"/>
    <mergeCell ref="E15:I15"/>
    <mergeCell ref="J15:N15"/>
    <mergeCell ref="O15:S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AS31"/>
  <sheetViews>
    <sheetView workbookViewId="0">
      <selection sqref="A1:XFD1048576"/>
    </sheetView>
  </sheetViews>
  <sheetFormatPr defaultRowHeight="15" x14ac:dyDescent="0.25"/>
  <sheetData>
    <row r="1" spans="1:37" x14ac:dyDescent="0.25">
      <c r="A1" s="1" t="s">
        <v>832</v>
      </c>
    </row>
    <row r="2" spans="1:37" x14ac:dyDescent="0.25">
      <c r="A2" s="1" t="s">
        <v>661</v>
      </c>
    </row>
    <row r="3" spans="1:37" x14ac:dyDescent="0.25">
      <c r="A3" s="1" t="s">
        <v>833</v>
      </c>
    </row>
    <row r="4" spans="1:37" x14ac:dyDescent="0.25">
      <c r="A4" s="1" t="s">
        <v>136</v>
      </c>
    </row>
    <row r="5" spans="1:37" x14ac:dyDescent="0.25">
      <c r="A5" s="1" t="s">
        <v>137</v>
      </c>
    </row>
    <row r="6" spans="1:37" x14ac:dyDescent="0.25">
      <c r="A6" s="1" t="s">
        <v>834</v>
      </c>
    </row>
    <row r="7" spans="1:37" x14ac:dyDescent="0.25">
      <c r="A7" s="1" t="s">
        <v>139</v>
      </c>
    </row>
    <row r="8" spans="1:37" ht="15.75" thickBot="1" x14ac:dyDescent="0.3"/>
    <row r="9" spans="1:37" x14ac:dyDescent="0.25">
      <c r="A9" s="36"/>
      <c r="B9" s="36"/>
      <c r="C9" s="36"/>
      <c r="D9" s="36"/>
      <c r="E9" s="2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503" t="s">
        <v>835</v>
      </c>
      <c r="AH9" s="503"/>
      <c r="AI9" s="503"/>
      <c r="AJ9" s="503"/>
      <c r="AK9" s="503"/>
    </row>
    <row r="10" spans="1:37" ht="15.75" thickBot="1" x14ac:dyDescent="0.3">
      <c r="A10" s="38"/>
      <c r="B10" s="38"/>
      <c r="C10" s="38"/>
      <c r="D10" s="39" t="s">
        <v>836</v>
      </c>
      <c r="E10" s="3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 ht="15.75" thickBot="1" x14ac:dyDescent="0.3">
      <c r="A11" s="310" t="s">
        <v>837</v>
      </c>
      <c r="B11" s="38"/>
      <c r="C11" s="504" t="s">
        <v>142</v>
      </c>
      <c r="D11" s="504" t="s">
        <v>838</v>
      </c>
      <c r="E11" s="505" t="s">
        <v>145</v>
      </c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</row>
    <row r="12" spans="1:37" ht="15.75" thickBot="1" x14ac:dyDescent="0.3">
      <c r="A12" s="310"/>
      <c r="B12" s="504" t="s">
        <v>839</v>
      </c>
      <c r="C12" s="504"/>
      <c r="D12" s="504"/>
      <c r="E12" s="303" t="s">
        <v>688</v>
      </c>
      <c r="F12" s="304"/>
      <c r="G12" s="304"/>
      <c r="H12" s="304"/>
      <c r="I12" s="304"/>
      <c r="J12" s="304"/>
      <c r="K12" s="305"/>
      <c r="L12" s="303" t="s">
        <v>689</v>
      </c>
      <c r="M12" s="304"/>
      <c r="N12" s="304"/>
      <c r="O12" s="304"/>
      <c r="P12" s="304"/>
      <c r="Q12" s="304"/>
      <c r="R12" s="305"/>
      <c r="S12" s="303" t="s">
        <v>690</v>
      </c>
      <c r="T12" s="304"/>
      <c r="U12" s="304"/>
      <c r="V12" s="304"/>
      <c r="W12" s="304"/>
      <c r="X12" s="304"/>
      <c r="Y12" s="305"/>
      <c r="Z12" s="303" t="s">
        <v>840</v>
      </c>
      <c r="AA12" s="304"/>
      <c r="AB12" s="304"/>
      <c r="AC12" s="304"/>
      <c r="AD12" s="304"/>
      <c r="AE12" s="304"/>
      <c r="AF12" s="305"/>
      <c r="AG12" s="507" t="s">
        <v>692</v>
      </c>
      <c r="AH12" s="508"/>
      <c r="AI12" s="508"/>
      <c r="AJ12" s="508"/>
      <c r="AK12" s="508"/>
    </row>
    <row r="13" spans="1:37" ht="22.5" thickBot="1" x14ac:dyDescent="0.3">
      <c r="A13" s="41" t="s">
        <v>841</v>
      </c>
      <c r="B13" s="495"/>
      <c r="C13" s="495"/>
      <c r="D13" s="495"/>
      <c r="E13" s="42" t="s">
        <v>842</v>
      </c>
      <c r="F13" s="19" t="s">
        <v>843</v>
      </c>
      <c r="G13" s="12" t="s">
        <v>844</v>
      </c>
      <c r="H13" s="12" t="s">
        <v>150</v>
      </c>
      <c r="I13" s="13" t="s">
        <v>151</v>
      </c>
      <c r="J13" s="13" t="s">
        <v>152</v>
      </c>
      <c r="K13" s="13" t="s">
        <v>153</v>
      </c>
      <c r="L13" s="19" t="s">
        <v>845</v>
      </c>
      <c r="M13" s="13" t="s">
        <v>148</v>
      </c>
      <c r="N13" s="12" t="s">
        <v>149</v>
      </c>
      <c r="O13" s="12" t="s">
        <v>150</v>
      </c>
      <c r="P13" s="13" t="s">
        <v>151</v>
      </c>
      <c r="Q13" s="13" t="s">
        <v>152</v>
      </c>
      <c r="R13" s="13" t="s">
        <v>153</v>
      </c>
      <c r="S13" s="13" t="s">
        <v>147</v>
      </c>
      <c r="T13" s="13" t="s">
        <v>148</v>
      </c>
      <c r="U13" s="12" t="s">
        <v>149</v>
      </c>
      <c r="V13" s="12" t="s">
        <v>150</v>
      </c>
      <c r="W13" s="13" t="s">
        <v>151</v>
      </c>
      <c r="X13" s="13" t="s">
        <v>152</v>
      </c>
      <c r="Y13" s="13" t="s">
        <v>153</v>
      </c>
      <c r="Z13" s="13" t="s">
        <v>147</v>
      </c>
      <c r="AA13" s="13" t="s">
        <v>148</v>
      </c>
      <c r="AB13" s="12" t="s">
        <v>149</v>
      </c>
      <c r="AC13" s="12" t="s">
        <v>150</v>
      </c>
      <c r="AD13" s="13" t="s">
        <v>151</v>
      </c>
      <c r="AE13" s="13" t="s">
        <v>152</v>
      </c>
      <c r="AF13" s="13" t="s">
        <v>153</v>
      </c>
      <c r="AG13" s="13" t="s">
        <v>147</v>
      </c>
      <c r="AH13" s="13" t="s">
        <v>148</v>
      </c>
      <c r="AI13" s="43" t="s">
        <v>846</v>
      </c>
      <c r="AJ13" s="12" t="s">
        <v>150</v>
      </c>
      <c r="AK13" s="13" t="s">
        <v>151</v>
      </c>
    </row>
    <row r="14" spans="1:37" ht="15.75" thickBot="1" x14ac:dyDescent="0.3">
      <c r="A14" s="8" t="s">
        <v>155</v>
      </c>
      <c r="B14" s="8" t="s">
        <v>156</v>
      </c>
      <c r="C14" s="13" t="s">
        <v>157</v>
      </c>
      <c r="D14" s="13" t="s">
        <v>158</v>
      </c>
      <c r="E14" s="10" t="s">
        <v>847</v>
      </c>
      <c r="F14" s="10" t="s">
        <v>848</v>
      </c>
      <c r="G14" s="10" t="s">
        <v>849</v>
      </c>
      <c r="H14" s="10" t="s">
        <v>850</v>
      </c>
      <c r="I14" s="10" t="s">
        <v>851</v>
      </c>
      <c r="J14" s="10" t="s">
        <v>852</v>
      </c>
      <c r="K14" s="10" t="s">
        <v>853</v>
      </c>
      <c r="L14" s="10" t="s">
        <v>854</v>
      </c>
      <c r="M14" s="10" t="s">
        <v>855</v>
      </c>
      <c r="N14" s="10" t="s">
        <v>856</v>
      </c>
      <c r="O14" s="10" t="s">
        <v>857</v>
      </c>
      <c r="P14" s="10" t="s">
        <v>858</v>
      </c>
      <c r="Q14" s="10" t="s">
        <v>859</v>
      </c>
      <c r="R14" s="10" t="s">
        <v>860</v>
      </c>
      <c r="S14" s="10" t="s">
        <v>861</v>
      </c>
      <c r="T14" s="10" t="s">
        <v>862</v>
      </c>
      <c r="U14" s="10" t="s">
        <v>863</v>
      </c>
      <c r="V14" s="10" t="s">
        <v>864</v>
      </c>
      <c r="W14" s="10" t="s">
        <v>865</v>
      </c>
      <c r="X14" s="10" t="s">
        <v>866</v>
      </c>
      <c r="Y14" s="10" t="s">
        <v>867</v>
      </c>
      <c r="Z14" s="10" t="s">
        <v>868</v>
      </c>
      <c r="AA14" s="10" t="s">
        <v>869</v>
      </c>
      <c r="AB14" s="10" t="s">
        <v>870</v>
      </c>
      <c r="AC14" s="10" t="s">
        <v>871</v>
      </c>
      <c r="AD14" s="10" t="s">
        <v>872</v>
      </c>
      <c r="AE14" s="10" t="s">
        <v>873</v>
      </c>
      <c r="AF14" s="10" t="s">
        <v>874</v>
      </c>
      <c r="AG14" s="10" t="s">
        <v>875</v>
      </c>
      <c r="AH14" s="10" t="s">
        <v>876</v>
      </c>
      <c r="AI14" s="10" t="s">
        <v>877</v>
      </c>
      <c r="AJ14" s="10" t="s">
        <v>878</v>
      </c>
      <c r="AK14" s="10" t="s">
        <v>879</v>
      </c>
    </row>
    <row r="15" spans="1:37" ht="15.75" thickBo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5.75" thickBot="1" x14ac:dyDescent="0.3">
      <c r="A16" s="343" t="s">
        <v>182</v>
      </c>
      <c r="B16" s="344"/>
      <c r="C16" s="34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8" spans="1:45" x14ac:dyDescent="0.25">
      <c r="A18" s="1" t="s">
        <v>880</v>
      </c>
    </row>
    <row r="19" spans="1:45" x14ac:dyDescent="0.25">
      <c r="A19" s="1" t="s">
        <v>881</v>
      </c>
    </row>
    <row r="21" spans="1:45" x14ac:dyDescent="0.25">
      <c r="A21" s="1" t="s">
        <v>882</v>
      </c>
    </row>
    <row r="22" spans="1:45" x14ac:dyDescent="0.25">
      <c r="A22" s="1" t="s">
        <v>659</v>
      </c>
    </row>
    <row r="23" spans="1:45" x14ac:dyDescent="0.25">
      <c r="A23" s="1" t="s">
        <v>677</v>
      </c>
    </row>
    <row r="24" spans="1:45" x14ac:dyDescent="0.25">
      <c r="A24" s="1" t="s">
        <v>883</v>
      </c>
    </row>
    <row r="25" spans="1:45" ht="15.75" thickBot="1" x14ac:dyDescent="0.3"/>
    <row r="26" spans="1:45" ht="15.75" thickBot="1" x14ac:dyDescent="0.3">
      <c r="A26" s="509"/>
      <c r="B26" s="510"/>
      <c r="C26" s="303" t="s">
        <v>146</v>
      </c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5"/>
      <c r="AL26" s="511" t="s">
        <v>884</v>
      </c>
      <c r="AM26" s="512"/>
      <c r="AN26" s="512"/>
      <c r="AO26" s="512"/>
      <c r="AP26" s="512"/>
      <c r="AQ26" s="512"/>
      <c r="AR26" s="513"/>
      <c r="AS26" s="504" t="s">
        <v>144</v>
      </c>
    </row>
    <row r="27" spans="1:45" ht="15.75" thickBot="1" x14ac:dyDescent="0.3">
      <c r="A27" s="509"/>
      <c r="B27" s="510"/>
      <c r="C27" s="303" t="s">
        <v>688</v>
      </c>
      <c r="D27" s="304"/>
      <c r="E27" s="304"/>
      <c r="F27" s="304"/>
      <c r="G27" s="304"/>
      <c r="H27" s="304"/>
      <c r="I27" s="305"/>
      <c r="J27" s="303" t="s">
        <v>689</v>
      </c>
      <c r="K27" s="304"/>
      <c r="L27" s="304"/>
      <c r="M27" s="304"/>
      <c r="N27" s="304"/>
      <c r="O27" s="304"/>
      <c r="P27" s="305"/>
      <c r="Q27" s="303" t="s">
        <v>885</v>
      </c>
      <c r="R27" s="304"/>
      <c r="S27" s="304"/>
      <c r="T27" s="304"/>
      <c r="U27" s="304"/>
      <c r="V27" s="304"/>
      <c r="W27" s="305"/>
      <c r="X27" s="303" t="s">
        <v>691</v>
      </c>
      <c r="Y27" s="304"/>
      <c r="Z27" s="304"/>
      <c r="AA27" s="304"/>
      <c r="AB27" s="304"/>
      <c r="AC27" s="304"/>
      <c r="AD27" s="305"/>
      <c r="AE27" s="303" t="s">
        <v>692</v>
      </c>
      <c r="AF27" s="304"/>
      <c r="AG27" s="304"/>
      <c r="AH27" s="304"/>
      <c r="AI27" s="304"/>
      <c r="AJ27" s="304"/>
      <c r="AK27" s="305"/>
      <c r="AL27" s="514"/>
      <c r="AM27" s="515"/>
      <c r="AN27" s="515"/>
      <c r="AO27" s="515"/>
      <c r="AP27" s="515"/>
      <c r="AQ27" s="515"/>
      <c r="AR27" s="516"/>
      <c r="AS27" s="504"/>
    </row>
    <row r="28" spans="1:45" ht="15.75" thickBot="1" x14ac:dyDescent="0.3">
      <c r="A28" s="13" t="s">
        <v>152</v>
      </c>
      <c r="B28" s="13" t="s">
        <v>153</v>
      </c>
      <c r="C28" s="13" t="s">
        <v>147</v>
      </c>
      <c r="D28" s="13" t="s">
        <v>148</v>
      </c>
      <c r="E28" s="12" t="s">
        <v>886</v>
      </c>
      <c r="F28" s="12" t="s">
        <v>150</v>
      </c>
      <c r="G28" s="13" t="s">
        <v>151</v>
      </c>
      <c r="H28" s="13" t="s">
        <v>152</v>
      </c>
      <c r="I28" s="13" t="s">
        <v>153</v>
      </c>
      <c r="J28" s="19" t="s">
        <v>887</v>
      </c>
      <c r="K28" s="13" t="s">
        <v>148</v>
      </c>
      <c r="L28" s="12" t="s">
        <v>149</v>
      </c>
      <c r="M28" s="12" t="s">
        <v>150</v>
      </c>
      <c r="N28" s="13" t="s">
        <v>151</v>
      </c>
      <c r="O28" s="13" t="s">
        <v>152</v>
      </c>
      <c r="P28" s="13" t="s">
        <v>153</v>
      </c>
      <c r="Q28" s="13" t="s">
        <v>147</v>
      </c>
      <c r="R28" s="13" t="s">
        <v>148</v>
      </c>
      <c r="S28" s="12" t="s">
        <v>149</v>
      </c>
      <c r="T28" s="12" t="s">
        <v>150</v>
      </c>
      <c r="U28" s="13" t="s">
        <v>151</v>
      </c>
      <c r="V28" s="13" t="s">
        <v>152</v>
      </c>
      <c r="W28" s="13" t="s">
        <v>153</v>
      </c>
      <c r="X28" s="13" t="s">
        <v>147</v>
      </c>
      <c r="Y28" s="13" t="s">
        <v>148</v>
      </c>
      <c r="Z28" s="12" t="s">
        <v>149</v>
      </c>
      <c r="AA28" s="12" t="s">
        <v>150</v>
      </c>
      <c r="AB28" s="13" t="s">
        <v>151</v>
      </c>
      <c r="AC28" s="13" t="s">
        <v>152</v>
      </c>
      <c r="AD28" s="13" t="s">
        <v>153</v>
      </c>
      <c r="AE28" s="13" t="s">
        <v>147</v>
      </c>
      <c r="AF28" s="13" t="s">
        <v>148</v>
      </c>
      <c r="AG28" s="12" t="s">
        <v>886</v>
      </c>
      <c r="AH28" s="12" t="s">
        <v>150</v>
      </c>
      <c r="AI28" s="13" t="s">
        <v>151</v>
      </c>
      <c r="AJ28" s="13" t="s">
        <v>152</v>
      </c>
      <c r="AK28" s="13" t="s">
        <v>153</v>
      </c>
      <c r="AL28" s="19" t="s">
        <v>888</v>
      </c>
      <c r="AM28" s="13" t="s">
        <v>148</v>
      </c>
      <c r="AN28" s="12" t="s">
        <v>886</v>
      </c>
      <c r="AO28" s="12" t="s">
        <v>150</v>
      </c>
      <c r="AP28" s="13" t="s">
        <v>151</v>
      </c>
      <c r="AQ28" s="13" t="s">
        <v>152</v>
      </c>
      <c r="AR28" s="13" t="s">
        <v>153</v>
      </c>
      <c r="AS28" s="495"/>
    </row>
    <row r="29" spans="1:45" ht="15.75" thickBot="1" x14ac:dyDescent="0.3">
      <c r="A29" s="10" t="s">
        <v>889</v>
      </c>
      <c r="B29" s="10" t="s">
        <v>890</v>
      </c>
      <c r="C29" s="9" t="s">
        <v>891</v>
      </c>
      <c r="D29" s="9" t="s">
        <v>759</v>
      </c>
      <c r="E29" s="10" t="s">
        <v>760</v>
      </c>
      <c r="F29" s="10" t="s">
        <v>761</v>
      </c>
      <c r="G29" s="10" t="s">
        <v>762</v>
      </c>
      <c r="H29" s="9" t="s">
        <v>763</v>
      </c>
      <c r="I29" s="10" t="s">
        <v>764</v>
      </c>
      <c r="J29" s="10" t="s">
        <v>892</v>
      </c>
      <c r="K29" s="9" t="s">
        <v>766</v>
      </c>
      <c r="L29" s="10" t="s">
        <v>767</v>
      </c>
      <c r="M29" s="10" t="s">
        <v>768</v>
      </c>
      <c r="N29" s="10" t="s">
        <v>893</v>
      </c>
      <c r="O29" s="9" t="s">
        <v>770</v>
      </c>
      <c r="P29" s="10" t="s">
        <v>771</v>
      </c>
      <c r="Q29" s="9" t="s">
        <v>772</v>
      </c>
      <c r="R29" s="9" t="s">
        <v>773</v>
      </c>
      <c r="S29" s="10" t="s">
        <v>774</v>
      </c>
      <c r="T29" s="10" t="s">
        <v>775</v>
      </c>
      <c r="U29" s="10" t="s">
        <v>776</v>
      </c>
      <c r="V29" s="9" t="s">
        <v>777</v>
      </c>
      <c r="W29" s="10" t="s">
        <v>778</v>
      </c>
      <c r="X29" s="10" t="s">
        <v>779</v>
      </c>
      <c r="Y29" s="10" t="s">
        <v>780</v>
      </c>
      <c r="Z29" s="10" t="s">
        <v>781</v>
      </c>
      <c r="AA29" s="10" t="s">
        <v>782</v>
      </c>
      <c r="AB29" s="10" t="s">
        <v>783</v>
      </c>
      <c r="AC29" s="10" t="s">
        <v>784</v>
      </c>
      <c r="AD29" s="10" t="s">
        <v>785</v>
      </c>
      <c r="AE29" s="10" t="s">
        <v>786</v>
      </c>
      <c r="AF29" s="10" t="s">
        <v>787</v>
      </c>
      <c r="AG29" s="10" t="s">
        <v>788</v>
      </c>
      <c r="AH29" s="10" t="s">
        <v>789</v>
      </c>
      <c r="AI29" s="10" t="s">
        <v>790</v>
      </c>
      <c r="AJ29" s="10" t="s">
        <v>791</v>
      </c>
      <c r="AK29" s="10" t="s">
        <v>792</v>
      </c>
      <c r="AL29" s="10" t="s">
        <v>894</v>
      </c>
      <c r="AM29" s="10" t="s">
        <v>895</v>
      </c>
      <c r="AN29" s="10" t="s">
        <v>896</v>
      </c>
      <c r="AO29" s="10" t="s">
        <v>897</v>
      </c>
      <c r="AP29" s="10" t="s">
        <v>898</v>
      </c>
      <c r="AQ29" s="10" t="s">
        <v>899</v>
      </c>
      <c r="AR29" s="10" t="s">
        <v>900</v>
      </c>
      <c r="AS29" s="8" t="s">
        <v>162</v>
      </c>
    </row>
    <row r="30" spans="1:45" ht="15.75" thickBo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2"/>
    </row>
    <row r="31" spans="1:45" ht="15.75" thickBo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2"/>
    </row>
  </sheetData>
  <mergeCells count="22">
    <mergeCell ref="A16:C16"/>
    <mergeCell ref="A26:B26"/>
    <mergeCell ref="C26:AK26"/>
    <mergeCell ref="AL26:AR27"/>
    <mergeCell ref="AS26:AS28"/>
    <mergeCell ref="A27:B27"/>
    <mergeCell ref="C27:I27"/>
    <mergeCell ref="J27:P27"/>
    <mergeCell ref="Q27:W27"/>
    <mergeCell ref="X27:AD27"/>
    <mergeCell ref="AE27:AK27"/>
    <mergeCell ref="AG9:AK9"/>
    <mergeCell ref="A11:A12"/>
    <mergeCell ref="C11:C13"/>
    <mergeCell ref="D11:D13"/>
    <mergeCell ref="E11:AK11"/>
    <mergeCell ref="B12:B13"/>
    <mergeCell ref="E12:K12"/>
    <mergeCell ref="L12:R12"/>
    <mergeCell ref="S12:Y12"/>
    <mergeCell ref="Z12:AF12"/>
    <mergeCell ref="AG12:AK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BH18"/>
  <sheetViews>
    <sheetView workbookViewId="0">
      <selection activeCell="E28" sqref="E28"/>
    </sheetView>
  </sheetViews>
  <sheetFormatPr defaultRowHeight="15" x14ac:dyDescent="0.25"/>
  <sheetData>
    <row r="1" spans="1:60" x14ac:dyDescent="0.25">
      <c r="A1" s="1" t="s">
        <v>901</v>
      </c>
    </row>
    <row r="2" spans="1:60" x14ac:dyDescent="0.25">
      <c r="A2" s="1" t="s">
        <v>1</v>
      </c>
    </row>
    <row r="3" spans="1:60" x14ac:dyDescent="0.25">
      <c r="A3" s="1" t="s">
        <v>2</v>
      </c>
    </row>
    <row r="4" spans="1:60" x14ac:dyDescent="0.25">
      <c r="A4" s="1" t="s">
        <v>902</v>
      </c>
    </row>
    <row r="5" spans="1:60" x14ac:dyDescent="0.25">
      <c r="A5" s="1" t="s">
        <v>903</v>
      </c>
    </row>
    <row r="6" spans="1:60" x14ac:dyDescent="0.25">
      <c r="A6" s="1" t="s">
        <v>904</v>
      </c>
    </row>
    <row r="7" spans="1:60" x14ac:dyDescent="0.25">
      <c r="A7" s="1" t="s">
        <v>4</v>
      </c>
    </row>
    <row r="8" spans="1:60" x14ac:dyDescent="0.25">
      <c r="A8" s="1" t="s">
        <v>5</v>
      </c>
    </row>
    <row r="9" spans="1:60" x14ac:dyDescent="0.25">
      <c r="A9" s="1" t="s">
        <v>186</v>
      </c>
    </row>
    <row r="10" spans="1:60" x14ac:dyDescent="0.25">
      <c r="A10" s="1" t="s">
        <v>6</v>
      </c>
    </row>
    <row r="11" spans="1:60" ht="15.75" thickBot="1" x14ac:dyDescent="0.3"/>
    <row r="12" spans="1:60" ht="15.75" thickBot="1" x14ac:dyDescent="0.3">
      <c r="A12" s="309" t="s">
        <v>905</v>
      </c>
      <c r="B12" s="312" t="s">
        <v>8</v>
      </c>
      <c r="C12" s="312" t="s">
        <v>9</v>
      </c>
      <c r="D12" s="312" t="s">
        <v>906</v>
      </c>
      <c r="E12" s="303" t="s">
        <v>907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5"/>
      <c r="BC12" s="318" t="s">
        <v>908</v>
      </c>
      <c r="BD12" s="319"/>
      <c r="BE12" s="319"/>
      <c r="BF12" s="319"/>
      <c r="BG12" s="320"/>
      <c r="BH12" s="312" t="s">
        <v>13</v>
      </c>
    </row>
    <row r="13" spans="1:60" ht="15.75" thickBot="1" x14ac:dyDescent="0.3">
      <c r="A13" s="310"/>
      <c r="B13" s="313"/>
      <c r="C13" s="313"/>
      <c r="D13" s="313"/>
      <c r="E13" s="303" t="s">
        <v>14</v>
      </c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5"/>
      <c r="AD13" s="303" t="s">
        <v>15</v>
      </c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5"/>
      <c r="BC13" s="498"/>
      <c r="BD13" s="499"/>
      <c r="BE13" s="499"/>
      <c r="BF13" s="499"/>
      <c r="BG13" s="500"/>
      <c r="BH13" s="313"/>
    </row>
    <row r="14" spans="1:60" ht="15.75" thickBot="1" x14ac:dyDescent="0.3">
      <c r="A14" s="310"/>
      <c r="B14" s="313"/>
      <c r="C14" s="313"/>
      <c r="D14" s="313"/>
      <c r="E14" s="303" t="s">
        <v>700</v>
      </c>
      <c r="F14" s="304"/>
      <c r="G14" s="304"/>
      <c r="H14" s="304"/>
      <c r="I14" s="305"/>
      <c r="J14" s="303" t="s">
        <v>701</v>
      </c>
      <c r="K14" s="304"/>
      <c r="L14" s="304"/>
      <c r="M14" s="304"/>
      <c r="N14" s="305"/>
      <c r="O14" s="303" t="s">
        <v>909</v>
      </c>
      <c r="P14" s="304"/>
      <c r="Q14" s="304"/>
      <c r="R14" s="304"/>
      <c r="S14" s="305"/>
      <c r="T14" s="303" t="s">
        <v>910</v>
      </c>
      <c r="U14" s="304"/>
      <c r="V14" s="304"/>
      <c r="W14" s="304"/>
      <c r="X14" s="305"/>
      <c r="Y14" s="303" t="s">
        <v>704</v>
      </c>
      <c r="Z14" s="304"/>
      <c r="AA14" s="304"/>
      <c r="AB14" s="304"/>
      <c r="AC14" s="305"/>
      <c r="AD14" s="303" t="s">
        <v>700</v>
      </c>
      <c r="AE14" s="304"/>
      <c r="AF14" s="304"/>
      <c r="AG14" s="304"/>
      <c r="AH14" s="305"/>
      <c r="AI14" s="303" t="s">
        <v>701</v>
      </c>
      <c r="AJ14" s="304"/>
      <c r="AK14" s="304"/>
      <c r="AL14" s="304"/>
      <c r="AM14" s="305"/>
      <c r="AN14" s="303" t="s">
        <v>909</v>
      </c>
      <c r="AO14" s="304"/>
      <c r="AP14" s="304"/>
      <c r="AQ14" s="304"/>
      <c r="AR14" s="305"/>
      <c r="AS14" s="303" t="s">
        <v>703</v>
      </c>
      <c r="AT14" s="304"/>
      <c r="AU14" s="304"/>
      <c r="AV14" s="304"/>
      <c r="AW14" s="305"/>
      <c r="AX14" s="303" t="s">
        <v>704</v>
      </c>
      <c r="AY14" s="304"/>
      <c r="AZ14" s="304"/>
      <c r="BA14" s="304"/>
      <c r="BB14" s="305"/>
      <c r="BC14" s="321"/>
      <c r="BD14" s="322"/>
      <c r="BE14" s="322"/>
      <c r="BF14" s="322"/>
      <c r="BG14" s="323"/>
      <c r="BH14" s="313"/>
    </row>
    <row r="15" spans="1:60" ht="15.75" thickBot="1" x14ac:dyDescent="0.3">
      <c r="A15" s="311"/>
      <c r="B15" s="314"/>
      <c r="C15" s="314"/>
      <c r="D15" s="314"/>
      <c r="E15" s="35" t="s">
        <v>911</v>
      </c>
      <c r="F15" s="6" t="s">
        <v>912</v>
      </c>
      <c r="G15" s="20" t="s">
        <v>709</v>
      </c>
      <c r="H15" s="8" t="s">
        <v>710</v>
      </c>
      <c r="I15" s="20" t="s">
        <v>711</v>
      </c>
      <c r="J15" s="20" t="s">
        <v>707</v>
      </c>
      <c r="K15" s="6" t="s">
        <v>912</v>
      </c>
      <c r="L15" s="20" t="s">
        <v>709</v>
      </c>
      <c r="M15" s="8" t="s">
        <v>710</v>
      </c>
      <c r="N15" s="20" t="s">
        <v>711</v>
      </c>
      <c r="O15" s="20" t="s">
        <v>707</v>
      </c>
      <c r="P15" s="6" t="s">
        <v>913</v>
      </c>
      <c r="Q15" s="20" t="s">
        <v>709</v>
      </c>
      <c r="R15" s="8" t="s">
        <v>710</v>
      </c>
      <c r="S15" s="20" t="s">
        <v>711</v>
      </c>
      <c r="T15" s="20" t="s">
        <v>707</v>
      </c>
      <c r="U15" s="6" t="s">
        <v>913</v>
      </c>
      <c r="V15" s="20" t="s">
        <v>709</v>
      </c>
      <c r="W15" s="8" t="s">
        <v>710</v>
      </c>
      <c r="X15" s="20" t="s">
        <v>711</v>
      </c>
      <c r="Y15" s="20" t="s">
        <v>707</v>
      </c>
      <c r="Z15" s="8" t="s">
        <v>708</v>
      </c>
      <c r="AA15" s="6" t="s">
        <v>914</v>
      </c>
      <c r="AB15" s="8" t="s">
        <v>710</v>
      </c>
      <c r="AC15" s="20" t="s">
        <v>711</v>
      </c>
      <c r="AD15" s="22" t="s">
        <v>915</v>
      </c>
      <c r="AE15" s="6" t="s">
        <v>916</v>
      </c>
      <c r="AF15" s="22" t="s">
        <v>917</v>
      </c>
      <c r="AG15" s="22" t="s">
        <v>918</v>
      </c>
      <c r="AH15" s="22" t="s">
        <v>712</v>
      </c>
      <c r="AI15" s="20" t="s">
        <v>707</v>
      </c>
      <c r="AJ15" s="6" t="s">
        <v>919</v>
      </c>
      <c r="AK15" s="20" t="s">
        <v>709</v>
      </c>
      <c r="AL15" s="8" t="s">
        <v>710</v>
      </c>
      <c r="AM15" s="20" t="s">
        <v>711</v>
      </c>
      <c r="AN15" s="20" t="s">
        <v>707</v>
      </c>
      <c r="AO15" s="8" t="s">
        <v>708</v>
      </c>
      <c r="AP15" s="20" t="s">
        <v>709</v>
      </c>
      <c r="AQ15" s="8" t="s">
        <v>710</v>
      </c>
      <c r="AR15" s="20" t="s">
        <v>711</v>
      </c>
      <c r="AS15" s="20" t="s">
        <v>707</v>
      </c>
      <c r="AT15" s="6" t="s">
        <v>912</v>
      </c>
      <c r="AU15" s="20" t="s">
        <v>709</v>
      </c>
      <c r="AV15" s="25" t="s">
        <v>920</v>
      </c>
      <c r="AW15" s="20" t="s">
        <v>711</v>
      </c>
      <c r="AX15" s="20" t="s">
        <v>707</v>
      </c>
      <c r="AY15" s="5" t="s">
        <v>921</v>
      </c>
      <c r="AZ15" s="20" t="s">
        <v>709</v>
      </c>
      <c r="BA15" s="14" t="s">
        <v>922</v>
      </c>
      <c r="BB15" s="20" t="s">
        <v>711</v>
      </c>
      <c r="BC15" s="20" t="s">
        <v>707</v>
      </c>
      <c r="BD15" s="8" t="s">
        <v>708</v>
      </c>
      <c r="BE15" s="20" t="s">
        <v>709</v>
      </c>
      <c r="BF15" s="8" t="s">
        <v>710</v>
      </c>
      <c r="BG15" s="6" t="s">
        <v>923</v>
      </c>
      <c r="BH15" s="314"/>
    </row>
    <row r="16" spans="1:60" ht="15.75" thickBot="1" x14ac:dyDescent="0.3">
      <c r="A16" s="8" t="s">
        <v>25</v>
      </c>
      <c r="B16" s="8" t="s">
        <v>26</v>
      </c>
      <c r="C16" s="13" t="s">
        <v>27</v>
      </c>
      <c r="D16" s="13" t="s">
        <v>28</v>
      </c>
      <c r="E16" s="10" t="s">
        <v>713</v>
      </c>
      <c r="F16" s="10" t="s">
        <v>714</v>
      </c>
      <c r="G16" s="10" t="s">
        <v>715</v>
      </c>
      <c r="H16" s="10" t="s">
        <v>716</v>
      </c>
      <c r="I16" s="10" t="s">
        <v>717</v>
      </c>
      <c r="J16" s="10" t="s">
        <v>720</v>
      </c>
      <c r="K16" s="10" t="s">
        <v>721</v>
      </c>
      <c r="L16" s="10" t="s">
        <v>722</v>
      </c>
      <c r="M16" s="10" t="s">
        <v>723</v>
      </c>
      <c r="N16" s="10" t="s">
        <v>724</v>
      </c>
      <c r="O16" s="10" t="s">
        <v>727</v>
      </c>
      <c r="P16" s="10" t="s">
        <v>728</v>
      </c>
      <c r="Q16" s="10" t="s">
        <v>729</v>
      </c>
      <c r="R16" s="10" t="s">
        <v>730</v>
      </c>
      <c r="S16" s="10" t="s">
        <v>731</v>
      </c>
      <c r="T16" s="10" t="s">
        <v>734</v>
      </c>
      <c r="U16" s="10" t="s">
        <v>735</v>
      </c>
      <c r="V16" s="10" t="s">
        <v>736</v>
      </c>
      <c r="W16" s="10" t="s">
        <v>737</v>
      </c>
      <c r="X16" s="10" t="s">
        <v>738</v>
      </c>
      <c r="Y16" s="10" t="s">
        <v>741</v>
      </c>
      <c r="Z16" s="10" t="s">
        <v>742</v>
      </c>
      <c r="AA16" s="10" t="s">
        <v>743</v>
      </c>
      <c r="AB16" s="10" t="s">
        <v>744</v>
      </c>
      <c r="AC16" s="10" t="s">
        <v>745</v>
      </c>
      <c r="AD16" s="9" t="s">
        <v>924</v>
      </c>
      <c r="AE16" s="9" t="s">
        <v>925</v>
      </c>
      <c r="AF16" s="10" t="s">
        <v>926</v>
      </c>
      <c r="AG16" s="10" t="s">
        <v>927</v>
      </c>
      <c r="AH16" s="10" t="s">
        <v>928</v>
      </c>
      <c r="AI16" s="9" t="s">
        <v>929</v>
      </c>
      <c r="AJ16" s="9" t="s">
        <v>930</v>
      </c>
      <c r="AK16" s="10" t="s">
        <v>931</v>
      </c>
      <c r="AL16" s="10" t="s">
        <v>932</v>
      </c>
      <c r="AM16" s="10" t="s">
        <v>933</v>
      </c>
      <c r="AN16" s="9" t="s">
        <v>934</v>
      </c>
      <c r="AO16" s="9" t="s">
        <v>935</v>
      </c>
      <c r="AP16" s="10" t="s">
        <v>936</v>
      </c>
      <c r="AQ16" s="10" t="s">
        <v>937</v>
      </c>
      <c r="AR16" s="10" t="s">
        <v>938</v>
      </c>
      <c r="AS16" s="10" t="s">
        <v>939</v>
      </c>
      <c r="AT16" s="10" t="s">
        <v>940</v>
      </c>
      <c r="AU16" s="10" t="s">
        <v>941</v>
      </c>
      <c r="AV16" s="10" t="s">
        <v>942</v>
      </c>
      <c r="AW16" s="10" t="s">
        <v>943</v>
      </c>
      <c r="AX16" s="10" t="s">
        <v>944</v>
      </c>
      <c r="AY16" s="10" t="s">
        <v>945</v>
      </c>
      <c r="AZ16" s="10" t="s">
        <v>946</v>
      </c>
      <c r="BA16" s="10" t="s">
        <v>947</v>
      </c>
      <c r="BB16" s="10" t="s">
        <v>948</v>
      </c>
      <c r="BC16" s="10" t="s">
        <v>949</v>
      </c>
      <c r="BD16" s="10" t="s">
        <v>950</v>
      </c>
      <c r="BE16" s="10" t="s">
        <v>951</v>
      </c>
      <c r="BF16" s="10" t="s">
        <v>952</v>
      </c>
      <c r="BG16" s="10" t="s">
        <v>953</v>
      </c>
      <c r="BH16" s="8" t="s">
        <v>32</v>
      </c>
    </row>
    <row r="17" spans="1:60" ht="15.75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2"/>
    </row>
    <row r="18" spans="1:60" ht="15.75" thickBot="1" x14ac:dyDescent="0.3">
      <c r="A18" s="343" t="s">
        <v>54</v>
      </c>
      <c r="B18" s="344"/>
      <c r="C18" s="34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2"/>
    </row>
  </sheetData>
  <mergeCells count="20">
    <mergeCell ref="BH12:BH15"/>
    <mergeCell ref="E13:AC13"/>
    <mergeCell ref="AD13:BB13"/>
    <mergeCell ref="E14:I14"/>
    <mergeCell ref="J14:N14"/>
    <mergeCell ref="O14:S14"/>
    <mergeCell ref="T14:X14"/>
    <mergeCell ref="Y14:AC14"/>
    <mergeCell ref="AD14:AH14"/>
    <mergeCell ref="AI14:AM14"/>
    <mergeCell ref="E12:BB12"/>
    <mergeCell ref="BC12:BG14"/>
    <mergeCell ref="AN14:AR14"/>
    <mergeCell ref="AS14:AW14"/>
    <mergeCell ref="AX14:BB14"/>
    <mergeCell ref="A18:C18"/>
    <mergeCell ref="A12:A15"/>
    <mergeCell ref="B12:B15"/>
    <mergeCell ref="C12:C15"/>
    <mergeCell ref="D12:D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1:BC19"/>
  <sheetViews>
    <sheetView workbookViewId="0">
      <selection sqref="A1:XFD19"/>
    </sheetView>
  </sheetViews>
  <sheetFormatPr defaultRowHeight="15" x14ac:dyDescent="0.25"/>
  <sheetData>
    <row r="1" spans="1:55" s="53" customFormat="1" x14ac:dyDescent="0.25">
      <c r="A1" s="60" t="s">
        <v>1586</v>
      </c>
    </row>
    <row r="2" spans="1:55" s="53" customFormat="1" x14ac:dyDescent="0.25">
      <c r="A2" s="60" t="s">
        <v>1504</v>
      </c>
    </row>
    <row r="3" spans="1:55" s="53" customFormat="1" x14ac:dyDescent="0.25">
      <c r="A3" s="60" t="s">
        <v>1505</v>
      </c>
    </row>
    <row r="4" spans="1:55" s="53" customFormat="1" x14ac:dyDescent="0.25">
      <c r="A4" s="60" t="s">
        <v>1587</v>
      </c>
    </row>
    <row r="5" spans="1:55" s="53" customFormat="1" x14ac:dyDescent="0.25">
      <c r="A5" s="60" t="s">
        <v>1588</v>
      </c>
    </row>
    <row r="6" spans="1:55" s="53" customFormat="1" x14ac:dyDescent="0.25">
      <c r="A6" s="60" t="s">
        <v>1589</v>
      </c>
    </row>
    <row r="7" spans="1:55" s="53" customFormat="1" x14ac:dyDescent="0.25">
      <c r="A7" s="60" t="s">
        <v>1509</v>
      </c>
    </row>
    <row r="8" spans="1:55" s="53" customFormat="1" x14ac:dyDescent="0.25">
      <c r="A8" s="60" t="s">
        <v>1510</v>
      </c>
    </row>
    <row r="9" spans="1:55" s="53" customFormat="1" x14ac:dyDescent="0.25"/>
    <row r="10" spans="1:55" s="53" customFormat="1" x14ac:dyDescent="0.25">
      <c r="A10" s="60" t="s">
        <v>1590</v>
      </c>
    </row>
    <row r="11" spans="1:55" s="53" customFormat="1" x14ac:dyDescent="0.25">
      <c r="A11" s="60" t="s">
        <v>1591</v>
      </c>
    </row>
    <row r="12" spans="1:55" s="53" customFormat="1" ht="15.75" thickBot="1" x14ac:dyDescent="0.3"/>
    <row r="13" spans="1:55" s="53" customFormat="1" ht="15.75" thickBot="1" x14ac:dyDescent="0.3">
      <c r="A13" s="67"/>
      <c r="B13" s="67"/>
      <c r="C13" s="67"/>
      <c r="D13" s="68"/>
      <c r="E13" s="517" t="s">
        <v>1592</v>
      </c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8"/>
      <c r="AD13" s="519" t="s">
        <v>1593</v>
      </c>
      <c r="AE13" s="520"/>
      <c r="AF13" s="520"/>
      <c r="AG13" s="520"/>
      <c r="AH13" s="520"/>
      <c r="AI13" s="520"/>
      <c r="AJ13" s="520"/>
      <c r="AK13" s="520"/>
      <c r="AL13" s="520"/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1"/>
    </row>
    <row r="14" spans="1:55" s="53" customFormat="1" ht="15.75" thickBot="1" x14ac:dyDescent="0.3">
      <c r="A14" s="69"/>
      <c r="B14" s="69"/>
      <c r="C14" s="69"/>
      <c r="D14" s="62" t="s">
        <v>1545</v>
      </c>
      <c r="E14" s="522"/>
      <c r="F14" s="523"/>
      <c r="G14" s="523"/>
      <c r="H14" s="523"/>
      <c r="I14" s="523"/>
      <c r="J14" s="517" t="s">
        <v>1546</v>
      </c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8"/>
      <c r="AD14" s="62" t="s">
        <v>1545</v>
      </c>
      <c r="AE14" s="519" t="s">
        <v>1546</v>
      </c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520"/>
      <c r="BC14" s="521"/>
    </row>
    <row r="15" spans="1:55" s="53" customFormat="1" ht="15.75" thickBot="1" x14ac:dyDescent="0.3">
      <c r="A15" s="530" t="s">
        <v>1594</v>
      </c>
      <c r="B15" s="69"/>
      <c r="C15" s="69"/>
      <c r="D15" s="67"/>
      <c r="E15" s="68"/>
      <c r="F15" s="70"/>
      <c r="G15" s="71" t="s">
        <v>1595</v>
      </c>
      <c r="H15" s="70"/>
      <c r="I15" s="72"/>
      <c r="J15" s="68"/>
      <c r="K15" s="70"/>
      <c r="L15" s="71" t="s">
        <v>1596</v>
      </c>
      <c r="M15" s="70"/>
      <c r="N15" s="72"/>
      <c r="O15" s="68"/>
      <c r="P15" s="532" t="s">
        <v>1597</v>
      </c>
      <c r="Q15" s="525"/>
      <c r="R15" s="525"/>
      <c r="S15" s="526"/>
      <c r="T15" s="524" t="s">
        <v>1598</v>
      </c>
      <c r="U15" s="525"/>
      <c r="V15" s="525"/>
      <c r="W15" s="525"/>
      <c r="X15" s="526"/>
      <c r="Y15" s="524" t="s">
        <v>1599</v>
      </c>
      <c r="Z15" s="525"/>
      <c r="AA15" s="525"/>
      <c r="AB15" s="525"/>
      <c r="AC15" s="526"/>
      <c r="AD15" s="67"/>
      <c r="AE15" s="524" t="s">
        <v>1595</v>
      </c>
      <c r="AF15" s="525"/>
      <c r="AG15" s="525"/>
      <c r="AH15" s="525"/>
      <c r="AI15" s="526"/>
      <c r="AJ15" s="524" t="s">
        <v>1596</v>
      </c>
      <c r="AK15" s="525"/>
      <c r="AL15" s="525"/>
      <c r="AM15" s="525"/>
      <c r="AN15" s="526"/>
      <c r="AO15" s="524" t="s">
        <v>1600</v>
      </c>
      <c r="AP15" s="525"/>
      <c r="AQ15" s="525"/>
      <c r="AR15" s="525"/>
      <c r="AS15" s="526"/>
      <c r="AT15" s="524" t="s">
        <v>1601</v>
      </c>
      <c r="AU15" s="525"/>
      <c r="AV15" s="525"/>
      <c r="AW15" s="525"/>
      <c r="AX15" s="526"/>
      <c r="AY15" s="524" t="s">
        <v>1602</v>
      </c>
      <c r="AZ15" s="525"/>
      <c r="BA15" s="525"/>
      <c r="BB15" s="525"/>
      <c r="BC15" s="526"/>
    </row>
    <row r="16" spans="1:55" s="53" customFormat="1" ht="150.75" thickBot="1" x14ac:dyDescent="0.3">
      <c r="A16" s="531"/>
      <c r="B16" s="73" t="s">
        <v>1603</v>
      </c>
      <c r="C16" s="73" t="s">
        <v>1528</v>
      </c>
      <c r="D16" s="74" t="s">
        <v>1595</v>
      </c>
      <c r="E16" s="59" t="s">
        <v>1604</v>
      </c>
      <c r="F16" s="55" t="s">
        <v>1605</v>
      </c>
      <c r="G16" s="55" t="s">
        <v>1606</v>
      </c>
      <c r="H16" s="59" t="s">
        <v>1607</v>
      </c>
      <c r="I16" s="59" t="s">
        <v>1608</v>
      </c>
      <c r="J16" s="59" t="s">
        <v>1604</v>
      </c>
      <c r="K16" s="75" t="s">
        <v>954</v>
      </c>
      <c r="L16" s="55" t="s">
        <v>1606</v>
      </c>
      <c r="M16" s="59" t="s">
        <v>1607</v>
      </c>
      <c r="N16" s="59" t="s">
        <v>1608</v>
      </c>
      <c r="O16" s="59" t="s">
        <v>1604</v>
      </c>
      <c r="P16" s="75" t="s">
        <v>954</v>
      </c>
      <c r="Q16" s="55" t="s">
        <v>1606</v>
      </c>
      <c r="R16" s="59" t="s">
        <v>1607</v>
      </c>
      <c r="S16" s="59" t="s">
        <v>1608</v>
      </c>
      <c r="T16" s="59" t="s">
        <v>1604</v>
      </c>
      <c r="U16" s="59" t="s">
        <v>1609</v>
      </c>
      <c r="V16" s="55" t="s">
        <v>1610</v>
      </c>
      <c r="W16" s="59" t="s">
        <v>1607</v>
      </c>
      <c r="X16" s="59" t="s">
        <v>1608</v>
      </c>
      <c r="Y16" s="59" t="s">
        <v>1604</v>
      </c>
      <c r="Z16" s="59" t="s">
        <v>1611</v>
      </c>
      <c r="AA16" s="55" t="s">
        <v>1606</v>
      </c>
      <c r="AB16" s="59" t="s">
        <v>1612</v>
      </c>
      <c r="AC16" s="59" t="s">
        <v>1608</v>
      </c>
      <c r="AD16" s="74" t="s">
        <v>1595</v>
      </c>
      <c r="AE16" s="59" t="s">
        <v>1604</v>
      </c>
      <c r="AF16" s="55" t="s">
        <v>1613</v>
      </c>
      <c r="AG16" s="55" t="s">
        <v>1606</v>
      </c>
      <c r="AH16" s="59" t="s">
        <v>1607</v>
      </c>
      <c r="AI16" s="59" t="s">
        <v>1608</v>
      </c>
      <c r="AJ16" s="59" t="s">
        <v>1604</v>
      </c>
      <c r="AK16" s="55" t="s">
        <v>1614</v>
      </c>
      <c r="AL16" s="55" t="s">
        <v>1615</v>
      </c>
      <c r="AM16" s="59" t="s">
        <v>1607</v>
      </c>
      <c r="AN16" s="59" t="s">
        <v>1608</v>
      </c>
      <c r="AO16" s="59" t="s">
        <v>1604</v>
      </c>
      <c r="AP16" s="59" t="s">
        <v>1611</v>
      </c>
      <c r="AQ16" s="55" t="s">
        <v>1606</v>
      </c>
      <c r="AR16" s="59" t="s">
        <v>1607</v>
      </c>
      <c r="AS16" s="59" t="s">
        <v>1608</v>
      </c>
      <c r="AT16" s="59" t="s">
        <v>1604</v>
      </c>
      <c r="AU16" s="55" t="s">
        <v>1616</v>
      </c>
      <c r="AV16" s="55" t="s">
        <v>1617</v>
      </c>
      <c r="AW16" s="55" t="s">
        <v>1618</v>
      </c>
      <c r="AX16" s="59" t="s">
        <v>1608</v>
      </c>
      <c r="AY16" s="59" t="s">
        <v>1604</v>
      </c>
      <c r="AZ16" s="55" t="s">
        <v>1619</v>
      </c>
      <c r="BA16" s="55" t="s">
        <v>1620</v>
      </c>
      <c r="BB16" s="59" t="s">
        <v>1621</v>
      </c>
      <c r="BC16" s="59" t="s">
        <v>1608</v>
      </c>
    </row>
    <row r="17" spans="1:55" s="53" customFormat="1" ht="15.75" thickBot="1" x14ac:dyDescent="0.3">
      <c r="A17" s="57" t="s">
        <v>1534</v>
      </c>
      <c r="B17" s="57" t="s">
        <v>1549</v>
      </c>
      <c r="C17" s="57" t="s">
        <v>1550</v>
      </c>
      <c r="D17" s="57" t="s">
        <v>1622</v>
      </c>
      <c r="E17" s="58" t="s">
        <v>1623</v>
      </c>
      <c r="F17" s="58" t="s">
        <v>1624</v>
      </c>
      <c r="G17" s="58" t="s">
        <v>1625</v>
      </c>
      <c r="H17" s="58" t="s">
        <v>1626</v>
      </c>
      <c r="I17" s="58" t="s">
        <v>1627</v>
      </c>
      <c r="J17" s="58" t="s">
        <v>1628</v>
      </c>
      <c r="K17" s="58" t="s">
        <v>1629</v>
      </c>
      <c r="L17" s="58" t="s">
        <v>1630</v>
      </c>
      <c r="M17" s="58" t="s">
        <v>1631</v>
      </c>
      <c r="N17" s="58" t="s">
        <v>1632</v>
      </c>
      <c r="O17" s="58" t="s">
        <v>1633</v>
      </c>
      <c r="P17" s="58" t="s">
        <v>1634</v>
      </c>
      <c r="Q17" s="58" t="s">
        <v>1635</v>
      </c>
      <c r="R17" s="58" t="s">
        <v>1636</v>
      </c>
      <c r="S17" s="58" t="s">
        <v>1637</v>
      </c>
      <c r="T17" s="58" t="s">
        <v>1638</v>
      </c>
      <c r="U17" s="58" t="s">
        <v>1639</v>
      </c>
      <c r="V17" s="58" t="s">
        <v>1640</v>
      </c>
      <c r="W17" s="58" t="s">
        <v>1641</v>
      </c>
      <c r="X17" s="58" t="s">
        <v>1642</v>
      </c>
      <c r="Y17" s="58" t="s">
        <v>1643</v>
      </c>
      <c r="Z17" s="58" t="s">
        <v>1644</v>
      </c>
      <c r="AA17" s="58" t="s">
        <v>1645</v>
      </c>
      <c r="AB17" s="58" t="s">
        <v>1646</v>
      </c>
      <c r="AC17" s="58" t="s">
        <v>1647</v>
      </c>
      <c r="AD17" s="57" t="s">
        <v>1648</v>
      </c>
      <c r="AE17" s="58" t="s">
        <v>1649</v>
      </c>
      <c r="AF17" s="58" t="s">
        <v>1650</v>
      </c>
      <c r="AG17" s="58" t="s">
        <v>1651</v>
      </c>
      <c r="AH17" s="58" t="s">
        <v>1652</v>
      </c>
      <c r="AI17" s="58" t="s">
        <v>1653</v>
      </c>
      <c r="AJ17" s="58" t="s">
        <v>1654</v>
      </c>
      <c r="AK17" s="58" t="s">
        <v>1655</v>
      </c>
      <c r="AL17" s="58" t="s">
        <v>1656</v>
      </c>
      <c r="AM17" s="58" t="s">
        <v>1657</v>
      </c>
      <c r="AN17" s="58" t="s">
        <v>1658</v>
      </c>
      <c r="AO17" s="58" t="s">
        <v>1659</v>
      </c>
      <c r="AP17" s="58" t="s">
        <v>1660</v>
      </c>
      <c r="AQ17" s="58" t="s">
        <v>1661</v>
      </c>
      <c r="AR17" s="58" t="s">
        <v>1662</v>
      </c>
      <c r="AS17" s="58" t="s">
        <v>1663</v>
      </c>
      <c r="AT17" s="58" t="s">
        <v>1664</v>
      </c>
      <c r="AU17" s="58" t="s">
        <v>1665</v>
      </c>
      <c r="AV17" s="58" t="s">
        <v>1666</v>
      </c>
      <c r="AW17" s="58" t="s">
        <v>1667</v>
      </c>
      <c r="AX17" s="58" t="s">
        <v>1668</v>
      </c>
      <c r="AY17" s="58" t="s">
        <v>1669</v>
      </c>
      <c r="AZ17" s="58" t="s">
        <v>1670</v>
      </c>
      <c r="BA17" s="58" t="s">
        <v>1671</v>
      </c>
      <c r="BB17" s="58" t="s">
        <v>1672</v>
      </c>
      <c r="BC17" s="58" t="s">
        <v>1673</v>
      </c>
    </row>
    <row r="18" spans="1:55" s="53" customFormat="1" ht="15.75" thickBot="1" x14ac:dyDescent="0.3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</row>
    <row r="19" spans="1:55" s="53" customFormat="1" ht="15.75" thickBot="1" x14ac:dyDescent="0.3">
      <c r="A19" s="527" t="s">
        <v>1674</v>
      </c>
      <c r="B19" s="528"/>
      <c r="C19" s="52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</row>
  </sheetData>
  <mergeCells count="15">
    <mergeCell ref="AJ15:AN15"/>
    <mergeCell ref="AO15:AS15"/>
    <mergeCell ref="AT15:AX15"/>
    <mergeCell ref="AY15:BC15"/>
    <mergeCell ref="A19:C19"/>
    <mergeCell ref="A15:A16"/>
    <mergeCell ref="P15:S15"/>
    <mergeCell ref="T15:X15"/>
    <mergeCell ref="Y15:AC15"/>
    <mergeCell ref="AE15:AI15"/>
    <mergeCell ref="E13:AC13"/>
    <mergeCell ref="AD13:BC13"/>
    <mergeCell ref="E14:I14"/>
    <mergeCell ref="J14:AC14"/>
    <mergeCell ref="AE14:BC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AS18"/>
  <sheetViews>
    <sheetView workbookViewId="0">
      <selection activeCell="F26" sqref="F26"/>
    </sheetView>
  </sheetViews>
  <sheetFormatPr defaultRowHeight="15" x14ac:dyDescent="0.25"/>
  <sheetData>
    <row r="1" spans="1:45" s="53" customFormat="1" x14ac:dyDescent="0.25">
      <c r="A1" s="60" t="s">
        <v>1537</v>
      </c>
    </row>
    <row r="2" spans="1:45" s="53" customFormat="1" x14ac:dyDescent="0.25">
      <c r="A2" s="60" t="s">
        <v>1504</v>
      </c>
    </row>
    <row r="3" spans="1:45" s="53" customFormat="1" x14ac:dyDescent="0.25">
      <c r="A3" s="60" t="s">
        <v>1505</v>
      </c>
    </row>
    <row r="4" spans="1:45" s="53" customFormat="1" x14ac:dyDescent="0.25">
      <c r="A4" s="60" t="s">
        <v>1538</v>
      </c>
    </row>
    <row r="5" spans="1:45" s="53" customFormat="1" x14ac:dyDescent="0.25">
      <c r="A5" s="60" t="s">
        <v>1507</v>
      </c>
    </row>
    <row r="6" spans="1:45" s="53" customFormat="1" x14ac:dyDescent="0.25">
      <c r="A6" s="60" t="s">
        <v>1508</v>
      </c>
    </row>
    <row r="7" spans="1:45" s="53" customFormat="1" x14ac:dyDescent="0.25">
      <c r="A7" s="60" t="s">
        <v>1509</v>
      </c>
    </row>
    <row r="8" spans="1:45" s="53" customFormat="1" x14ac:dyDescent="0.25">
      <c r="A8" s="60" t="s">
        <v>1510</v>
      </c>
    </row>
    <row r="9" spans="1:45" s="53" customFormat="1" x14ac:dyDescent="0.25">
      <c r="A9" s="60" t="s">
        <v>1539</v>
      </c>
    </row>
    <row r="10" spans="1:45" s="53" customFormat="1" x14ac:dyDescent="0.25">
      <c r="A10" s="60" t="s">
        <v>1511</v>
      </c>
    </row>
    <row r="11" spans="1:45" s="53" customFormat="1" ht="15.75" thickBot="1" x14ac:dyDescent="0.3"/>
    <row r="12" spans="1:45" s="53" customFormat="1" ht="15.75" thickBot="1" x14ac:dyDescent="0.3">
      <c r="A12" s="533" t="s">
        <v>1540</v>
      </c>
      <c r="B12" s="536" t="s">
        <v>1527</v>
      </c>
      <c r="C12" s="536" t="s">
        <v>1528</v>
      </c>
      <c r="D12" s="519" t="s">
        <v>1541</v>
      </c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1"/>
    </row>
    <row r="13" spans="1:45" s="53" customFormat="1" ht="15.75" thickBot="1" x14ac:dyDescent="0.3">
      <c r="A13" s="534"/>
      <c r="B13" s="537"/>
      <c r="C13" s="537"/>
      <c r="D13" s="539" t="s">
        <v>1542</v>
      </c>
      <c r="E13" s="540"/>
      <c r="F13" s="540"/>
      <c r="G13" s="540"/>
      <c r="H13" s="540"/>
      <c r="I13" s="541"/>
      <c r="J13" s="539" t="s">
        <v>1543</v>
      </c>
      <c r="K13" s="540"/>
      <c r="L13" s="540"/>
      <c r="M13" s="540"/>
      <c r="N13" s="540"/>
      <c r="O13" s="541"/>
      <c r="P13" s="539" t="s">
        <v>1529</v>
      </c>
      <c r="Q13" s="540"/>
      <c r="R13" s="540"/>
      <c r="S13" s="540"/>
      <c r="T13" s="540"/>
      <c r="U13" s="541"/>
      <c r="V13" s="539" t="s">
        <v>1530</v>
      </c>
      <c r="W13" s="540"/>
      <c r="X13" s="540"/>
      <c r="Y13" s="540"/>
      <c r="Z13" s="540"/>
      <c r="AA13" s="541"/>
      <c r="AB13" s="539" t="s">
        <v>1531</v>
      </c>
      <c r="AC13" s="540"/>
      <c r="AD13" s="540"/>
      <c r="AE13" s="540"/>
      <c r="AF13" s="540"/>
      <c r="AG13" s="541"/>
      <c r="AH13" s="539" t="s">
        <v>1532</v>
      </c>
      <c r="AI13" s="540"/>
      <c r="AJ13" s="540"/>
      <c r="AK13" s="540"/>
      <c r="AL13" s="540"/>
      <c r="AM13" s="541"/>
      <c r="AN13" s="539" t="s">
        <v>1544</v>
      </c>
      <c r="AO13" s="540"/>
      <c r="AP13" s="540"/>
      <c r="AQ13" s="540"/>
      <c r="AR13" s="540"/>
      <c r="AS13" s="541"/>
    </row>
    <row r="14" spans="1:45" s="53" customFormat="1" ht="15.75" thickBot="1" x14ac:dyDescent="0.3">
      <c r="A14" s="534"/>
      <c r="B14" s="537"/>
      <c r="C14" s="537"/>
      <c r="D14" s="542" t="s">
        <v>1533</v>
      </c>
      <c r="E14" s="543"/>
      <c r="F14" s="542" t="s">
        <v>1533</v>
      </c>
      <c r="G14" s="543"/>
      <c r="H14" s="522"/>
      <c r="I14" s="544"/>
      <c r="J14" s="542" t="s">
        <v>1533</v>
      </c>
      <c r="K14" s="543"/>
      <c r="L14" s="542" t="s">
        <v>1533</v>
      </c>
      <c r="M14" s="543"/>
      <c r="N14" s="522"/>
      <c r="O14" s="544"/>
      <c r="P14" s="542" t="s">
        <v>1533</v>
      </c>
      <c r="Q14" s="543"/>
      <c r="R14" s="542" t="s">
        <v>1533</v>
      </c>
      <c r="S14" s="543"/>
      <c r="T14" s="522"/>
      <c r="U14" s="544"/>
      <c r="V14" s="542" t="s">
        <v>1533</v>
      </c>
      <c r="W14" s="543"/>
      <c r="X14" s="542" t="s">
        <v>1533</v>
      </c>
      <c r="Y14" s="543"/>
      <c r="Z14" s="522"/>
      <c r="AA14" s="544"/>
      <c r="AB14" s="542" t="s">
        <v>1533</v>
      </c>
      <c r="AC14" s="543"/>
      <c r="AD14" s="542" t="s">
        <v>1533</v>
      </c>
      <c r="AE14" s="543"/>
      <c r="AF14" s="522"/>
      <c r="AG14" s="544"/>
      <c r="AH14" s="542" t="s">
        <v>1533</v>
      </c>
      <c r="AI14" s="543"/>
      <c r="AJ14" s="542" t="s">
        <v>1533</v>
      </c>
      <c r="AK14" s="543"/>
      <c r="AL14" s="522"/>
      <c r="AM14" s="544"/>
      <c r="AN14" s="542" t="s">
        <v>1533</v>
      </c>
      <c r="AO14" s="543"/>
      <c r="AP14" s="542" t="s">
        <v>1533</v>
      </c>
      <c r="AQ14" s="543"/>
      <c r="AR14" s="522"/>
      <c r="AS14" s="544"/>
    </row>
    <row r="15" spans="1:45" s="53" customFormat="1" ht="17.25" thickBot="1" x14ac:dyDescent="0.3">
      <c r="A15" s="535"/>
      <c r="B15" s="538"/>
      <c r="C15" s="538"/>
      <c r="D15" s="59" t="s">
        <v>1545</v>
      </c>
      <c r="E15" s="59" t="s">
        <v>1546</v>
      </c>
      <c r="F15" s="59" t="s">
        <v>1535</v>
      </c>
      <c r="G15" s="59" t="s">
        <v>1546</v>
      </c>
      <c r="H15" s="59" t="s">
        <v>1545</v>
      </c>
      <c r="I15" s="59" t="s">
        <v>1546</v>
      </c>
      <c r="J15" s="59" t="s">
        <v>1545</v>
      </c>
      <c r="K15" s="59" t="s">
        <v>1546</v>
      </c>
      <c r="L15" s="59" t="s">
        <v>1545</v>
      </c>
      <c r="M15" s="59" t="s">
        <v>1546</v>
      </c>
      <c r="N15" s="59" t="s">
        <v>1545</v>
      </c>
      <c r="O15" s="59" t="s">
        <v>1534</v>
      </c>
      <c r="P15" s="59" t="s">
        <v>1545</v>
      </c>
      <c r="Q15" s="59" t="s">
        <v>1546</v>
      </c>
      <c r="R15" s="59" t="s">
        <v>1545</v>
      </c>
      <c r="S15" s="59" t="s">
        <v>1546</v>
      </c>
      <c r="T15" s="59" t="s">
        <v>1545</v>
      </c>
      <c r="U15" s="59" t="s">
        <v>1546</v>
      </c>
      <c r="V15" s="59" t="s">
        <v>1545</v>
      </c>
      <c r="W15" s="59" t="s">
        <v>1546</v>
      </c>
      <c r="X15" s="59" t="s">
        <v>1545</v>
      </c>
      <c r="Y15" s="59" t="s">
        <v>1546</v>
      </c>
      <c r="Z15" s="59" t="s">
        <v>1545</v>
      </c>
      <c r="AA15" s="59" t="s">
        <v>1546</v>
      </c>
      <c r="AB15" s="59" t="s">
        <v>1545</v>
      </c>
      <c r="AC15" s="59" t="s">
        <v>1546</v>
      </c>
      <c r="AD15" s="59" t="s">
        <v>1545</v>
      </c>
      <c r="AE15" s="59" t="s">
        <v>1546</v>
      </c>
      <c r="AF15" s="56" t="s">
        <v>1547</v>
      </c>
      <c r="AG15" s="56" t="s">
        <v>1548</v>
      </c>
      <c r="AH15" s="59" t="s">
        <v>1545</v>
      </c>
      <c r="AI15" s="59" t="s">
        <v>1546</v>
      </c>
      <c r="AJ15" s="59" t="s">
        <v>1545</v>
      </c>
      <c r="AK15" s="59" t="s">
        <v>1534</v>
      </c>
      <c r="AL15" s="59" t="s">
        <v>1545</v>
      </c>
      <c r="AM15" s="59" t="s">
        <v>1546</v>
      </c>
      <c r="AN15" s="59" t="s">
        <v>1545</v>
      </c>
      <c r="AO15" s="59" t="s">
        <v>1546</v>
      </c>
      <c r="AP15" s="59" t="s">
        <v>1545</v>
      </c>
      <c r="AQ15" s="59" t="s">
        <v>1546</v>
      </c>
      <c r="AR15" s="59" t="s">
        <v>1545</v>
      </c>
      <c r="AS15" s="59" t="s">
        <v>1546</v>
      </c>
    </row>
    <row r="16" spans="1:45" s="53" customFormat="1" ht="15.75" thickBot="1" x14ac:dyDescent="0.3">
      <c r="A16" s="57" t="s">
        <v>1534</v>
      </c>
      <c r="B16" s="57" t="s">
        <v>1549</v>
      </c>
      <c r="C16" s="54" t="s">
        <v>1550</v>
      </c>
      <c r="D16" s="59" t="s">
        <v>1551</v>
      </c>
      <c r="E16" s="59" t="s">
        <v>1552</v>
      </c>
      <c r="F16" s="59" t="s">
        <v>1553</v>
      </c>
      <c r="G16" s="59" t="s">
        <v>1554</v>
      </c>
      <c r="H16" s="59" t="s">
        <v>1555</v>
      </c>
      <c r="I16" s="59" t="s">
        <v>1555</v>
      </c>
      <c r="J16" s="59" t="s">
        <v>1556</v>
      </c>
      <c r="K16" s="59" t="s">
        <v>1557</v>
      </c>
      <c r="L16" s="59" t="s">
        <v>1558</v>
      </c>
      <c r="M16" s="59" t="s">
        <v>1559</v>
      </c>
      <c r="N16" s="59" t="s">
        <v>1560</v>
      </c>
      <c r="O16" s="59" t="s">
        <v>1560</v>
      </c>
      <c r="P16" s="58" t="s">
        <v>1561</v>
      </c>
      <c r="Q16" s="58" t="s">
        <v>1562</v>
      </c>
      <c r="R16" s="59" t="s">
        <v>1563</v>
      </c>
      <c r="S16" s="59" t="s">
        <v>1564</v>
      </c>
      <c r="T16" s="58" t="s">
        <v>1565</v>
      </c>
      <c r="U16" s="58" t="s">
        <v>1565</v>
      </c>
      <c r="V16" s="59" t="s">
        <v>1566</v>
      </c>
      <c r="W16" s="59" t="s">
        <v>1567</v>
      </c>
      <c r="X16" s="59" t="s">
        <v>1568</v>
      </c>
      <c r="Y16" s="59" t="s">
        <v>1569</v>
      </c>
      <c r="Z16" s="59" t="s">
        <v>1570</v>
      </c>
      <c r="AA16" s="59" t="s">
        <v>1570</v>
      </c>
      <c r="AB16" s="58" t="s">
        <v>1571</v>
      </c>
      <c r="AC16" s="58" t="s">
        <v>1572</v>
      </c>
      <c r="AD16" s="59" t="s">
        <v>1573</v>
      </c>
      <c r="AE16" s="59" t="s">
        <v>1574</v>
      </c>
      <c r="AF16" s="58" t="s">
        <v>1575</v>
      </c>
      <c r="AG16" s="58" t="s">
        <v>1575</v>
      </c>
      <c r="AH16" s="59" t="s">
        <v>1576</v>
      </c>
      <c r="AI16" s="59" t="s">
        <v>1577</v>
      </c>
      <c r="AJ16" s="59" t="s">
        <v>1578</v>
      </c>
      <c r="AK16" s="59" t="s">
        <v>1579</v>
      </c>
      <c r="AL16" s="59" t="s">
        <v>1580</v>
      </c>
      <c r="AM16" s="59" t="s">
        <v>1580</v>
      </c>
      <c r="AN16" s="58" t="s">
        <v>1581</v>
      </c>
      <c r="AO16" s="58" t="s">
        <v>1582</v>
      </c>
      <c r="AP16" s="59" t="s">
        <v>1583</v>
      </c>
      <c r="AQ16" s="59" t="s">
        <v>1584</v>
      </c>
      <c r="AR16" s="58" t="s">
        <v>1585</v>
      </c>
      <c r="AS16" s="58" t="s">
        <v>1585</v>
      </c>
    </row>
    <row r="17" spans="1:45" s="53" customFormat="1" ht="15.75" thickBot="1" x14ac:dyDescent="0.3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</row>
    <row r="18" spans="1:45" s="53" customFormat="1" ht="15.75" thickBot="1" x14ac:dyDescent="0.3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</row>
  </sheetData>
  <mergeCells count="32">
    <mergeCell ref="N14:O14"/>
    <mergeCell ref="P14:Q14"/>
    <mergeCell ref="R14:S14"/>
    <mergeCell ref="T14:U14"/>
    <mergeCell ref="AR14:AS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12:A15"/>
    <mergeCell ref="B12:B15"/>
    <mergeCell ref="C12:C15"/>
    <mergeCell ref="D12:AS12"/>
    <mergeCell ref="D13:I13"/>
    <mergeCell ref="J13:O13"/>
    <mergeCell ref="P13:U13"/>
    <mergeCell ref="V13:AA13"/>
    <mergeCell ref="AB13:AG13"/>
    <mergeCell ref="AH13:AM13"/>
    <mergeCell ref="AN13:AS13"/>
    <mergeCell ref="D14:E14"/>
    <mergeCell ref="F14:G14"/>
    <mergeCell ref="H14:I14"/>
    <mergeCell ref="J14:K14"/>
    <mergeCell ref="L14:M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0000"/>
  </sheetPr>
  <dimension ref="A1:M21"/>
  <sheetViews>
    <sheetView workbookViewId="0">
      <selection activeCell="G27" sqref="G27"/>
    </sheetView>
  </sheetViews>
  <sheetFormatPr defaultRowHeight="15" x14ac:dyDescent="0.25"/>
  <sheetData>
    <row r="1" spans="1:13" x14ac:dyDescent="0.25">
      <c r="A1" s="1" t="s">
        <v>955</v>
      </c>
    </row>
    <row r="2" spans="1:13" x14ac:dyDescent="0.25">
      <c r="A2" s="1" t="s">
        <v>59</v>
      </c>
    </row>
    <row r="3" spans="1:13" x14ac:dyDescent="0.25">
      <c r="A3" s="1" t="s">
        <v>60</v>
      </c>
    </row>
    <row r="4" spans="1:13" x14ac:dyDescent="0.25">
      <c r="A4" s="1" t="s">
        <v>956</v>
      </c>
    </row>
    <row r="5" spans="1:13" x14ac:dyDescent="0.25">
      <c r="A5" s="1" t="s">
        <v>957</v>
      </c>
    </row>
    <row r="6" spans="1:13" x14ac:dyDescent="0.25">
      <c r="A6" s="1" t="s">
        <v>62</v>
      </c>
    </row>
    <row r="7" spans="1:13" x14ac:dyDescent="0.25">
      <c r="A7" s="1" t="s">
        <v>63</v>
      </c>
    </row>
    <row r="8" spans="1:13" x14ac:dyDescent="0.25">
      <c r="A8" s="1" t="s">
        <v>64</v>
      </c>
    </row>
    <row r="9" spans="1:13" x14ac:dyDescent="0.25">
      <c r="A9" s="1" t="s">
        <v>65</v>
      </c>
    </row>
    <row r="10" spans="1:13" x14ac:dyDescent="0.25">
      <c r="A10" s="1" t="s">
        <v>66</v>
      </c>
    </row>
    <row r="11" spans="1:13" x14ac:dyDescent="0.25">
      <c r="A11" s="1" t="s">
        <v>67</v>
      </c>
    </row>
    <row r="12" spans="1:13" ht="15.75" thickBot="1" x14ac:dyDescent="0.3"/>
    <row r="13" spans="1:13" ht="15.75" thickBot="1" x14ac:dyDescent="0.3">
      <c r="A13" s="309" t="s">
        <v>68</v>
      </c>
      <c r="B13" s="312" t="s">
        <v>69</v>
      </c>
      <c r="C13" s="312" t="s">
        <v>105</v>
      </c>
      <c r="D13" s="312" t="s">
        <v>227</v>
      </c>
      <c r="E13" s="312" t="s">
        <v>228</v>
      </c>
      <c r="F13" s="315" t="s">
        <v>229</v>
      </c>
      <c r="G13" s="317"/>
      <c r="H13" s="341" t="s">
        <v>230</v>
      </c>
      <c r="I13" s="342"/>
      <c r="J13" s="315" t="s">
        <v>231</v>
      </c>
      <c r="K13" s="317"/>
      <c r="L13" s="545" t="s">
        <v>232</v>
      </c>
      <c r="M13" s="497"/>
    </row>
    <row r="14" spans="1:13" ht="45.75" thickBot="1" x14ac:dyDescent="0.3">
      <c r="A14" s="311"/>
      <c r="B14" s="314"/>
      <c r="C14" s="314"/>
      <c r="D14" s="314"/>
      <c r="E14" s="314"/>
      <c r="F14" s="4" t="s">
        <v>958</v>
      </c>
      <c r="G14" s="4" t="s">
        <v>959</v>
      </c>
      <c r="H14" s="4" t="s">
        <v>237</v>
      </c>
      <c r="I14" s="4" t="s">
        <v>959</v>
      </c>
      <c r="J14" s="4" t="s">
        <v>237</v>
      </c>
      <c r="K14" s="4" t="s">
        <v>959</v>
      </c>
      <c r="L14" s="4" t="s">
        <v>237</v>
      </c>
      <c r="M14" s="4" t="s">
        <v>959</v>
      </c>
    </row>
    <row r="15" spans="1:13" ht="15.75" thickBot="1" x14ac:dyDescent="0.3">
      <c r="A15" s="8" t="s">
        <v>83</v>
      </c>
      <c r="B15" s="8" t="s">
        <v>84</v>
      </c>
      <c r="C15" s="7" t="s">
        <v>85</v>
      </c>
      <c r="D15" s="7" t="s">
        <v>86</v>
      </c>
      <c r="E15" s="7" t="s">
        <v>87</v>
      </c>
      <c r="F15" s="8" t="s">
        <v>30</v>
      </c>
      <c r="G15" s="7" t="s">
        <v>88</v>
      </c>
      <c r="H15" s="8" t="s">
        <v>89</v>
      </c>
      <c r="I15" s="7" t="s">
        <v>90</v>
      </c>
      <c r="J15" s="8" t="s">
        <v>91</v>
      </c>
      <c r="K15" s="7" t="s">
        <v>92</v>
      </c>
      <c r="L15" s="8" t="s">
        <v>93</v>
      </c>
      <c r="M15" s="7" t="s">
        <v>94</v>
      </c>
    </row>
    <row r="16" spans="1:13" ht="15.75" thickBot="1" x14ac:dyDescent="0.3">
      <c r="A16" s="10"/>
      <c r="B16" s="12"/>
      <c r="C16" s="10"/>
      <c r="D16" s="10"/>
      <c r="E16" s="10"/>
      <c r="F16" s="12"/>
      <c r="G16" s="10"/>
      <c r="H16" s="10"/>
      <c r="I16" s="10"/>
      <c r="J16" s="10"/>
      <c r="K16" s="10"/>
      <c r="L16" s="10"/>
      <c r="M16" s="12"/>
    </row>
    <row r="17" spans="1:13" ht="15.75" thickBot="1" x14ac:dyDescent="0.3">
      <c r="A17" s="10"/>
      <c r="B17" s="12"/>
      <c r="C17" s="10"/>
      <c r="D17" s="10"/>
      <c r="E17" s="10"/>
      <c r="F17" s="12"/>
      <c r="G17" s="10"/>
      <c r="H17" s="10"/>
      <c r="I17" s="10"/>
      <c r="J17" s="10"/>
      <c r="K17" s="10"/>
      <c r="L17" s="10"/>
      <c r="M17" s="12"/>
    </row>
    <row r="18" spans="1:13" ht="15.75" thickBot="1" x14ac:dyDescent="0.3">
      <c r="A18" s="10"/>
      <c r="B18" s="12"/>
      <c r="C18" s="10"/>
      <c r="D18" s="10"/>
      <c r="E18" s="10"/>
      <c r="F18" s="12"/>
      <c r="G18" s="10"/>
      <c r="H18" s="10"/>
      <c r="I18" s="10"/>
      <c r="J18" s="10"/>
      <c r="K18" s="10"/>
      <c r="L18" s="10"/>
      <c r="M18" s="12"/>
    </row>
    <row r="20" spans="1:13" x14ac:dyDescent="0.25">
      <c r="A20" s="1" t="s">
        <v>241</v>
      </c>
    </row>
    <row r="21" spans="1:13" x14ac:dyDescent="0.25">
      <c r="A21" s="1" t="s">
        <v>242</v>
      </c>
    </row>
  </sheetData>
  <mergeCells count="9">
    <mergeCell ref="H13:I13"/>
    <mergeCell ref="J13:K13"/>
    <mergeCell ref="L13:M13"/>
    <mergeCell ref="A13:A14"/>
    <mergeCell ref="B13:B14"/>
    <mergeCell ref="C13:C14"/>
    <mergeCell ref="D13:D14"/>
    <mergeCell ref="E13:E14"/>
    <mergeCell ref="F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5"/>
  <sheetViews>
    <sheetView workbookViewId="0">
      <selection sqref="A1:XFD1048576"/>
    </sheetView>
  </sheetViews>
  <sheetFormatPr defaultRowHeight="15" x14ac:dyDescent="0.25"/>
  <cols>
    <col min="1" max="1" width="9.140625" style="76"/>
    <col min="2" max="2" width="29.85546875" style="76" customWidth="1"/>
    <col min="3" max="3" width="12.42578125" style="76" customWidth="1"/>
    <col min="4" max="4" width="12.7109375" style="76" customWidth="1"/>
    <col min="5" max="12" width="9.140625" style="76"/>
    <col min="13" max="18" width="9.140625" style="110"/>
    <col min="19" max="21" width="9.140625" style="76"/>
    <col min="22" max="22" width="9.5703125" style="76" customWidth="1"/>
    <col min="23" max="16384" width="9.140625" style="76"/>
  </cols>
  <sheetData>
    <row r="1" spans="1:23" x14ac:dyDescent="0.25">
      <c r="A1" s="97" t="s">
        <v>103</v>
      </c>
    </row>
    <row r="2" spans="1:23" x14ac:dyDescent="0.25">
      <c r="A2" s="97" t="s">
        <v>59</v>
      </c>
    </row>
    <row r="3" spans="1:23" x14ac:dyDescent="0.25">
      <c r="A3" s="97" t="s">
        <v>60</v>
      </c>
    </row>
    <row r="4" spans="1:23" x14ac:dyDescent="0.25">
      <c r="A4" s="97" t="s">
        <v>104</v>
      </c>
    </row>
    <row r="5" spans="1:23" x14ac:dyDescent="0.25">
      <c r="A5" s="98" t="s">
        <v>1689</v>
      </c>
    </row>
    <row r="6" spans="1:23" x14ac:dyDescent="0.25">
      <c r="A6" s="98" t="s">
        <v>1308</v>
      </c>
    </row>
    <row r="7" spans="1:23" x14ac:dyDescent="0.25">
      <c r="A7" s="98" t="s">
        <v>1309</v>
      </c>
    </row>
    <row r="8" spans="1:23" x14ac:dyDescent="0.25">
      <c r="A8" s="98" t="s">
        <v>1688</v>
      </c>
    </row>
    <row r="9" spans="1:23" x14ac:dyDescent="0.25">
      <c r="A9" s="98" t="s">
        <v>1310</v>
      </c>
    </row>
    <row r="10" spans="1:23" x14ac:dyDescent="0.25">
      <c r="A10" s="98" t="s">
        <v>1702</v>
      </c>
      <c r="M10" s="76"/>
      <c r="N10" s="76"/>
      <c r="O10" s="76"/>
      <c r="P10" s="76"/>
      <c r="Q10" s="76"/>
      <c r="R10" s="76"/>
    </row>
    <row r="11" spans="1:23" ht="15.75" thickBot="1" x14ac:dyDescent="0.3"/>
    <row r="12" spans="1:23" ht="15.75" thickBot="1" x14ac:dyDescent="0.3">
      <c r="A12" s="289" t="s">
        <v>68</v>
      </c>
      <c r="B12" s="272" t="s">
        <v>69</v>
      </c>
      <c r="C12" s="272" t="s">
        <v>105</v>
      </c>
      <c r="D12" s="272" t="s">
        <v>106</v>
      </c>
      <c r="E12" s="275" t="s">
        <v>107</v>
      </c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7"/>
      <c r="S12" s="283" t="s">
        <v>108</v>
      </c>
      <c r="T12" s="284"/>
      <c r="U12" s="284"/>
      <c r="V12" s="285"/>
      <c r="W12" s="272" t="s">
        <v>74</v>
      </c>
    </row>
    <row r="13" spans="1:23" ht="15.75" thickBot="1" x14ac:dyDescent="0.3">
      <c r="A13" s="290"/>
      <c r="B13" s="273"/>
      <c r="C13" s="273"/>
      <c r="D13" s="273"/>
      <c r="E13" s="275" t="s">
        <v>75</v>
      </c>
      <c r="F13" s="276"/>
      <c r="G13" s="276"/>
      <c r="H13" s="276"/>
      <c r="I13" s="276"/>
      <c r="J13" s="276"/>
      <c r="K13" s="277"/>
      <c r="L13" s="275" t="s">
        <v>76</v>
      </c>
      <c r="M13" s="276"/>
      <c r="N13" s="276"/>
      <c r="O13" s="276"/>
      <c r="P13" s="276"/>
      <c r="Q13" s="276"/>
      <c r="R13" s="277"/>
      <c r="S13" s="286"/>
      <c r="T13" s="287"/>
      <c r="U13" s="287"/>
      <c r="V13" s="288"/>
      <c r="W13" s="273"/>
    </row>
    <row r="14" spans="1:23" ht="34.5" thickBot="1" x14ac:dyDescent="0.3">
      <c r="A14" s="290"/>
      <c r="B14" s="273"/>
      <c r="C14" s="273"/>
      <c r="D14" s="273"/>
      <c r="E14" s="228" t="s">
        <v>109</v>
      </c>
      <c r="F14" s="275" t="s">
        <v>110</v>
      </c>
      <c r="G14" s="276"/>
      <c r="H14" s="276"/>
      <c r="I14" s="276"/>
      <c r="J14" s="276"/>
      <c r="K14" s="277"/>
      <c r="L14" s="228" t="s">
        <v>109</v>
      </c>
      <c r="M14" s="278" t="s">
        <v>110</v>
      </c>
      <c r="N14" s="279"/>
      <c r="O14" s="279"/>
      <c r="P14" s="279"/>
      <c r="Q14" s="279"/>
      <c r="R14" s="280"/>
      <c r="S14" s="281" t="s">
        <v>109</v>
      </c>
      <c r="T14" s="282"/>
      <c r="U14" s="275" t="s">
        <v>110</v>
      </c>
      <c r="V14" s="277"/>
      <c r="W14" s="273"/>
    </row>
    <row r="15" spans="1:23" ht="35.25" thickBot="1" x14ac:dyDescent="0.3">
      <c r="A15" s="291"/>
      <c r="B15" s="274"/>
      <c r="C15" s="274"/>
      <c r="D15" s="274"/>
      <c r="E15" s="88" t="s">
        <v>77</v>
      </c>
      <c r="F15" s="88" t="s">
        <v>77</v>
      </c>
      <c r="G15" s="89" t="s">
        <v>111</v>
      </c>
      <c r="H15" s="89" t="s">
        <v>112</v>
      </c>
      <c r="I15" s="90" t="s">
        <v>113</v>
      </c>
      <c r="J15" s="89" t="s">
        <v>114</v>
      </c>
      <c r="K15" s="90" t="s">
        <v>115</v>
      </c>
      <c r="L15" s="88" t="s">
        <v>77</v>
      </c>
      <c r="M15" s="111" t="s">
        <v>77</v>
      </c>
      <c r="N15" s="112" t="s">
        <v>111</v>
      </c>
      <c r="O15" s="113" t="s">
        <v>112</v>
      </c>
      <c r="P15" s="112" t="s">
        <v>113</v>
      </c>
      <c r="Q15" s="113" t="s">
        <v>114</v>
      </c>
      <c r="R15" s="112" t="s">
        <v>115</v>
      </c>
      <c r="S15" s="229" t="s">
        <v>77</v>
      </c>
      <c r="T15" s="230" t="s">
        <v>116</v>
      </c>
      <c r="U15" s="229" t="s">
        <v>117</v>
      </c>
      <c r="V15" s="230" t="s">
        <v>116</v>
      </c>
      <c r="W15" s="274"/>
    </row>
    <row r="16" spans="1:23" x14ac:dyDescent="0.25">
      <c r="A16" s="85" t="s">
        <v>83</v>
      </c>
      <c r="B16" s="85" t="s">
        <v>84</v>
      </c>
      <c r="C16" s="231" t="s">
        <v>85</v>
      </c>
      <c r="D16" s="231" t="s">
        <v>86</v>
      </c>
      <c r="E16" s="231" t="s">
        <v>87</v>
      </c>
      <c r="F16" s="85" t="s">
        <v>30</v>
      </c>
      <c r="G16" s="91" t="s">
        <v>88</v>
      </c>
      <c r="H16" s="85" t="s">
        <v>89</v>
      </c>
      <c r="I16" s="91" t="s">
        <v>90</v>
      </c>
      <c r="J16" s="92" t="s">
        <v>91</v>
      </c>
      <c r="K16" s="93" t="s">
        <v>118</v>
      </c>
      <c r="L16" s="85" t="s">
        <v>93</v>
      </c>
      <c r="M16" s="114" t="s">
        <v>94</v>
      </c>
      <c r="N16" s="115" t="s">
        <v>95</v>
      </c>
      <c r="O16" s="115" t="s">
        <v>96</v>
      </c>
      <c r="P16" s="116" t="s">
        <v>97</v>
      </c>
      <c r="Q16" s="115" t="s">
        <v>98</v>
      </c>
      <c r="R16" s="116" t="s">
        <v>99</v>
      </c>
      <c r="S16" s="231" t="s">
        <v>100</v>
      </c>
      <c r="T16" s="92" t="s">
        <v>101</v>
      </c>
      <c r="U16" s="85" t="s">
        <v>119</v>
      </c>
      <c r="V16" s="92" t="s">
        <v>120</v>
      </c>
      <c r="W16" s="231" t="s">
        <v>121</v>
      </c>
    </row>
    <row r="17" spans="1:23" ht="30" x14ac:dyDescent="0.25">
      <c r="A17" s="125">
        <f>'1'!A17</f>
        <v>0</v>
      </c>
      <c r="B17" s="232" t="str">
        <f>'1'!B17</f>
        <v>ВСЕГО по инвестиционной программе, в том числе:</v>
      </c>
      <c r="C17" s="125" t="str">
        <f>'1'!C17</f>
        <v>нд</v>
      </c>
      <c r="D17" s="125" t="s">
        <v>1369</v>
      </c>
      <c r="E17" s="125" t="s">
        <v>1369</v>
      </c>
      <c r="F17" s="94">
        <f>'2'!J16</f>
        <v>23.052930000000003</v>
      </c>
      <c r="G17" s="51">
        <f>'[6]4'!BS20</f>
        <v>0</v>
      </c>
      <c r="H17" s="51">
        <f>'[6]4'!BT20</f>
        <v>0</v>
      </c>
      <c r="I17" s="51">
        <f>'[6]4'!BU20</f>
        <v>0</v>
      </c>
      <c r="J17" s="51">
        <f>'[6]4'!BV20</f>
        <v>0</v>
      </c>
      <c r="K17" s="51">
        <f>'[6]4'!BW20</f>
        <v>2</v>
      </c>
      <c r="L17" s="125" t="s">
        <v>1369</v>
      </c>
      <c r="M17" s="117">
        <f>'2'!L16</f>
        <v>22.970374380000003</v>
      </c>
      <c r="N17" s="117">
        <f t="shared" ref="N17:N18" si="0">N21</f>
        <v>0</v>
      </c>
      <c r="O17" s="117">
        <f t="shared" ref="O17:R17" si="1">O21</f>
        <v>0</v>
      </c>
      <c r="P17" s="117">
        <f>P18+P19</f>
        <v>0</v>
      </c>
      <c r="Q17" s="117">
        <f t="shared" si="1"/>
        <v>0</v>
      </c>
      <c r="R17" s="117">
        <f t="shared" si="1"/>
        <v>2</v>
      </c>
      <c r="S17" s="125" t="s">
        <v>1369</v>
      </c>
      <c r="T17" s="51" t="s">
        <v>1369</v>
      </c>
      <c r="U17" s="95">
        <f>-'2'!P16</f>
        <v>8.2555620000000829E-2</v>
      </c>
      <c r="V17" s="95">
        <f>'2'!R16</f>
        <v>99.641886649549534</v>
      </c>
      <c r="W17" s="233"/>
    </row>
    <row r="18" spans="1:23" ht="45" x14ac:dyDescent="0.25">
      <c r="A18" s="125" t="str">
        <f>'1'!A18</f>
        <v>0.2</v>
      </c>
      <c r="B18" s="232" t="str">
        <f>'1'!B18</f>
        <v>Реконструкция, модернизация, техническое перевооружение, всего</v>
      </c>
      <c r="C18" s="125" t="str">
        <f>'1'!C18</f>
        <v>нд</v>
      </c>
      <c r="D18" s="125" t="s">
        <v>1369</v>
      </c>
      <c r="E18" s="125" t="s">
        <v>1369</v>
      </c>
      <c r="F18" s="94">
        <f>'2'!J17</f>
        <v>21.63693</v>
      </c>
      <c r="G18" s="51">
        <f>'[6]4'!BS21</f>
        <v>0</v>
      </c>
      <c r="H18" s="51">
        <f>'[6]4'!BT21</f>
        <v>0</v>
      </c>
      <c r="I18" s="51">
        <f>'[6]4'!BU21</f>
        <v>0</v>
      </c>
      <c r="J18" s="51">
        <f>'[6]4'!BV21</f>
        <v>0</v>
      </c>
      <c r="K18" s="51">
        <f>'[6]4'!BW21</f>
        <v>1</v>
      </c>
      <c r="L18" s="125" t="s">
        <v>1369</v>
      </c>
      <c r="M18" s="117">
        <f>'2'!L17</f>
        <v>21.551874380000001</v>
      </c>
      <c r="N18" s="117">
        <f t="shared" si="0"/>
        <v>0</v>
      </c>
      <c r="O18" s="117">
        <f t="shared" ref="O18:R18" si="2">O22</f>
        <v>0</v>
      </c>
      <c r="P18" s="117">
        <f>P35</f>
        <v>0</v>
      </c>
      <c r="Q18" s="117">
        <f t="shared" si="2"/>
        <v>0</v>
      </c>
      <c r="R18" s="117">
        <f t="shared" si="2"/>
        <v>1</v>
      </c>
      <c r="S18" s="125" t="s">
        <v>1369</v>
      </c>
      <c r="T18" s="51" t="s">
        <v>1369</v>
      </c>
      <c r="U18" s="95">
        <f>-'2'!P17</f>
        <v>8.5055619999998555E-2</v>
      </c>
      <c r="V18" s="95">
        <f>'2'!R17</f>
        <v>99.60689607998917</v>
      </c>
      <c r="W18" s="233"/>
    </row>
    <row r="19" spans="1:23" ht="45" x14ac:dyDescent="0.25">
      <c r="A19" s="125" t="str">
        <f>'1'!A19</f>
        <v>0.4</v>
      </c>
      <c r="B19" s="232" t="str">
        <f>'1'!B19</f>
        <v>Прочее новое строительство объектов электросетевого хозяйства, всего</v>
      </c>
      <c r="C19" s="125" t="str">
        <f>'1'!C19</f>
        <v>нд</v>
      </c>
      <c r="D19" s="125" t="s">
        <v>1369</v>
      </c>
      <c r="E19" s="125" t="s">
        <v>1369</v>
      </c>
      <c r="F19" s="94">
        <f>'2'!J18</f>
        <v>0</v>
      </c>
      <c r="G19" s="51">
        <f>'[6]4'!BS22</f>
        <v>0</v>
      </c>
      <c r="H19" s="51">
        <f>'[6]4'!BT22</f>
        <v>0</v>
      </c>
      <c r="I19" s="51">
        <f>'[6]4'!BU22</f>
        <v>0</v>
      </c>
      <c r="J19" s="51">
        <f>'[6]4'!BV22</f>
        <v>0</v>
      </c>
      <c r="K19" s="51">
        <f>'[6]4'!BW22</f>
        <v>0</v>
      </c>
      <c r="L19" s="125" t="s">
        <v>1369</v>
      </c>
      <c r="M19" s="117">
        <f>'2'!L18</f>
        <v>0</v>
      </c>
      <c r="N19" s="117">
        <f t="shared" ref="N19:R19" si="3">N52</f>
        <v>0</v>
      </c>
      <c r="O19" s="117">
        <f t="shared" si="3"/>
        <v>0</v>
      </c>
      <c r="P19" s="117">
        <f t="shared" si="3"/>
        <v>0</v>
      </c>
      <c r="Q19" s="117">
        <f t="shared" si="3"/>
        <v>0</v>
      </c>
      <c r="R19" s="117">
        <f t="shared" si="3"/>
        <v>0</v>
      </c>
      <c r="S19" s="125" t="s">
        <v>1369</v>
      </c>
      <c r="T19" s="51" t="s">
        <v>1369</v>
      </c>
      <c r="U19" s="95">
        <f>-'2'!P18</f>
        <v>0</v>
      </c>
      <c r="V19" s="95">
        <f>'2'!R18</f>
        <v>0</v>
      </c>
      <c r="W19" s="233"/>
    </row>
    <row r="20" spans="1:23" ht="30" x14ac:dyDescent="0.25">
      <c r="A20" s="125" t="str">
        <f>'1'!A20</f>
        <v>0.6</v>
      </c>
      <c r="B20" s="232" t="str">
        <f>'1'!B20</f>
        <v>Прочие инвестиционные проекты, всего</v>
      </c>
      <c r="C20" s="125" t="str">
        <f>'1'!C20</f>
        <v>нд</v>
      </c>
      <c r="D20" s="125" t="s">
        <v>1369</v>
      </c>
      <c r="E20" s="125" t="s">
        <v>1369</v>
      </c>
      <c r="F20" s="94">
        <f>'2'!J19</f>
        <v>1.4160000000000001</v>
      </c>
      <c r="G20" s="51">
        <f>'[6]4'!BS23</f>
        <v>0</v>
      </c>
      <c r="H20" s="51">
        <f>'[6]4'!BT23</f>
        <v>0</v>
      </c>
      <c r="I20" s="51">
        <f>'[6]4'!BU23</f>
        <v>0</v>
      </c>
      <c r="J20" s="51">
        <f>'[6]4'!BV23</f>
        <v>0</v>
      </c>
      <c r="K20" s="51">
        <f>'[6]4'!BW23</f>
        <v>1</v>
      </c>
      <c r="L20" s="125" t="s">
        <v>1369</v>
      </c>
      <c r="M20" s="117">
        <f>'2'!L19</f>
        <v>1.4185000000000001</v>
      </c>
      <c r="N20" s="117">
        <f t="shared" ref="N20:Q20" si="4">N58</f>
        <v>0</v>
      </c>
      <c r="O20" s="117">
        <f t="shared" si="4"/>
        <v>0</v>
      </c>
      <c r="P20" s="117">
        <f t="shared" si="4"/>
        <v>0</v>
      </c>
      <c r="Q20" s="117">
        <f t="shared" si="4"/>
        <v>0</v>
      </c>
      <c r="R20" s="117">
        <f>R58</f>
        <v>1</v>
      </c>
      <c r="S20" s="125" t="s">
        <v>1369</v>
      </c>
      <c r="T20" s="51" t="s">
        <v>1369</v>
      </c>
      <c r="U20" s="95">
        <f>-'2'!P19</f>
        <v>-2.4999999999999467E-3</v>
      </c>
      <c r="V20" s="95">
        <f>'2'!R19</f>
        <v>100.17655367231637</v>
      </c>
      <c r="W20" s="233"/>
    </row>
    <row r="21" spans="1:23" x14ac:dyDescent="0.25">
      <c r="A21" s="125">
        <f>'1'!A21</f>
        <v>1</v>
      </c>
      <c r="B21" s="232" t="str">
        <f>'1'!B21</f>
        <v>Приморский край</v>
      </c>
      <c r="C21" s="125" t="str">
        <f>'1'!C21</f>
        <v>нд</v>
      </c>
      <c r="D21" s="125" t="s">
        <v>1369</v>
      </c>
      <c r="E21" s="125" t="s">
        <v>1369</v>
      </c>
      <c r="F21" s="94">
        <f>'2'!J20</f>
        <v>23.052930000000003</v>
      </c>
      <c r="G21" s="51">
        <f>'[6]4'!BS24</f>
        <v>0</v>
      </c>
      <c r="H21" s="51">
        <f>'[6]4'!BT24</f>
        <v>0</v>
      </c>
      <c r="I21" s="51">
        <f>'[6]4'!BU24</f>
        <v>0</v>
      </c>
      <c r="J21" s="51">
        <f>'[6]4'!BV24</f>
        <v>0</v>
      </c>
      <c r="K21" s="51">
        <f>'[6]4'!BW24</f>
        <v>2</v>
      </c>
      <c r="L21" s="125" t="s">
        <v>1369</v>
      </c>
      <c r="M21" s="117">
        <f>'2'!L20</f>
        <v>22.970374380000003</v>
      </c>
      <c r="N21" s="117">
        <f t="shared" ref="N21:Q21" si="5">N22+N52+N58</f>
        <v>0</v>
      </c>
      <c r="O21" s="117">
        <f t="shared" si="5"/>
        <v>0</v>
      </c>
      <c r="P21" s="117">
        <f>P17</f>
        <v>0</v>
      </c>
      <c r="Q21" s="117">
        <f t="shared" si="5"/>
        <v>0</v>
      </c>
      <c r="R21" s="117">
        <f>R22+R52+R58</f>
        <v>2</v>
      </c>
      <c r="S21" s="125" t="s">
        <v>1369</v>
      </c>
      <c r="T21" s="51" t="s">
        <v>1369</v>
      </c>
      <c r="U21" s="95">
        <f>-'2'!P20</f>
        <v>8.2555620000000829E-2</v>
      </c>
      <c r="V21" s="95">
        <f>'2'!R20</f>
        <v>99.641886649549534</v>
      </c>
      <c r="W21" s="233"/>
    </row>
    <row r="22" spans="1:23" ht="60" x14ac:dyDescent="0.25">
      <c r="A22" s="125" t="str">
        <f>'1'!A22</f>
        <v>1.2</v>
      </c>
      <c r="B22" s="232" t="str">
        <f>'1'!B22</f>
        <v>Реконструкция, модернизация, техническое перевооружение всего, в том числе:</v>
      </c>
      <c r="C22" s="125" t="str">
        <f>'1'!C22</f>
        <v>нд</v>
      </c>
      <c r="D22" s="125" t="s">
        <v>1369</v>
      </c>
      <c r="E22" s="125" t="s">
        <v>1369</v>
      </c>
      <c r="F22" s="94">
        <f>'2'!J21</f>
        <v>21.63693</v>
      </c>
      <c r="G22" s="51">
        <f>'[6]4'!BS25</f>
        <v>0</v>
      </c>
      <c r="H22" s="51">
        <f>'[6]4'!BT25</f>
        <v>0</v>
      </c>
      <c r="I22" s="51">
        <f>'[6]4'!BU25</f>
        <v>0</v>
      </c>
      <c r="J22" s="51">
        <f>'[6]4'!BV25</f>
        <v>0</v>
      </c>
      <c r="K22" s="51">
        <f>'[6]4'!BW25</f>
        <v>1</v>
      </c>
      <c r="L22" s="125" t="s">
        <v>1369</v>
      </c>
      <c r="M22" s="117">
        <f>'2'!L21</f>
        <v>21.551874380000001</v>
      </c>
      <c r="N22" s="117">
        <f t="shared" ref="N22:Q22" si="6">N23+N45+N35</f>
        <v>0</v>
      </c>
      <c r="O22" s="117">
        <f t="shared" si="6"/>
        <v>0</v>
      </c>
      <c r="P22" s="117">
        <f>P18</f>
        <v>0</v>
      </c>
      <c r="Q22" s="117">
        <f t="shared" si="6"/>
        <v>0</v>
      </c>
      <c r="R22" s="117">
        <f>R23+R35+R45</f>
        <v>1</v>
      </c>
      <c r="S22" s="125" t="s">
        <v>1369</v>
      </c>
      <c r="T22" s="51" t="s">
        <v>1369</v>
      </c>
      <c r="U22" s="95">
        <f>-'2'!P21</f>
        <v>8.5055619999998555E-2</v>
      </c>
      <c r="V22" s="95">
        <f>'2'!R21</f>
        <v>99.60689607998917</v>
      </c>
      <c r="W22" s="233"/>
    </row>
    <row r="23" spans="1:23" ht="90" x14ac:dyDescent="0.25">
      <c r="A23" s="125" t="str">
        <f>'1'!A23</f>
        <v>1.2.1.2</v>
      </c>
      <c r="B23" s="232" t="str">
        <f>'1'!B23</f>
        <v>Модернизация, техническое перевооружение трансформаторных и иных подстанций, распределительных пунктов, всего, в том числе:</v>
      </c>
      <c r="C23" s="125" t="str">
        <f>'1'!C23</f>
        <v>нд</v>
      </c>
      <c r="D23" s="125" t="s">
        <v>1369</v>
      </c>
      <c r="E23" s="125" t="s">
        <v>1369</v>
      </c>
      <c r="F23" s="94">
        <f>'2'!J22</f>
        <v>21.63693</v>
      </c>
      <c r="G23" s="51">
        <f>'[6]4'!BS26</f>
        <v>0</v>
      </c>
      <c r="H23" s="51">
        <f>'[6]4'!BT26</f>
        <v>0</v>
      </c>
      <c r="I23" s="51">
        <f>'[6]4'!BU26</f>
        <v>0</v>
      </c>
      <c r="J23" s="51">
        <f>'[6]4'!BV26</f>
        <v>0</v>
      </c>
      <c r="K23" s="51">
        <f>'[6]4'!BW26</f>
        <v>1</v>
      </c>
      <c r="L23" s="125" t="s">
        <v>1369</v>
      </c>
      <c r="M23" s="117">
        <f t="shared" ref="M23:Q23" si="7">SUM(M24:M34)</f>
        <v>21.551874380000001</v>
      </c>
      <c r="N23" s="117">
        <f t="shared" si="7"/>
        <v>0</v>
      </c>
      <c r="O23" s="117">
        <f t="shared" si="7"/>
        <v>0</v>
      </c>
      <c r="P23" s="117">
        <f t="shared" si="7"/>
        <v>0</v>
      </c>
      <c r="Q23" s="117">
        <f t="shared" si="7"/>
        <v>0</v>
      </c>
      <c r="R23" s="117">
        <f>SUM(R24:R34)</f>
        <v>1</v>
      </c>
      <c r="S23" s="125" t="s">
        <v>1369</v>
      </c>
      <c r="T23" s="51" t="s">
        <v>1369</v>
      </c>
      <c r="U23" s="95">
        <f>-'2'!P22</f>
        <v>8.5055619999998555E-2</v>
      </c>
      <c r="V23" s="95">
        <f>'2'!R22</f>
        <v>99.60689607998917</v>
      </c>
      <c r="W23" s="233"/>
    </row>
    <row r="24" spans="1:23" ht="45" x14ac:dyDescent="0.25">
      <c r="A24" s="125" t="str">
        <f>'1'!A24</f>
        <v>1.2.1.2.1</v>
      </c>
      <c r="B24" s="232" t="str">
        <f>'1'!B24</f>
        <v>ТМ-63 кВА ТП-122 ул.Хабаровская; ТП-133 ул. Мельничная АЗС</v>
      </c>
      <c r="C24" s="125" t="str">
        <f>'1'!C24</f>
        <v>J_1.2.1.2.1.M</v>
      </c>
      <c r="D24" s="125" t="s">
        <v>1369</v>
      </c>
      <c r="E24" s="125" t="s">
        <v>1369</v>
      </c>
      <c r="F24" s="94">
        <f>'2'!J23</f>
        <v>0</v>
      </c>
      <c r="G24" s="51">
        <f>'[6]4'!BS27</f>
        <v>0</v>
      </c>
      <c r="H24" s="51">
        <f>'[6]4'!BT27</f>
        <v>0</v>
      </c>
      <c r="I24" s="51">
        <f>'[6]4'!BU27</f>
        <v>0</v>
      </c>
      <c r="J24" s="51">
        <f>'[6]4'!BV27</f>
        <v>0</v>
      </c>
      <c r="K24" s="51">
        <f>'[6]4'!BW27</f>
        <v>0</v>
      </c>
      <c r="L24" s="125" t="s">
        <v>1369</v>
      </c>
      <c r="M24" s="117">
        <f>'2'!L23</f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25" t="s">
        <v>1369</v>
      </c>
      <c r="T24" s="51" t="s">
        <v>1369</v>
      </c>
      <c r="U24" s="95">
        <f>-'2'!P23</f>
        <v>0</v>
      </c>
      <c r="V24" s="95">
        <f>'2'!R23</f>
        <v>0</v>
      </c>
      <c r="W24" s="233"/>
    </row>
    <row r="25" spans="1:23" ht="30" x14ac:dyDescent="0.25">
      <c r="A25" s="125" t="str">
        <f>'1'!A25</f>
        <v>1.2.1.2.2</v>
      </c>
      <c r="B25" s="232" t="str">
        <f>'1'!B25</f>
        <v>ТМ-100 кВА ТП-22 ул.Приморская  43/7</v>
      </c>
      <c r="C25" s="125" t="str">
        <f>'1'!C25</f>
        <v>J_1.2.1.2.2.K</v>
      </c>
      <c r="D25" s="125" t="s">
        <v>1369</v>
      </c>
      <c r="E25" s="125" t="s">
        <v>1369</v>
      </c>
      <c r="F25" s="94">
        <f>'2'!J24</f>
        <v>0</v>
      </c>
      <c r="G25" s="51">
        <f>'[6]4'!BS28</f>
        <v>0</v>
      </c>
      <c r="H25" s="51">
        <f>'[6]4'!BT28</f>
        <v>0</v>
      </c>
      <c r="I25" s="51">
        <f>'[6]4'!BU28</f>
        <v>0</v>
      </c>
      <c r="J25" s="51">
        <f>'[6]4'!BV28</f>
        <v>0</v>
      </c>
      <c r="K25" s="51">
        <f>'[6]4'!BW28</f>
        <v>0</v>
      </c>
      <c r="L25" s="125" t="s">
        <v>1369</v>
      </c>
      <c r="M25" s="117">
        <f>'2'!L24</f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25" t="s">
        <v>1369</v>
      </c>
      <c r="T25" s="51" t="s">
        <v>1369</v>
      </c>
      <c r="U25" s="95">
        <f>-'2'!P24</f>
        <v>0</v>
      </c>
      <c r="V25" s="95">
        <f>'2'!R24</f>
        <v>0</v>
      </c>
      <c r="W25" s="233"/>
    </row>
    <row r="26" spans="1:23" ht="120" x14ac:dyDescent="0.25">
      <c r="A26" s="125" t="str">
        <f>'1'!A26</f>
        <v>1.2.1.2.3</v>
      </c>
      <c r="B26" s="232" t="str">
        <f>'1'!B26</f>
        <v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6" s="125" t="str">
        <f>'1'!C26</f>
        <v>J_1.2.1.2.3.O</v>
      </c>
      <c r="D26" s="125" t="s">
        <v>1369</v>
      </c>
      <c r="E26" s="125" t="s">
        <v>1369</v>
      </c>
      <c r="F26" s="94">
        <f>'2'!J25</f>
        <v>0</v>
      </c>
      <c r="G26" s="51">
        <f>'[6]4'!BS29</f>
        <v>0</v>
      </c>
      <c r="H26" s="51">
        <f>'[6]4'!BT29</f>
        <v>0</v>
      </c>
      <c r="I26" s="51">
        <f>'[6]4'!BU29</f>
        <v>0</v>
      </c>
      <c r="J26" s="51">
        <f>'[6]4'!BV29</f>
        <v>0</v>
      </c>
      <c r="K26" s="51">
        <f>'[6]4'!BW29</f>
        <v>0</v>
      </c>
      <c r="L26" s="125" t="s">
        <v>1369</v>
      </c>
      <c r="M26" s="117">
        <f>'2'!L25</f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25" t="s">
        <v>1369</v>
      </c>
      <c r="T26" s="51" t="s">
        <v>1369</v>
      </c>
      <c r="U26" s="95">
        <f>-'2'!P25</f>
        <v>0</v>
      </c>
      <c r="V26" s="95" t="e">
        <f>'2'!R25</f>
        <v>#DIV/0!</v>
      </c>
      <c r="W26" s="233"/>
    </row>
    <row r="27" spans="1:23" ht="240" x14ac:dyDescent="0.25">
      <c r="A27" s="125" t="str">
        <f>'1'!A27</f>
        <v>1.2.1.2.4</v>
      </c>
      <c r="B27" s="232" t="str">
        <f>'1'!B27</f>
        <v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v>
      </c>
      <c r="C27" s="125" t="str">
        <f>'1'!C27</f>
        <v>J_1.2.1.2.4.O</v>
      </c>
      <c r="D27" s="125" t="s">
        <v>1369</v>
      </c>
      <c r="E27" s="125" t="s">
        <v>1369</v>
      </c>
      <c r="F27" s="94">
        <f>'2'!J26</f>
        <v>0</v>
      </c>
      <c r="G27" s="51">
        <f>'[6]4'!BS30</f>
        <v>0</v>
      </c>
      <c r="H27" s="51">
        <f>'[6]4'!BT30</f>
        <v>0</v>
      </c>
      <c r="I27" s="51">
        <f>'[6]4'!BU30</f>
        <v>0</v>
      </c>
      <c r="J27" s="51">
        <f>'[6]4'!BV30</f>
        <v>0</v>
      </c>
      <c r="K27" s="51">
        <f>'[6]4'!BW30</f>
        <v>0</v>
      </c>
      <c r="L27" s="125" t="s">
        <v>1369</v>
      </c>
      <c r="M27" s="117">
        <f>'2'!L26</f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25" t="s">
        <v>1369</v>
      </c>
      <c r="T27" s="51" t="s">
        <v>1369</v>
      </c>
      <c r="U27" s="95">
        <f>-'2'!P26</f>
        <v>0</v>
      </c>
      <c r="V27" s="95" t="e">
        <f>'2'!R26</f>
        <v>#DIV/0!</v>
      </c>
      <c r="W27" s="233"/>
    </row>
    <row r="28" spans="1:23" ht="409.5" x14ac:dyDescent="0.25">
      <c r="A28" s="125" t="str">
        <f>'1'!A28</f>
        <v>1.2.1.2.5</v>
      </c>
      <c r="B28" s="232" t="str">
        <f>'1'!B28</f>
        <v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v>
      </c>
      <c r="C28" s="125" t="str">
        <f>'1'!C28</f>
        <v>J_1.2.1.2.5.O</v>
      </c>
      <c r="D28" s="125" t="s">
        <v>1369</v>
      </c>
      <c r="E28" s="125" t="s">
        <v>1369</v>
      </c>
      <c r="F28" s="94">
        <f>'2'!J27</f>
        <v>0</v>
      </c>
      <c r="G28" s="51">
        <f>'[6]4'!BS31</f>
        <v>0</v>
      </c>
      <c r="H28" s="51">
        <f>'[6]4'!BT31</f>
        <v>0</v>
      </c>
      <c r="I28" s="51">
        <f>'[6]4'!BU31</f>
        <v>0</v>
      </c>
      <c r="J28" s="51">
        <f>'[6]4'!BV31</f>
        <v>0</v>
      </c>
      <c r="K28" s="51">
        <f>'[6]4'!BW31</f>
        <v>0</v>
      </c>
      <c r="L28" s="125" t="s">
        <v>1369</v>
      </c>
      <c r="M28" s="117">
        <f>'2'!L27</f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25" t="s">
        <v>1369</v>
      </c>
      <c r="T28" s="51" t="s">
        <v>1369</v>
      </c>
      <c r="U28" s="95">
        <f>-'2'!P27</f>
        <v>0</v>
      </c>
      <c r="V28" s="95">
        <f>'2'!R27</f>
        <v>0</v>
      </c>
      <c r="W28" s="233"/>
    </row>
    <row r="29" spans="1:23" ht="180" x14ac:dyDescent="0.25">
      <c r="A29" s="125" t="str">
        <f>'1'!A29</f>
        <v>1.2.1.2.6</v>
      </c>
      <c r="B29" s="232" t="str">
        <f>'1'!B29</f>
        <v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v>
      </c>
      <c r="C29" s="125" t="str">
        <f>'1'!C29</f>
        <v>J_1.2.1.2.6.O</v>
      </c>
      <c r="D29" s="125" t="s">
        <v>1369</v>
      </c>
      <c r="E29" s="125" t="s">
        <v>1369</v>
      </c>
      <c r="F29" s="94">
        <f>'2'!J28</f>
        <v>0</v>
      </c>
      <c r="G29" s="51">
        <f>'[6]4'!BS32</f>
        <v>0</v>
      </c>
      <c r="H29" s="51">
        <f>'[6]4'!BT32</f>
        <v>0</v>
      </c>
      <c r="I29" s="51">
        <f>'[6]4'!BU32</f>
        <v>0</v>
      </c>
      <c r="J29" s="51">
        <f>'[6]4'!BV32</f>
        <v>0</v>
      </c>
      <c r="K29" s="51">
        <f>'[6]4'!BW32</f>
        <v>0</v>
      </c>
      <c r="L29" s="125" t="s">
        <v>1369</v>
      </c>
      <c r="M29" s="117">
        <f>'2'!L28</f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25" t="s">
        <v>1369</v>
      </c>
      <c r="T29" s="51" t="s">
        <v>1369</v>
      </c>
      <c r="U29" s="95">
        <f>-'2'!P28</f>
        <v>0</v>
      </c>
      <c r="V29" s="95">
        <f>'2'!R28</f>
        <v>0</v>
      </c>
      <c r="W29" s="233"/>
    </row>
    <row r="30" spans="1:23" ht="30" x14ac:dyDescent="0.25">
      <c r="A30" s="125" t="str">
        <f>'1'!A30</f>
        <v>1.2.1.2.7</v>
      </c>
      <c r="B30" s="232" t="str">
        <f>'1'!B30</f>
        <v xml:space="preserve">ТМ-1000 кВА ТП-11 ул.Покуса    1а. </v>
      </c>
      <c r="C30" s="125" t="str">
        <f>'1'!C30</f>
        <v>J_1.2.1.2.7.K</v>
      </c>
      <c r="D30" s="125" t="s">
        <v>1369</v>
      </c>
      <c r="E30" s="125" t="s">
        <v>1369</v>
      </c>
      <c r="F30" s="94">
        <f>'2'!J29</f>
        <v>0</v>
      </c>
      <c r="G30" s="51">
        <f>'[6]4'!BS33</f>
        <v>0</v>
      </c>
      <c r="H30" s="51">
        <f>'[6]4'!BT33</f>
        <v>0</v>
      </c>
      <c r="I30" s="51">
        <f>'[6]4'!BU33</f>
        <v>0</v>
      </c>
      <c r="J30" s="51">
        <f>'[6]4'!BV33</f>
        <v>0</v>
      </c>
      <c r="K30" s="51">
        <f>'[6]4'!BW33</f>
        <v>0</v>
      </c>
      <c r="L30" s="125" t="s">
        <v>1369</v>
      </c>
      <c r="M30" s="117">
        <f>'2'!L29</f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25" t="s">
        <v>1369</v>
      </c>
      <c r="T30" s="51" t="s">
        <v>1369</v>
      </c>
      <c r="U30" s="95">
        <f>-'2'!P29</f>
        <v>0</v>
      </c>
      <c r="V30" s="95">
        <f>'2'!R29</f>
        <v>0</v>
      </c>
      <c r="W30" s="233"/>
    </row>
    <row r="31" spans="1:23" x14ac:dyDescent="0.25">
      <c r="A31" s="125" t="str">
        <f>'1'!A31</f>
        <v>1.2.1.2.8</v>
      </c>
      <c r="B31" s="232" t="str">
        <f>'1'!B31</f>
        <v>ТМ- 10000кВА ПС ЗСМ</v>
      </c>
      <c r="C31" s="125" t="str">
        <f>'1'!C31</f>
        <v>J_1.2.1.2.8.O</v>
      </c>
      <c r="D31" s="125" t="s">
        <v>1369</v>
      </c>
      <c r="E31" s="125" t="s">
        <v>1369</v>
      </c>
      <c r="F31" s="94">
        <f>'2'!J30</f>
        <v>21.63693</v>
      </c>
      <c r="G31" s="51">
        <f>'[6]4'!BS34</f>
        <v>0</v>
      </c>
      <c r="H31" s="51">
        <f>'[6]4'!BT34</f>
        <v>0</v>
      </c>
      <c r="I31" s="51">
        <f>'[6]4'!BU34</f>
        <v>0</v>
      </c>
      <c r="J31" s="51">
        <f>'[6]4'!BV34</f>
        <v>0</v>
      </c>
      <c r="K31" s="51">
        <f>'[6]4'!BW34</f>
        <v>1</v>
      </c>
      <c r="L31" s="125" t="s">
        <v>1369</v>
      </c>
      <c r="M31" s="117">
        <f>'2'!L30</f>
        <v>21.551874380000001</v>
      </c>
      <c r="N31" s="118">
        <v>0</v>
      </c>
      <c r="O31" s="118">
        <v>0</v>
      </c>
      <c r="P31" s="118">
        <v>0</v>
      </c>
      <c r="Q31" s="118">
        <v>0</v>
      </c>
      <c r="R31" s="118">
        <v>1</v>
      </c>
      <c r="S31" s="125" t="s">
        <v>1369</v>
      </c>
      <c r="T31" s="51" t="s">
        <v>1369</v>
      </c>
      <c r="U31" s="95">
        <f>-'2'!P30</f>
        <v>8.5055619999998555E-2</v>
      </c>
      <c r="V31" s="95">
        <f>'2'!R30</f>
        <v>0</v>
      </c>
      <c r="W31" s="233"/>
    </row>
    <row r="32" spans="1:23" ht="30" x14ac:dyDescent="0.25">
      <c r="A32" s="125" t="str">
        <f>'1'!A32</f>
        <v>1.2.1.2.9</v>
      </c>
      <c r="B32" s="232" t="str">
        <f>'1'!B32</f>
        <v xml:space="preserve">КТПБ -31 ул. Комсомольская 114   </v>
      </c>
      <c r="C32" s="125" t="str">
        <f>'1'!C32</f>
        <v>J_1.2.1.2.9.N</v>
      </c>
      <c r="D32" s="125" t="s">
        <v>1369</v>
      </c>
      <c r="E32" s="125" t="s">
        <v>1369</v>
      </c>
      <c r="F32" s="94">
        <f>'2'!J31</f>
        <v>0</v>
      </c>
      <c r="G32" s="51">
        <f>'[6]4'!BS35</f>
        <v>0</v>
      </c>
      <c r="H32" s="51">
        <f>'[6]4'!BT35</f>
        <v>0</v>
      </c>
      <c r="I32" s="51">
        <f>'[6]4'!BU35</f>
        <v>0</v>
      </c>
      <c r="J32" s="51">
        <f>'[6]4'!BV35</f>
        <v>0</v>
      </c>
      <c r="K32" s="51">
        <f>'[6]4'!BW35</f>
        <v>0</v>
      </c>
      <c r="L32" s="125" t="s">
        <v>1369</v>
      </c>
      <c r="M32" s="117">
        <f>'2'!L31</f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25" t="s">
        <v>1369</v>
      </c>
      <c r="T32" s="51" t="s">
        <v>1369</v>
      </c>
      <c r="U32" s="95">
        <f>-'2'!P31</f>
        <v>0</v>
      </c>
      <c r="V32" s="95">
        <f>'2'!R31</f>
        <v>0</v>
      </c>
      <c r="W32" s="233"/>
    </row>
    <row r="33" spans="1:23" ht="60" x14ac:dyDescent="0.25">
      <c r="A33" s="125" t="str">
        <f>'1'!A33</f>
        <v>1.2.1.2.10</v>
      </c>
      <c r="B33" s="232" t="str">
        <f>'1'!B33</f>
        <v>РУ 10кВ замена МВ на ВВ:  РП-8 (5 шт.)-Советская 114А; ТП-149 (2 шт.)-Красногвардейская 128/5</v>
      </c>
      <c r="C33" s="125" t="str">
        <f>'1'!C33</f>
        <v>J_1.2.1.2.10.N</v>
      </c>
      <c r="D33" s="125" t="s">
        <v>1369</v>
      </c>
      <c r="E33" s="125" t="s">
        <v>1369</v>
      </c>
      <c r="F33" s="94">
        <f>'2'!J32</f>
        <v>0</v>
      </c>
      <c r="G33" s="51">
        <f>'[6]4'!BS36</f>
        <v>0</v>
      </c>
      <c r="H33" s="51">
        <f>'[6]4'!BT36</f>
        <v>0</v>
      </c>
      <c r="I33" s="51">
        <f>'[6]4'!BU36</f>
        <v>0</v>
      </c>
      <c r="J33" s="51">
        <f>'[6]4'!BV36</f>
        <v>0</v>
      </c>
      <c r="K33" s="51">
        <f>'[6]4'!BW36</f>
        <v>0</v>
      </c>
      <c r="L33" s="125" t="s">
        <v>1369</v>
      </c>
      <c r="M33" s="117">
        <f>'2'!L32</f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25" t="s">
        <v>1369</v>
      </c>
      <c r="T33" s="51" t="s">
        <v>1369</v>
      </c>
      <c r="U33" s="95">
        <f>-'2'!P32</f>
        <v>0</v>
      </c>
      <c r="V33" s="95">
        <f>'2'!R32</f>
        <v>0</v>
      </c>
      <c r="W33" s="233"/>
    </row>
    <row r="34" spans="1:23" ht="30" x14ac:dyDescent="0.25">
      <c r="A34" s="125" t="str">
        <f>'1'!A34</f>
        <v>1.2.1.2.11</v>
      </c>
      <c r="B34" s="232" t="str">
        <f>'1'!B34</f>
        <v xml:space="preserve"> П/С ЗСМ замена МВ на ВВ, ул. Силикатная 5</v>
      </c>
      <c r="C34" s="125" t="str">
        <f>'1'!C34</f>
        <v>J_1.2.1.2.11.L</v>
      </c>
      <c r="D34" s="125" t="s">
        <v>1369</v>
      </c>
      <c r="E34" s="125" t="s">
        <v>1369</v>
      </c>
      <c r="F34" s="94">
        <f>'2'!J33</f>
        <v>0</v>
      </c>
      <c r="G34" s="51">
        <f>'[6]4'!BS37</f>
        <v>0</v>
      </c>
      <c r="H34" s="51">
        <f>'[6]4'!BT37</f>
        <v>0</v>
      </c>
      <c r="I34" s="51">
        <f>'[6]4'!BU37</f>
        <v>0</v>
      </c>
      <c r="J34" s="51">
        <f>'[6]4'!BV37</f>
        <v>0</v>
      </c>
      <c r="K34" s="51">
        <f>'[6]4'!BW37</f>
        <v>0</v>
      </c>
      <c r="L34" s="125" t="s">
        <v>1369</v>
      </c>
      <c r="M34" s="117">
        <f>'2'!L33</f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25" t="s">
        <v>1369</v>
      </c>
      <c r="T34" s="51" t="s">
        <v>1369</v>
      </c>
      <c r="U34" s="95">
        <f>-'2'!P33</f>
        <v>0</v>
      </c>
      <c r="V34" s="95">
        <f>'2'!R33</f>
        <v>0</v>
      </c>
      <c r="W34" s="233"/>
    </row>
    <row r="35" spans="1:23" ht="60" x14ac:dyDescent="0.25">
      <c r="A35" s="125" t="str">
        <f>'1'!A35</f>
        <v>1.2.2.2</v>
      </c>
      <c r="B35" s="232" t="str">
        <f>'1'!B35</f>
        <v>Модернизация, техническое перевооружение линий электропередачи, всего, в том числе:</v>
      </c>
      <c r="C35" s="125" t="str">
        <f>'1'!C35</f>
        <v>нд</v>
      </c>
      <c r="D35" s="125" t="s">
        <v>1369</v>
      </c>
      <c r="E35" s="125" t="s">
        <v>1369</v>
      </c>
      <c r="F35" s="94">
        <f>'2'!J34</f>
        <v>0</v>
      </c>
      <c r="G35" s="51">
        <f>'[6]4'!BS38</f>
        <v>0</v>
      </c>
      <c r="H35" s="51">
        <f>'[6]4'!BT38</f>
        <v>0</v>
      </c>
      <c r="I35" s="51">
        <f>'[6]4'!BU38</f>
        <v>0</v>
      </c>
      <c r="J35" s="51">
        <f>'[6]4'!BV38</f>
        <v>0</v>
      </c>
      <c r="K35" s="51">
        <f>'[6]4'!BW38</f>
        <v>0</v>
      </c>
      <c r="L35" s="125" t="s">
        <v>1369</v>
      </c>
      <c r="M35" s="117">
        <f>'2'!L34</f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f>R36+R37+R38+R39+R40+R41+R42+R43+R44</f>
        <v>0</v>
      </c>
      <c r="S35" s="125" t="s">
        <v>1369</v>
      </c>
      <c r="T35" s="51" t="s">
        <v>1369</v>
      </c>
      <c r="U35" s="95">
        <f>-'2'!P34</f>
        <v>0</v>
      </c>
      <c r="V35" s="95">
        <f>'2'!R34</f>
        <v>0</v>
      </c>
      <c r="W35" s="233"/>
    </row>
    <row r="36" spans="1:23" ht="330" x14ac:dyDescent="0.25">
      <c r="A36" s="125" t="str">
        <f>'1'!A36</f>
        <v>1.2.2.2.1</v>
      </c>
      <c r="B36" s="232" t="str">
        <f>'1'!B36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v>
      </c>
      <c r="C36" s="125" t="str">
        <f>'1'!C36</f>
        <v>J_1.2.2.2.1.M</v>
      </c>
      <c r="D36" s="125" t="s">
        <v>1369</v>
      </c>
      <c r="E36" s="125" t="s">
        <v>1369</v>
      </c>
      <c r="F36" s="94">
        <f>'2'!J35</f>
        <v>0</v>
      </c>
      <c r="G36" s="51">
        <f>'[6]4'!BS39</f>
        <v>0</v>
      </c>
      <c r="H36" s="51">
        <f>'[6]4'!BT39</f>
        <v>0</v>
      </c>
      <c r="I36" s="51">
        <f>'[6]4'!BU39</f>
        <v>0</v>
      </c>
      <c r="J36" s="51">
        <f>'[6]4'!BV39</f>
        <v>0</v>
      </c>
      <c r="K36" s="51">
        <f>'[6]4'!BW39</f>
        <v>0</v>
      </c>
      <c r="L36" s="125" t="s">
        <v>1369</v>
      </c>
      <c r="M36" s="117">
        <f>'2'!L35</f>
        <v>0</v>
      </c>
      <c r="N36" s="118">
        <v>0</v>
      </c>
      <c r="O36" s="118">
        <v>0</v>
      </c>
      <c r="P36" s="118">
        <v>0</v>
      </c>
      <c r="Q36" s="118">
        <v>0</v>
      </c>
      <c r="R36" s="118">
        <v>0</v>
      </c>
      <c r="S36" s="125" t="s">
        <v>1369</v>
      </c>
      <c r="T36" s="51" t="s">
        <v>1369</v>
      </c>
      <c r="U36" s="95">
        <f>-'2'!P35</f>
        <v>0</v>
      </c>
      <c r="V36" s="95">
        <f>'2'!R35</f>
        <v>0</v>
      </c>
      <c r="W36" s="233"/>
    </row>
    <row r="37" spans="1:23" ht="120" x14ac:dyDescent="0.25">
      <c r="A37" s="125" t="str">
        <f>'1'!A37</f>
        <v>1.2.2.2.2</v>
      </c>
      <c r="B37" s="232" t="str">
        <f>'1'!B37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7" s="125" t="str">
        <f>'1'!C37</f>
        <v>J_1.2.2.2.2.L</v>
      </c>
      <c r="D37" s="125" t="s">
        <v>1369</v>
      </c>
      <c r="E37" s="125" t="s">
        <v>1369</v>
      </c>
      <c r="F37" s="94">
        <f>'2'!J36</f>
        <v>0</v>
      </c>
      <c r="G37" s="51">
        <f>'[6]4'!BS40</f>
        <v>0</v>
      </c>
      <c r="H37" s="51">
        <f>'[6]4'!BT40</f>
        <v>0</v>
      </c>
      <c r="I37" s="51">
        <f>'[6]4'!BU40</f>
        <v>0</v>
      </c>
      <c r="J37" s="51">
        <f>'[6]4'!BV40</f>
        <v>0</v>
      </c>
      <c r="K37" s="51">
        <f>'[6]4'!BW40</f>
        <v>0</v>
      </c>
      <c r="L37" s="125" t="s">
        <v>1369</v>
      </c>
      <c r="M37" s="117">
        <f>'2'!L36</f>
        <v>0</v>
      </c>
      <c r="N37" s="118">
        <v>0</v>
      </c>
      <c r="O37" s="118">
        <v>0</v>
      </c>
      <c r="P37" s="118">
        <v>0</v>
      </c>
      <c r="Q37" s="118">
        <v>0</v>
      </c>
      <c r="R37" s="118">
        <v>0</v>
      </c>
      <c r="S37" s="125" t="s">
        <v>1369</v>
      </c>
      <c r="T37" s="51" t="s">
        <v>1369</v>
      </c>
      <c r="U37" s="95">
        <f>-'2'!P36</f>
        <v>0</v>
      </c>
      <c r="V37" s="95">
        <f>'2'!R36</f>
        <v>0</v>
      </c>
      <c r="W37" s="233"/>
    </row>
    <row r="38" spans="1:23" ht="240" x14ac:dyDescent="0.25">
      <c r="A38" s="125" t="str">
        <f>'1'!A38</f>
        <v>1.2.2.2.3</v>
      </c>
      <c r="B38" s="232" t="str">
        <f>'1'!B38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v>
      </c>
      <c r="C38" s="125" t="str">
        <f>'1'!C38</f>
        <v>J_1.2.2.2.3.N</v>
      </c>
      <c r="D38" s="125" t="s">
        <v>1369</v>
      </c>
      <c r="E38" s="125" t="s">
        <v>1369</v>
      </c>
      <c r="F38" s="94">
        <f>'2'!J37</f>
        <v>0</v>
      </c>
      <c r="G38" s="51">
        <f>'[6]4'!BS41</f>
        <v>0</v>
      </c>
      <c r="H38" s="51">
        <f>'[6]4'!BT41</f>
        <v>0</v>
      </c>
      <c r="I38" s="51">
        <f>'[6]4'!BU41</f>
        <v>0</v>
      </c>
      <c r="J38" s="51">
        <f>'[6]4'!BV41</f>
        <v>0</v>
      </c>
      <c r="K38" s="51">
        <f>'[6]4'!BW41</f>
        <v>0</v>
      </c>
      <c r="L38" s="125" t="s">
        <v>1369</v>
      </c>
      <c r="M38" s="117">
        <f>'2'!L37</f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25" t="s">
        <v>1369</v>
      </c>
      <c r="T38" s="51" t="s">
        <v>1369</v>
      </c>
      <c r="U38" s="95">
        <f>-'2'!P37</f>
        <v>0</v>
      </c>
      <c r="V38" s="95">
        <f>'2'!R37</f>
        <v>0</v>
      </c>
      <c r="W38" s="233"/>
    </row>
    <row r="39" spans="1:23" ht="60" x14ac:dyDescent="0.25">
      <c r="A39" s="125" t="str">
        <f>'1'!A39</f>
        <v>1.2.2.2.4</v>
      </c>
      <c r="B39" s="232" t="str">
        <f>'1'!B39</f>
        <v>установка реклоузеров на ВЛ-10кВ фидер-31  №9 п/с "Спасск" в районе ж/д ул. Мельничная-3-я Загородная</v>
      </c>
      <c r="C39" s="125" t="str">
        <f>'1'!C39</f>
        <v>J_1.2.2.2.4.L</v>
      </c>
      <c r="D39" s="125" t="s">
        <v>1369</v>
      </c>
      <c r="E39" s="125" t="s">
        <v>1369</v>
      </c>
      <c r="F39" s="94">
        <f>'2'!J38</f>
        <v>0</v>
      </c>
      <c r="G39" s="51">
        <f>'[6]4'!BS42</f>
        <v>0</v>
      </c>
      <c r="H39" s="51">
        <f>'[6]4'!BT42</f>
        <v>0</v>
      </c>
      <c r="I39" s="51">
        <f>'[6]4'!BU42</f>
        <v>0</v>
      </c>
      <c r="J39" s="51">
        <f>'[6]4'!BV42</f>
        <v>0</v>
      </c>
      <c r="K39" s="51">
        <f>'[6]4'!BW42</f>
        <v>0</v>
      </c>
      <c r="L39" s="125" t="s">
        <v>1369</v>
      </c>
      <c r="M39" s="117">
        <f>'2'!L38</f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25" t="s">
        <v>1369</v>
      </c>
      <c r="T39" s="51" t="s">
        <v>1369</v>
      </c>
      <c r="U39" s="95">
        <f>-'2'!P38</f>
        <v>0</v>
      </c>
      <c r="V39" s="95">
        <f>'2'!R38</f>
        <v>0</v>
      </c>
      <c r="W39" s="233"/>
    </row>
    <row r="40" spans="1:23" ht="45" x14ac:dyDescent="0.25">
      <c r="A40" s="125" t="str">
        <f>'1'!A40</f>
        <v>1.2.2.2.5</v>
      </c>
      <c r="B40" s="232" t="str">
        <f>'1'!B40</f>
        <v>установка реклоузеров на ВЛ-10кВ фидер 3 №10 п/с "Спасск" Пригородный, 2</v>
      </c>
      <c r="C40" s="125" t="str">
        <f>'1'!C40</f>
        <v>J_1.2.2.2.5.L</v>
      </c>
      <c r="D40" s="125" t="s">
        <v>1369</v>
      </c>
      <c r="E40" s="125" t="s">
        <v>1369</v>
      </c>
      <c r="F40" s="94">
        <f>'2'!J39</f>
        <v>0</v>
      </c>
      <c r="G40" s="51">
        <f>'[6]4'!BS43</f>
        <v>0</v>
      </c>
      <c r="H40" s="51">
        <f>'[6]4'!BT43</f>
        <v>0</v>
      </c>
      <c r="I40" s="51">
        <f>'[6]4'!BU43</f>
        <v>0</v>
      </c>
      <c r="J40" s="51">
        <f>'[6]4'!BV43</f>
        <v>0</v>
      </c>
      <c r="K40" s="51">
        <f>'[6]4'!BW43</f>
        <v>0</v>
      </c>
      <c r="L40" s="125" t="s">
        <v>1369</v>
      </c>
      <c r="M40" s="117">
        <f>'2'!L39</f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25" t="s">
        <v>1369</v>
      </c>
      <c r="T40" s="51" t="s">
        <v>1369</v>
      </c>
      <c r="U40" s="95">
        <f>-'2'!P39</f>
        <v>0</v>
      </c>
      <c r="V40" s="95">
        <f>'2'!R39</f>
        <v>0</v>
      </c>
      <c r="W40" s="233"/>
    </row>
    <row r="41" spans="1:23" ht="45" x14ac:dyDescent="0.25">
      <c r="A41" s="125" t="str">
        <f>'1'!A41</f>
        <v>1.2.2.2.6</v>
      </c>
      <c r="B41" s="232" t="str">
        <f>'1'!B41</f>
        <v>установка реклоузеров на ВЛ-10кВ фидер 10 №11 п/с "Спасск" Репина, 2</v>
      </c>
      <c r="C41" s="125" t="str">
        <f>'1'!C41</f>
        <v>J_1.2.2.2.6.L</v>
      </c>
      <c r="D41" s="125" t="s">
        <v>1369</v>
      </c>
      <c r="E41" s="125" t="s">
        <v>1369</v>
      </c>
      <c r="F41" s="94">
        <f>'2'!J40</f>
        <v>0</v>
      </c>
      <c r="G41" s="51">
        <f>'[6]4'!BS44</f>
        <v>0</v>
      </c>
      <c r="H41" s="51">
        <f>'[6]4'!BT44</f>
        <v>0</v>
      </c>
      <c r="I41" s="51">
        <f>'[6]4'!BU44</f>
        <v>0</v>
      </c>
      <c r="J41" s="51">
        <f>'[6]4'!BV44</f>
        <v>0</v>
      </c>
      <c r="K41" s="51">
        <f>'[6]4'!BW44</f>
        <v>0</v>
      </c>
      <c r="L41" s="125" t="s">
        <v>1369</v>
      </c>
      <c r="M41" s="117">
        <f>'2'!L40</f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25" t="s">
        <v>1369</v>
      </c>
      <c r="T41" s="51" t="s">
        <v>1369</v>
      </c>
      <c r="U41" s="95">
        <f>-'2'!P40</f>
        <v>0</v>
      </c>
      <c r="V41" s="95">
        <f>'2'!R40</f>
        <v>0</v>
      </c>
      <c r="W41" s="233"/>
    </row>
    <row r="42" spans="1:23" ht="45" x14ac:dyDescent="0.25">
      <c r="A42" s="125" t="str">
        <f>'1'!A42</f>
        <v>1.2.2.2.7</v>
      </c>
      <c r="B42" s="232" t="str">
        <f>'1'!B42</f>
        <v>установка реклоузеров на ВЛ-10кВ фидер 31  №8 п/с "Спасск" Карьерная, 5</v>
      </c>
      <c r="C42" s="125" t="str">
        <f>'1'!C42</f>
        <v>J_1.2.2.2.7.L</v>
      </c>
      <c r="D42" s="125" t="s">
        <v>1369</v>
      </c>
      <c r="E42" s="125" t="s">
        <v>1369</v>
      </c>
      <c r="F42" s="94">
        <f>'2'!J41</f>
        <v>0</v>
      </c>
      <c r="G42" s="51">
        <f>'[6]4'!BS45</f>
        <v>0</v>
      </c>
      <c r="H42" s="51">
        <f>'[6]4'!BT45</f>
        <v>0</v>
      </c>
      <c r="I42" s="51">
        <f>'[6]4'!BU45</f>
        <v>0</v>
      </c>
      <c r="J42" s="51">
        <f>'[6]4'!BV45</f>
        <v>0</v>
      </c>
      <c r="K42" s="51">
        <f>'[6]4'!BW45</f>
        <v>0</v>
      </c>
      <c r="L42" s="125" t="s">
        <v>1369</v>
      </c>
      <c r="M42" s="117">
        <f>'2'!L41</f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25" t="s">
        <v>1369</v>
      </c>
      <c r="T42" s="51" t="s">
        <v>1369</v>
      </c>
      <c r="U42" s="95">
        <f>-'2'!P41</f>
        <v>0</v>
      </c>
      <c r="V42" s="95">
        <f>'2'!R41</f>
        <v>0</v>
      </c>
      <c r="W42" s="233"/>
    </row>
    <row r="43" spans="1:23" ht="60" x14ac:dyDescent="0.25">
      <c r="A43" s="125" t="str">
        <f>'1'!A43</f>
        <v>1.2.2.2.8</v>
      </c>
      <c r="B43" s="232" t="str">
        <f>'1'!B43</f>
        <v>установка реклоузеров на ВЛ-10кВ фидер №3 п/с "Евгеньевка" в районе ж/д ул. Хрещатинская, 78</v>
      </c>
      <c r="C43" s="125" t="str">
        <f>'1'!C43</f>
        <v>J_1.2.2.2.8.L</v>
      </c>
      <c r="D43" s="125" t="s">
        <v>1369</v>
      </c>
      <c r="E43" s="125" t="s">
        <v>1369</v>
      </c>
      <c r="F43" s="94">
        <f>'2'!J42</f>
        <v>0</v>
      </c>
      <c r="G43" s="51">
        <f>'[6]4'!BS46</f>
        <v>0</v>
      </c>
      <c r="H43" s="51">
        <f>'[6]4'!BT46</f>
        <v>0</v>
      </c>
      <c r="I43" s="51">
        <f>'[6]4'!BU46</f>
        <v>0</v>
      </c>
      <c r="J43" s="51">
        <f>'[6]4'!BV46</f>
        <v>0</v>
      </c>
      <c r="K43" s="51">
        <f>'[6]4'!BW46</f>
        <v>0</v>
      </c>
      <c r="L43" s="125" t="s">
        <v>1369</v>
      </c>
      <c r="M43" s="117">
        <f>'2'!L42</f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  <c r="S43" s="125" t="s">
        <v>1369</v>
      </c>
      <c r="T43" s="51" t="s">
        <v>1369</v>
      </c>
      <c r="U43" s="95">
        <f>-'2'!P42</f>
        <v>0</v>
      </c>
      <c r="V43" s="95">
        <f>'2'!R42</f>
        <v>0</v>
      </c>
      <c r="W43" s="233"/>
    </row>
    <row r="44" spans="1:23" ht="60" x14ac:dyDescent="0.25">
      <c r="A44" s="125" t="str">
        <f>'1'!A44</f>
        <v>1.2.2.2.9</v>
      </c>
      <c r="B44" s="232" t="str">
        <f>'1'!B44</f>
        <v>установка реклоузеров на ВЛ-10кВ фидер №13 п/с "ЗСМ" в районе ж/д ул. Ипподромная, 4</v>
      </c>
      <c r="C44" s="125" t="str">
        <f>'1'!C44</f>
        <v>J_1.2.2.2.9.L</v>
      </c>
      <c r="D44" s="125" t="s">
        <v>1369</v>
      </c>
      <c r="E44" s="125" t="s">
        <v>1369</v>
      </c>
      <c r="F44" s="94">
        <f>'2'!J43</f>
        <v>0</v>
      </c>
      <c r="G44" s="51">
        <f>'[6]4'!BS47</f>
        <v>0</v>
      </c>
      <c r="H44" s="51">
        <f>'[6]4'!BT47</f>
        <v>0</v>
      </c>
      <c r="I44" s="51">
        <f>'[6]4'!BU47</f>
        <v>0</v>
      </c>
      <c r="J44" s="51">
        <f>'[6]4'!BV47</f>
        <v>0</v>
      </c>
      <c r="K44" s="51">
        <f>'[6]4'!BW47</f>
        <v>0</v>
      </c>
      <c r="L44" s="125" t="s">
        <v>1369</v>
      </c>
      <c r="M44" s="117">
        <f>'2'!L43</f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25" t="s">
        <v>1369</v>
      </c>
      <c r="T44" s="51" t="s">
        <v>1369</v>
      </c>
      <c r="U44" s="95">
        <f>-'2'!P43</f>
        <v>0</v>
      </c>
      <c r="V44" s="95">
        <f>'2'!R43</f>
        <v>0</v>
      </c>
      <c r="W44" s="233"/>
    </row>
    <row r="45" spans="1:23" ht="60" x14ac:dyDescent="0.25">
      <c r="A45" s="125" t="str">
        <f>'1'!A45</f>
        <v>1.2.3</v>
      </c>
      <c r="B45" s="232" t="str">
        <f>'1'!B45</f>
        <v>Развитие и модернизация учета электрической энергии (мощности), всего, в том числе:</v>
      </c>
      <c r="C45" s="125" t="str">
        <f>'1'!C45</f>
        <v>нд</v>
      </c>
      <c r="D45" s="125" t="s">
        <v>1369</v>
      </c>
      <c r="E45" s="125" t="s">
        <v>1369</v>
      </c>
      <c r="F45" s="94">
        <f>'2'!J44</f>
        <v>0</v>
      </c>
      <c r="G45" s="51">
        <f>'[6]4'!BS48</f>
        <v>0</v>
      </c>
      <c r="H45" s="51">
        <f>'[6]4'!BT48</f>
        <v>0</v>
      </c>
      <c r="I45" s="51">
        <f>'[6]4'!BU48</f>
        <v>0</v>
      </c>
      <c r="J45" s="51">
        <f>'[6]4'!BV48</f>
        <v>0</v>
      </c>
      <c r="K45" s="51">
        <f>'[6]4'!BW48</f>
        <v>0</v>
      </c>
      <c r="L45" s="125" t="s">
        <v>1369</v>
      </c>
      <c r="M45" s="117">
        <f>'2'!L44</f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25" t="s">
        <v>1369</v>
      </c>
      <c r="T45" s="51" t="s">
        <v>1369</v>
      </c>
      <c r="U45" s="95">
        <f>-'2'!P44</f>
        <v>0</v>
      </c>
      <c r="V45" s="95">
        <f>'2'!R44</f>
        <v>0</v>
      </c>
      <c r="W45" s="233"/>
    </row>
    <row r="46" spans="1:23" ht="75" x14ac:dyDescent="0.25">
      <c r="A46" s="125" t="str">
        <f>'1'!A46</f>
        <v>1.2.3.5</v>
      </c>
      <c r="B46" s="232" t="str">
        <f>'1'!B46</f>
        <v>"Включение приборов учета в систему сбора и передачи данных, класс напряжения 0,22 (0,4) кВ, всего, в том числе:"</v>
      </c>
      <c r="C46" s="125" t="str">
        <f>'1'!C46</f>
        <v>нд</v>
      </c>
      <c r="D46" s="125" t="s">
        <v>1369</v>
      </c>
      <c r="E46" s="125" t="s">
        <v>1369</v>
      </c>
      <c r="F46" s="94">
        <f>'2'!J45</f>
        <v>0</v>
      </c>
      <c r="G46" s="51">
        <f>'[6]4'!BS49</f>
        <v>0</v>
      </c>
      <c r="H46" s="51">
        <f>'[6]4'!BT49</f>
        <v>0</v>
      </c>
      <c r="I46" s="51">
        <f>'[6]4'!BU49</f>
        <v>0</v>
      </c>
      <c r="J46" s="51">
        <f>'[6]4'!BV49</f>
        <v>0</v>
      </c>
      <c r="K46" s="51">
        <f>'[6]4'!BW49</f>
        <v>0</v>
      </c>
      <c r="L46" s="125" t="s">
        <v>1369</v>
      </c>
      <c r="M46" s="117">
        <f>'2'!L45</f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25" t="s">
        <v>1369</v>
      </c>
      <c r="T46" s="51" t="s">
        <v>1369</v>
      </c>
      <c r="U46" s="95">
        <f>-'2'!P45</f>
        <v>0</v>
      </c>
      <c r="V46" s="95" t="e">
        <f>'2'!R45</f>
        <v>#DIV/0!</v>
      </c>
      <c r="W46" s="233"/>
    </row>
    <row r="47" spans="1:23" ht="345" x14ac:dyDescent="0.25">
      <c r="A47" s="125" t="str">
        <f>'1'!A47</f>
        <v>1.2.3.5.1</v>
      </c>
      <c r="B47" s="232" t="str">
        <f>'1'!B47</f>
        <v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v>
      </c>
      <c r="C47" s="125" t="str">
        <f>'1'!C47</f>
        <v>J_1.2.3.5.1.N</v>
      </c>
      <c r="D47" s="125" t="s">
        <v>1369</v>
      </c>
      <c r="E47" s="125" t="s">
        <v>1369</v>
      </c>
      <c r="F47" s="94">
        <f>'2'!J46</f>
        <v>0</v>
      </c>
      <c r="G47" s="51">
        <f>'[6]4'!BS50</f>
        <v>0</v>
      </c>
      <c r="H47" s="51">
        <f>'[6]4'!BT50</f>
        <v>0</v>
      </c>
      <c r="I47" s="51">
        <f>'[6]4'!BU50</f>
        <v>0</v>
      </c>
      <c r="J47" s="51">
        <f>'[6]4'!BV50</f>
        <v>0</v>
      </c>
      <c r="K47" s="51">
        <f>'[6]4'!BW50</f>
        <v>0</v>
      </c>
      <c r="L47" s="125" t="s">
        <v>1369</v>
      </c>
      <c r="M47" s="117">
        <f>'2'!L46</f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25" t="s">
        <v>1369</v>
      </c>
      <c r="T47" s="51" t="s">
        <v>1369</v>
      </c>
      <c r="U47" s="95">
        <f>-'2'!P46</f>
        <v>0</v>
      </c>
      <c r="V47" s="95" t="e">
        <f>'2'!R46</f>
        <v>#DIV/0!</v>
      </c>
      <c r="W47" s="233"/>
    </row>
    <row r="48" spans="1:23" ht="165" x14ac:dyDescent="0.25">
      <c r="A48" s="125" t="str">
        <f>'1'!A48</f>
        <v>1.2.3.5.2</v>
      </c>
      <c r="B48" s="232" t="str">
        <f>'1'!B48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8" s="125" t="str">
        <f>'1'!C48</f>
        <v>J_1.2.3.5.2.O</v>
      </c>
      <c r="D48" s="125" t="s">
        <v>1369</v>
      </c>
      <c r="E48" s="125" t="s">
        <v>1369</v>
      </c>
      <c r="F48" s="94">
        <f>'2'!J47</f>
        <v>0</v>
      </c>
      <c r="G48" s="51">
        <f>'[6]4'!BS51</f>
        <v>0</v>
      </c>
      <c r="H48" s="51">
        <f>'[6]4'!BT51</f>
        <v>0</v>
      </c>
      <c r="I48" s="51">
        <f>'[6]4'!BU51</f>
        <v>0</v>
      </c>
      <c r="J48" s="51">
        <f>'[6]4'!BV51</f>
        <v>0</v>
      </c>
      <c r="K48" s="51">
        <f>'[6]4'!BW51</f>
        <v>0</v>
      </c>
      <c r="L48" s="125" t="s">
        <v>1369</v>
      </c>
      <c r="M48" s="117">
        <f>'2'!L47</f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25" t="s">
        <v>1369</v>
      </c>
      <c r="T48" s="51" t="s">
        <v>1369</v>
      </c>
      <c r="U48" s="95">
        <f>-'2'!P47</f>
        <v>0</v>
      </c>
      <c r="V48" s="95">
        <f>'2'!R47</f>
        <v>0</v>
      </c>
      <c r="W48" s="233"/>
    </row>
    <row r="49" spans="1:23" ht="45" x14ac:dyDescent="0.25">
      <c r="A49" s="125" t="str">
        <f>'1'!A49</f>
        <v>1.2.3.5.3</v>
      </c>
      <c r="B49" s="232" t="str">
        <f>'1'!B49</f>
        <v>Установка АСКУЭ в в точках перетока в смежные сети ТП-81, ТП-141, ТП-111, ТП-13, ТП-34</v>
      </c>
      <c r="C49" s="125" t="str">
        <f>'1'!C49</f>
        <v>J_1.2.3.5.3.N</v>
      </c>
      <c r="D49" s="125" t="s">
        <v>1369</v>
      </c>
      <c r="E49" s="125" t="s">
        <v>1369</v>
      </c>
      <c r="F49" s="94">
        <f>'2'!J48</f>
        <v>0</v>
      </c>
      <c r="G49" s="51">
        <f>'[6]4'!BS52</f>
        <v>0</v>
      </c>
      <c r="H49" s="51">
        <f>'[6]4'!BT52</f>
        <v>0</v>
      </c>
      <c r="I49" s="51">
        <f>'[6]4'!BU52</f>
        <v>0</v>
      </c>
      <c r="J49" s="51">
        <f>'[6]4'!BV52</f>
        <v>0</v>
      </c>
      <c r="K49" s="51">
        <f>'[6]4'!BW52</f>
        <v>0</v>
      </c>
      <c r="L49" s="125" t="s">
        <v>1369</v>
      </c>
      <c r="M49" s="117">
        <f>'2'!L48</f>
        <v>0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25" t="s">
        <v>1369</v>
      </c>
      <c r="T49" s="51" t="s">
        <v>1369</v>
      </c>
      <c r="U49" s="95">
        <f>-'2'!P48</f>
        <v>0</v>
      </c>
      <c r="V49" s="95">
        <f>'2'!R48</f>
        <v>0</v>
      </c>
      <c r="W49" s="233"/>
    </row>
    <row r="50" spans="1:23" ht="60" x14ac:dyDescent="0.25">
      <c r="A50" s="125" t="str">
        <f>'1'!A50</f>
        <v>1.2.3.6</v>
      </c>
      <c r="B50" s="232" t="str">
        <f>'1'!B50</f>
        <v>"Включение приборов учета в систему сбора и передачи данных, класс напряжения 6 (10) кВ, всего, в том числе:"</v>
      </c>
      <c r="C50" s="125" t="str">
        <f>'1'!C50</f>
        <v>нд</v>
      </c>
      <c r="D50" s="125" t="s">
        <v>1369</v>
      </c>
      <c r="E50" s="125" t="s">
        <v>1369</v>
      </c>
      <c r="F50" s="94">
        <f>'2'!J49</f>
        <v>0</v>
      </c>
      <c r="G50" s="51">
        <f>'[6]4'!BS53</f>
        <v>0</v>
      </c>
      <c r="H50" s="51">
        <f>'[6]4'!BT53</f>
        <v>0</v>
      </c>
      <c r="I50" s="51">
        <f>'[6]4'!BU53</f>
        <v>0</v>
      </c>
      <c r="J50" s="51">
        <f>'[6]4'!BV53</f>
        <v>0</v>
      </c>
      <c r="K50" s="51">
        <f>'[6]4'!BW53</f>
        <v>0</v>
      </c>
      <c r="L50" s="125" t="s">
        <v>1369</v>
      </c>
      <c r="M50" s="117">
        <f>'2'!L49</f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25" t="s">
        <v>1369</v>
      </c>
      <c r="T50" s="51" t="s">
        <v>1369</v>
      </c>
      <c r="U50" s="95">
        <f>-'2'!P49</f>
        <v>0</v>
      </c>
      <c r="V50" s="95">
        <f>'2'!R49</f>
        <v>0</v>
      </c>
      <c r="W50" s="233"/>
    </row>
    <row r="51" spans="1:23" ht="30" x14ac:dyDescent="0.25">
      <c r="A51" s="125" t="str">
        <f>'1'!A51</f>
        <v>1.2.3.6.1</v>
      </c>
      <c r="B51" s="232" t="str">
        <f>'1'!B51</f>
        <v>Установка АСКУЭ на п/с 35/10кВ ЗСМ ул.Селикатная</v>
      </c>
      <c r="C51" s="125" t="str">
        <f>'1'!C51</f>
        <v>J_1.2.3.6.1.N</v>
      </c>
      <c r="D51" s="125" t="s">
        <v>1369</v>
      </c>
      <c r="E51" s="125" t="s">
        <v>1369</v>
      </c>
      <c r="F51" s="94">
        <f>'2'!J50</f>
        <v>0</v>
      </c>
      <c r="G51" s="51">
        <f>'[6]4'!BS54</f>
        <v>0</v>
      </c>
      <c r="H51" s="51">
        <f>'[6]4'!BT54</f>
        <v>0</v>
      </c>
      <c r="I51" s="51">
        <f>'[6]4'!BU54</f>
        <v>0</v>
      </c>
      <c r="J51" s="51">
        <f>'[6]4'!BV54</f>
        <v>0</v>
      </c>
      <c r="K51" s="51">
        <f>'[6]4'!BW54</f>
        <v>0</v>
      </c>
      <c r="L51" s="125" t="s">
        <v>1369</v>
      </c>
      <c r="M51" s="117">
        <f>'2'!L50</f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25" t="s">
        <v>1369</v>
      </c>
      <c r="T51" s="51" t="s">
        <v>1369</v>
      </c>
      <c r="U51" s="95">
        <f>-'2'!P50</f>
        <v>0</v>
      </c>
      <c r="V51" s="95">
        <f>'2'!R50</f>
        <v>0</v>
      </c>
      <c r="W51" s="233"/>
    </row>
    <row r="52" spans="1:23" ht="45" x14ac:dyDescent="0.25">
      <c r="A52" s="125" t="str">
        <f>'1'!A52</f>
        <v>1.4.</v>
      </c>
      <c r="B52" s="232" t="str">
        <f>'1'!B52</f>
        <v>Прочее новое строительство объектов электросетевого хозяйства, всего, в том числе:</v>
      </c>
      <c r="C52" s="125" t="str">
        <f>'1'!C52</f>
        <v>нд</v>
      </c>
      <c r="D52" s="125" t="s">
        <v>1369</v>
      </c>
      <c r="E52" s="125" t="s">
        <v>1369</v>
      </c>
      <c r="F52" s="94">
        <f>'2'!J51</f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125" t="s">
        <v>1369</v>
      </c>
      <c r="M52" s="117">
        <f>M53+M54+M55+M56+M57</f>
        <v>0</v>
      </c>
      <c r="N52" s="118">
        <v>0</v>
      </c>
      <c r="O52" s="118">
        <v>0</v>
      </c>
      <c r="P52" s="117">
        <f t="shared" ref="P52:R52" si="8">P53+P54+P55+P56+P57</f>
        <v>0</v>
      </c>
      <c r="Q52" s="117">
        <f t="shared" si="8"/>
        <v>0</v>
      </c>
      <c r="R52" s="119">
        <f t="shared" si="8"/>
        <v>0</v>
      </c>
      <c r="S52" s="125" t="s">
        <v>1369</v>
      </c>
      <c r="T52" s="51" t="s">
        <v>1369</v>
      </c>
      <c r="U52" s="95">
        <f>-'2'!P51</f>
        <v>0</v>
      </c>
      <c r="V52" s="95">
        <f>'2'!R51</f>
        <v>0</v>
      </c>
      <c r="W52" s="233"/>
    </row>
    <row r="53" spans="1:23" ht="90" x14ac:dyDescent="0.25">
      <c r="A53" s="125" t="str">
        <f>'1'!A53</f>
        <v>1.4.1.</v>
      </c>
      <c r="B53" s="232" t="str">
        <f>'1'!B53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3" s="125" t="str">
        <f>'1'!C53</f>
        <v>J_1.4.1.O</v>
      </c>
      <c r="D53" s="125" t="s">
        <v>1369</v>
      </c>
      <c r="E53" s="125" t="s">
        <v>1369</v>
      </c>
      <c r="F53" s="94">
        <f>'2'!J52</f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125" t="s">
        <v>1369</v>
      </c>
      <c r="M53" s="117">
        <f>'2'!L52</f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25" t="s">
        <v>1369</v>
      </c>
      <c r="T53" s="51" t="s">
        <v>1369</v>
      </c>
      <c r="U53" s="95">
        <f>-'2'!P52</f>
        <v>0</v>
      </c>
      <c r="V53" s="95">
        <f>'2'!R52</f>
        <v>0</v>
      </c>
      <c r="W53" s="233"/>
    </row>
    <row r="54" spans="1:23" ht="45" x14ac:dyDescent="0.25">
      <c r="A54" s="125" t="str">
        <f>'1'!A54</f>
        <v>1.4.2.</v>
      </c>
      <c r="B54" s="232" t="str">
        <f>'1'!B54</f>
        <v xml:space="preserve">ВЛ-10кВ Ф-10"С" L-470м оп.88-94, оп.95-98, КЛ-10кВ Ф-10"С" L-190м оп.94-95   ул. Арсеньева. </v>
      </c>
      <c r="C54" s="125" t="str">
        <f>'1'!C54</f>
        <v>J_1.4.2.K</v>
      </c>
      <c r="D54" s="125" t="s">
        <v>1369</v>
      </c>
      <c r="E54" s="125" t="s">
        <v>1369</v>
      </c>
      <c r="F54" s="94">
        <f>'2'!J53</f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125" t="s">
        <v>1369</v>
      </c>
      <c r="M54" s="117">
        <f>'2'!L53</f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25" t="s">
        <v>1369</v>
      </c>
      <c r="T54" s="51" t="s">
        <v>1369</v>
      </c>
      <c r="U54" s="95">
        <f>-'2'!P53</f>
        <v>0</v>
      </c>
      <c r="V54" s="95">
        <f>'2'!R53</f>
        <v>0</v>
      </c>
      <c r="W54" s="233"/>
    </row>
    <row r="55" spans="1:23" ht="45" x14ac:dyDescent="0.25">
      <c r="A55" s="125" t="str">
        <f>'1'!A55</f>
        <v>1.4.3.</v>
      </c>
      <c r="B55" s="232" t="str">
        <f>'1'!B55</f>
        <v>КЛ-10кВ Ф-16"М   L-1170м" п/с "межзаводская"- ТП-119, ул. Красногвардейская</v>
      </c>
      <c r="C55" s="125" t="str">
        <f>'1'!C55</f>
        <v>J_1.4.3.M</v>
      </c>
      <c r="D55" s="125" t="s">
        <v>1369</v>
      </c>
      <c r="E55" s="125" t="s">
        <v>1369</v>
      </c>
      <c r="F55" s="94">
        <f>'2'!J54</f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125" t="s">
        <v>1369</v>
      </c>
      <c r="M55" s="117">
        <f>'2'!L54</f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25" t="s">
        <v>1369</v>
      </c>
      <c r="T55" s="51" t="s">
        <v>1369</v>
      </c>
      <c r="U55" s="95">
        <f>-'2'!P54</f>
        <v>0</v>
      </c>
      <c r="V55" s="95">
        <f>'2'!R54</f>
        <v>0</v>
      </c>
      <c r="W55" s="233"/>
    </row>
    <row r="56" spans="1:23" ht="150" x14ac:dyDescent="0.25">
      <c r="A56" s="125" t="str">
        <f>'1'!A56</f>
        <v>1.4.4.</v>
      </c>
      <c r="B56" s="232" t="str">
        <f>'1'!B56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6" s="125" t="str">
        <f>'1'!C56</f>
        <v>J_1.4.4.N</v>
      </c>
      <c r="D56" s="125" t="s">
        <v>1369</v>
      </c>
      <c r="E56" s="125" t="s">
        <v>1369</v>
      </c>
      <c r="F56" s="94">
        <f>'2'!J55</f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125" t="s">
        <v>1369</v>
      </c>
      <c r="M56" s="117">
        <f>'2'!L55</f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25" t="s">
        <v>1369</v>
      </c>
      <c r="T56" s="51" t="s">
        <v>1369</v>
      </c>
      <c r="U56" s="95">
        <f>-'2'!P55</f>
        <v>0</v>
      </c>
      <c r="V56" s="95">
        <f>'2'!R55</f>
        <v>0</v>
      </c>
      <c r="W56" s="233"/>
    </row>
    <row r="57" spans="1:23" ht="30" x14ac:dyDescent="0.25">
      <c r="A57" s="125" t="str">
        <f>'1'!A57</f>
        <v>1.4.5.</v>
      </c>
      <c r="B57" s="232" t="str">
        <f>'1'!B57</f>
        <v xml:space="preserve">Установка  2КТПБ  (2*1000) ул.Краснознаменная 4  </v>
      </c>
      <c r="C57" s="125" t="str">
        <f>'1'!C57</f>
        <v>J_1.4.5.K</v>
      </c>
      <c r="D57" s="125" t="s">
        <v>1369</v>
      </c>
      <c r="E57" s="125" t="s">
        <v>1369</v>
      </c>
      <c r="F57" s="94">
        <f>'2'!J56</f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125" t="s">
        <v>1369</v>
      </c>
      <c r="M57" s="117">
        <f>'2'!L56</f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25" t="s">
        <v>1369</v>
      </c>
      <c r="T57" s="51" t="s">
        <v>1369</v>
      </c>
      <c r="U57" s="95">
        <f>-'2'!P56</f>
        <v>0</v>
      </c>
      <c r="V57" s="95">
        <f>'2'!R56</f>
        <v>0</v>
      </c>
      <c r="W57" s="233"/>
    </row>
    <row r="58" spans="1:23" ht="30" x14ac:dyDescent="0.25">
      <c r="A58" s="125" t="str">
        <f>'1'!A58</f>
        <v>1.6.</v>
      </c>
      <c r="B58" s="232" t="str">
        <f>'1'!B58</f>
        <v>Прочие инвестиционные проекты, всего, в том числе:</v>
      </c>
      <c r="C58" s="125" t="str">
        <f>'1'!C58</f>
        <v>нд</v>
      </c>
      <c r="D58" s="125" t="s">
        <v>1369</v>
      </c>
      <c r="E58" s="125" t="s">
        <v>1369</v>
      </c>
      <c r="F58" s="94">
        <f>'2'!J57</f>
        <v>1.4160000000000001</v>
      </c>
      <c r="G58" s="51">
        <f>'[6]4'!BS60</f>
        <v>0</v>
      </c>
      <c r="H58" s="51">
        <f>'[6]4'!BT60</f>
        <v>0</v>
      </c>
      <c r="I58" s="51">
        <f>'[6]4'!BU60</f>
        <v>0</v>
      </c>
      <c r="J58" s="51">
        <f>'[6]4'!BV60</f>
        <v>0</v>
      </c>
      <c r="K58" s="51">
        <f>'[6]4'!BW60</f>
        <v>1</v>
      </c>
      <c r="L58" s="125" t="s">
        <v>1369</v>
      </c>
      <c r="M58" s="117">
        <f>SUM(M59:M75)</f>
        <v>1.4185000000000001</v>
      </c>
      <c r="N58" s="118">
        <v>0</v>
      </c>
      <c r="O58" s="118">
        <v>0</v>
      </c>
      <c r="P58" s="119">
        <f t="shared" ref="P58:Q58" si="9">SUM(P59:P75)</f>
        <v>0</v>
      </c>
      <c r="Q58" s="119">
        <f t="shared" si="9"/>
        <v>0</v>
      </c>
      <c r="R58" s="119">
        <v>1</v>
      </c>
      <c r="S58" s="125" t="s">
        <v>1369</v>
      </c>
      <c r="T58" s="51" t="s">
        <v>1369</v>
      </c>
      <c r="U58" s="95">
        <f>-'2'!P57</f>
        <v>-2.4999999999999467E-3</v>
      </c>
      <c r="V58" s="95">
        <f>'2'!R57</f>
        <v>100.17655367231637</v>
      </c>
      <c r="W58" s="233"/>
    </row>
    <row r="59" spans="1:23" ht="30" x14ac:dyDescent="0.25">
      <c r="A59" s="125" t="str">
        <f>'1'!A59</f>
        <v>1.6.1.</v>
      </c>
      <c r="B59" s="232" t="str">
        <f>'1'!B59</f>
        <v>АГП на базе -ГАЗ-33086 ВИТО 24-21</v>
      </c>
      <c r="C59" s="125" t="str">
        <f>'1'!C59</f>
        <v>J_1.6.1.K</v>
      </c>
      <c r="D59" s="125" t="s">
        <v>1369</v>
      </c>
      <c r="E59" s="125" t="s">
        <v>1369</v>
      </c>
      <c r="F59" s="94">
        <f>'2'!J58</f>
        <v>0</v>
      </c>
      <c r="G59" s="51">
        <f>'[6]4'!BS61</f>
        <v>0</v>
      </c>
      <c r="H59" s="51">
        <f>'[6]4'!BT61</f>
        <v>0</v>
      </c>
      <c r="I59" s="51">
        <f>'[6]4'!BU61</f>
        <v>0</v>
      </c>
      <c r="J59" s="51">
        <f>'[6]4'!BV61</f>
        <v>0</v>
      </c>
      <c r="K59" s="51">
        <f>'[6]4'!BW61</f>
        <v>0</v>
      </c>
      <c r="L59" s="125" t="s">
        <v>1369</v>
      </c>
      <c r="M59" s="117">
        <f>'2'!L58</f>
        <v>0</v>
      </c>
      <c r="N59" s="118">
        <v>0</v>
      </c>
      <c r="O59" s="118">
        <v>0</v>
      </c>
      <c r="P59" s="118">
        <v>0</v>
      </c>
      <c r="Q59" s="118">
        <v>0</v>
      </c>
      <c r="R59" s="118">
        <v>0</v>
      </c>
      <c r="S59" s="125" t="s">
        <v>1369</v>
      </c>
      <c r="T59" s="51" t="s">
        <v>1369</v>
      </c>
      <c r="U59" s="95">
        <f>-'2'!P58</f>
        <v>0</v>
      </c>
      <c r="V59" s="95">
        <f>'2'!R58</f>
        <v>0</v>
      </c>
      <c r="W59" s="233"/>
    </row>
    <row r="60" spans="1:23" ht="30" x14ac:dyDescent="0.25">
      <c r="A60" s="125" t="str">
        <f>'1'!A60</f>
        <v>1.6.2.</v>
      </c>
      <c r="B60" s="232" t="str">
        <f>'1'!B60</f>
        <v>грузовик с манипулятором Хёндай НР-120</v>
      </c>
      <c r="C60" s="125" t="str">
        <f>'1'!C60</f>
        <v>J_1.6.2.L</v>
      </c>
      <c r="D60" s="125" t="s">
        <v>1369</v>
      </c>
      <c r="E60" s="125" t="s">
        <v>1369</v>
      </c>
      <c r="F60" s="94">
        <f>'2'!J59</f>
        <v>0</v>
      </c>
      <c r="G60" s="51">
        <f>'[6]4'!BS62</f>
        <v>0</v>
      </c>
      <c r="H60" s="51">
        <f>'[6]4'!BT62</f>
        <v>0</v>
      </c>
      <c r="I60" s="51">
        <f>'[6]4'!BU62</f>
        <v>0</v>
      </c>
      <c r="J60" s="51">
        <f>'[6]4'!BV62</f>
        <v>0</v>
      </c>
      <c r="K60" s="51">
        <f>'[6]4'!BW62</f>
        <v>0</v>
      </c>
      <c r="L60" s="125" t="s">
        <v>1369</v>
      </c>
      <c r="M60" s="117">
        <f>'2'!L59</f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25" t="s">
        <v>1369</v>
      </c>
      <c r="T60" s="51" t="s">
        <v>1369</v>
      </c>
      <c r="U60" s="95">
        <f>-'2'!P59</f>
        <v>0</v>
      </c>
      <c r="V60" s="95">
        <f>'2'!R59</f>
        <v>0</v>
      </c>
      <c r="W60" s="233"/>
    </row>
    <row r="61" spans="1:23" ht="30" x14ac:dyDescent="0.25">
      <c r="A61" s="125" t="str">
        <f>'1'!A61</f>
        <v>1.6.3.</v>
      </c>
      <c r="B61" s="232" t="str">
        <f>'1'!B61</f>
        <v>экскаватор гусеничный САТ-305 SR</v>
      </c>
      <c r="C61" s="125" t="str">
        <f>'1'!C61</f>
        <v>J_1.6.3.L</v>
      </c>
      <c r="D61" s="125" t="s">
        <v>1369</v>
      </c>
      <c r="E61" s="125" t="s">
        <v>1369</v>
      </c>
      <c r="F61" s="94">
        <f>'2'!J60</f>
        <v>0</v>
      </c>
      <c r="G61" s="51">
        <f>'[6]4'!BS63</f>
        <v>0</v>
      </c>
      <c r="H61" s="51">
        <f>'[6]4'!BT63</f>
        <v>0</v>
      </c>
      <c r="I61" s="51">
        <f>'[6]4'!BU63</f>
        <v>0</v>
      </c>
      <c r="J61" s="51">
        <f>'[6]4'!BV63</f>
        <v>0</v>
      </c>
      <c r="K61" s="51">
        <f>'[6]4'!BW63</f>
        <v>0</v>
      </c>
      <c r="L61" s="125" t="s">
        <v>1369</v>
      </c>
      <c r="M61" s="117">
        <f>'2'!L60</f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  <c r="S61" s="125" t="s">
        <v>1369</v>
      </c>
      <c r="T61" s="51" t="s">
        <v>1369</v>
      </c>
      <c r="U61" s="95">
        <f>-'2'!P60</f>
        <v>0</v>
      </c>
      <c r="V61" s="95">
        <f>'2'!R60</f>
        <v>0</v>
      </c>
      <c r="W61" s="233"/>
    </row>
    <row r="62" spans="1:23" x14ac:dyDescent="0.25">
      <c r="A62" s="125" t="str">
        <f>'1'!A62</f>
        <v>1.6.4.</v>
      </c>
      <c r="B62" s="232" t="str">
        <f>'1'!B62</f>
        <v>БКМ на базе ГАЗ-33086</v>
      </c>
      <c r="C62" s="125" t="str">
        <f>'1'!C62</f>
        <v>J_1.6.4.M</v>
      </c>
      <c r="D62" s="125" t="s">
        <v>1369</v>
      </c>
      <c r="E62" s="125" t="s">
        <v>1369</v>
      </c>
      <c r="F62" s="94">
        <f>'2'!J61</f>
        <v>0</v>
      </c>
      <c r="G62" s="51">
        <f>'[6]4'!BS64</f>
        <v>0</v>
      </c>
      <c r="H62" s="51">
        <f>'[6]4'!BT64</f>
        <v>0</v>
      </c>
      <c r="I62" s="51">
        <f>'[6]4'!BU64</f>
        <v>0</v>
      </c>
      <c r="J62" s="51">
        <f>'[6]4'!BV64</f>
        <v>0</v>
      </c>
      <c r="K62" s="51">
        <f>'[6]4'!BW64</f>
        <v>0</v>
      </c>
      <c r="L62" s="125" t="s">
        <v>1369</v>
      </c>
      <c r="M62" s="117">
        <f>'2'!L61</f>
        <v>0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25" t="s">
        <v>1369</v>
      </c>
      <c r="T62" s="51" t="s">
        <v>1369</v>
      </c>
      <c r="U62" s="95">
        <f>-'2'!P61</f>
        <v>0</v>
      </c>
      <c r="V62" s="95">
        <f>'2'!R61</f>
        <v>0</v>
      </c>
      <c r="W62" s="233"/>
    </row>
    <row r="63" spans="1:23" ht="30" x14ac:dyDescent="0.25">
      <c r="A63" s="125" t="str">
        <f>'1'!A63</f>
        <v>1.6.5.</v>
      </c>
      <c r="B63" s="232" t="str">
        <f>'1'!B63</f>
        <v>установка управляемого прокола Р20 "PIT"</v>
      </c>
      <c r="C63" s="125" t="str">
        <f>'1'!C63</f>
        <v>J_1.6.5.L</v>
      </c>
      <c r="D63" s="125" t="s">
        <v>1369</v>
      </c>
      <c r="E63" s="125" t="s">
        <v>1369</v>
      </c>
      <c r="F63" s="94">
        <f>'2'!J62</f>
        <v>0</v>
      </c>
      <c r="G63" s="51">
        <f>'[6]4'!BS65</f>
        <v>0</v>
      </c>
      <c r="H63" s="51">
        <f>'[6]4'!BT65</f>
        <v>0</v>
      </c>
      <c r="I63" s="51">
        <f>'[6]4'!BU65</f>
        <v>0</v>
      </c>
      <c r="J63" s="51">
        <f>'[6]4'!BV65</f>
        <v>0</v>
      </c>
      <c r="K63" s="51">
        <f>'[6]4'!BW65</f>
        <v>0</v>
      </c>
      <c r="L63" s="125" t="s">
        <v>1369</v>
      </c>
      <c r="M63" s="117">
        <f>'2'!L62</f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0</v>
      </c>
      <c r="S63" s="125" t="s">
        <v>1369</v>
      </c>
      <c r="T63" s="51" t="s">
        <v>1369</v>
      </c>
      <c r="U63" s="95">
        <f>-'2'!P62</f>
        <v>0</v>
      </c>
      <c r="V63" s="95">
        <f>'2'!R62</f>
        <v>0</v>
      </c>
      <c r="W63" s="233"/>
    </row>
    <row r="64" spans="1:23" ht="30" x14ac:dyDescent="0.25">
      <c r="A64" s="125" t="str">
        <f>'1'!A64</f>
        <v>1.6.6.</v>
      </c>
      <c r="B64" s="232" t="str">
        <f>'1'!B64</f>
        <v>измельчитель веток Skorpion 160R/90</v>
      </c>
      <c r="C64" s="125" t="str">
        <f>'1'!C64</f>
        <v>J_1.6.6.K</v>
      </c>
      <c r="D64" s="125" t="s">
        <v>1369</v>
      </c>
      <c r="E64" s="125" t="s">
        <v>1369</v>
      </c>
      <c r="F64" s="94">
        <f>'2'!J63</f>
        <v>0</v>
      </c>
      <c r="G64" s="51">
        <f>'[6]4'!BS66</f>
        <v>0</v>
      </c>
      <c r="H64" s="51">
        <f>'[6]4'!BT66</f>
        <v>0</v>
      </c>
      <c r="I64" s="51">
        <f>'[6]4'!BU66</f>
        <v>0</v>
      </c>
      <c r="J64" s="51">
        <f>'[6]4'!BV66</f>
        <v>0</v>
      </c>
      <c r="K64" s="51">
        <f>'[6]4'!BW66</f>
        <v>0</v>
      </c>
      <c r="L64" s="125" t="s">
        <v>1369</v>
      </c>
      <c r="M64" s="117">
        <f>'2'!L63</f>
        <v>0</v>
      </c>
      <c r="N64" s="118">
        <v>0</v>
      </c>
      <c r="O64" s="118">
        <v>0</v>
      </c>
      <c r="P64" s="118">
        <v>0</v>
      </c>
      <c r="Q64" s="118">
        <v>0</v>
      </c>
      <c r="R64" s="118">
        <v>0</v>
      </c>
      <c r="S64" s="125" t="s">
        <v>1369</v>
      </c>
      <c r="T64" s="51" t="s">
        <v>1369</v>
      </c>
      <c r="U64" s="95">
        <f>-'2'!P63</f>
        <v>0</v>
      </c>
      <c r="V64" s="95">
        <f>'2'!R63</f>
        <v>0</v>
      </c>
      <c r="W64" s="233"/>
    </row>
    <row r="65" spans="1:23" x14ac:dyDescent="0.25">
      <c r="A65" s="125" t="str">
        <f>'1'!A65</f>
        <v>1.6.7.</v>
      </c>
      <c r="B65" s="232" t="str">
        <f>'1'!B65</f>
        <v>УАЗ Патриот</v>
      </c>
      <c r="C65" s="125" t="str">
        <f>'1'!C65</f>
        <v>J_1.6.7.L</v>
      </c>
      <c r="D65" s="125" t="s">
        <v>1369</v>
      </c>
      <c r="E65" s="125" t="s">
        <v>1369</v>
      </c>
      <c r="F65" s="94">
        <f>'2'!J64</f>
        <v>0</v>
      </c>
      <c r="G65" s="51">
        <f>'[6]4'!BS67</f>
        <v>0</v>
      </c>
      <c r="H65" s="51">
        <f>'[6]4'!BT67</f>
        <v>0</v>
      </c>
      <c r="I65" s="51">
        <f>'[6]4'!BU67</f>
        <v>0</v>
      </c>
      <c r="J65" s="51">
        <f>'[6]4'!BV67</f>
        <v>0</v>
      </c>
      <c r="K65" s="51">
        <f>'[6]4'!BW67</f>
        <v>0</v>
      </c>
      <c r="L65" s="125" t="s">
        <v>1369</v>
      </c>
      <c r="M65" s="117">
        <f>'2'!L64</f>
        <v>0</v>
      </c>
      <c r="N65" s="118">
        <v>0</v>
      </c>
      <c r="O65" s="118">
        <v>0</v>
      </c>
      <c r="P65" s="118">
        <v>0</v>
      </c>
      <c r="Q65" s="118">
        <v>0</v>
      </c>
      <c r="R65" s="118">
        <v>0</v>
      </c>
      <c r="S65" s="125" t="s">
        <v>1369</v>
      </c>
      <c r="T65" s="51" t="s">
        <v>1369</v>
      </c>
      <c r="U65" s="95">
        <f>-'2'!P64</f>
        <v>0</v>
      </c>
      <c r="V65" s="95">
        <f>'2'!R64</f>
        <v>0</v>
      </c>
      <c r="W65" s="233"/>
    </row>
    <row r="66" spans="1:23" ht="30" x14ac:dyDescent="0.25">
      <c r="A66" s="125" t="str">
        <f>'1'!A66</f>
        <v>1.6.8.</v>
      </c>
      <c r="B66" s="232" t="str">
        <f>'1'!B66</f>
        <v>Автогидроподъемник АГП на базе ГАЗ-33086</v>
      </c>
      <c r="C66" s="125" t="str">
        <f>'1'!C66</f>
        <v>J_1.6.8.O</v>
      </c>
      <c r="D66" s="125" t="s">
        <v>1369</v>
      </c>
      <c r="E66" s="125" t="s">
        <v>1369</v>
      </c>
      <c r="F66" s="94">
        <f>'2'!J65</f>
        <v>0</v>
      </c>
      <c r="G66" s="51">
        <f>'[6]4'!BS68</f>
        <v>0</v>
      </c>
      <c r="H66" s="51">
        <f>'[6]4'!BT68</f>
        <v>0</v>
      </c>
      <c r="I66" s="51">
        <f>'[6]4'!BU68</f>
        <v>0</v>
      </c>
      <c r="J66" s="51">
        <f>'[6]4'!BV68</f>
        <v>0</v>
      </c>
      <c r="K66" s="51">
        <f>'[6]4'!BW68</f>
        <v>0</v>
      </c>
      <c r="L66" s="125" t="s">
        <v>1369</v>
      </c>
      <c r="M66" s="117">
        <f>'2'!L65</f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  <c r="S66" s="125" t="s">
        <v>1369</v>
      </c>
      <c r="T66" s="51" t="s">
        <v>1369</v>
      </c>
      <c r="U66" s="95">
        <f>-'2'!P65</f>
        <v>0</v>
      </c>
      <c r="V66" s="95">
        <f>'2'!R65</f>
        <v>0</v>
      </c>
      <c r="W66" s="233"/>
    </row>
    <row r="67" spans="1:23" x14ac:dyDescent="0.25">
      <c r="A67" s="125" t="str">
        <f>'1'!A67</f>
        <v>1.6.9.</v>
      </c>
      <c r="B67" s="232" t="str">
        <f>'1'!B67</f>
        <v>ПРМ на базе ГАЗ-33086</v>
      </c>
      <c r="C67" s="125" t="str">
        <f>'1'!C67</f>
        <v>J_1.6.9.K</v>
      </c>
      <c r="D67" s="125" t="s">
        <v>1369</v>
      </c>
      <c r="E67" s="125" t="s">
        <v>1369</v>
      </c>
      <c r="F67" s="94">
        <f>'2'!J66</f>
        <v>0</v>
      </c>
      <c r="G67" s="51">
        <f>'[6]4'!BS69</f>
        <v>0</v>
      </c>
      <c r="H67" s="51">
        <f>'[6]4'!BT69</f>
        <v>0</v>
      </c>
      <c r="I67" s="51">
        <f>'[6]4'!BU69</f>
        <v>0</v>
      </c>
      <c r="J67" s="51">
        <f>'[6]4'!BV69</f>
        <v>0</v>
      </c>
      <c r="K67" s="51">
        <f>'[6]4'!BW69</f>
        <v>0</v>
      </c>
      <c r="L67" s="125" t="s">
        <v>1369</v>
      </c>
      <c r="M67" s="117">
        <f>'2'!L66</f>
        <v>0</v>
      </c>
      <c r="N67" s="118">
        <v>0</v>
      </c>
      <c r="O67" s="118">
        <v>0</v>
      </c>
      <c r="P67" s="118">
        <v>0</v>
      </c>
      <c r="Q67" s="118">
        <v>0</v>
      </c>
      <c r="R67" s="118">
        <v>0</v>
      </c>
      <c r="S67" s="125" t="s">
        <v>1369</v>
      </c>
      <c r="T67" s="51" t="s">
        <v>1369</v>
      </c>
      <c r="U67" s="95">
        <f>-'2'!P66</f>
        <v>0</v>
      </c>
      <c r="V67" s="95">
        <f>'2'!R66</f>
        <v>0</v>
      </c>
      <c r="W67" s="233"/>
    </row>
    <row r="68" spans="1:23" ht="30" x14ac:dyDescent="0.25">
      <c r="A68" s="125" t="str">
        <f>'1'!A68</f>
        <v>1.6.10.</v>
      </c>
      <c r="B68" s="232" t="str">
        <f>'1'!B68</f>
        <v>тракторный -тягач на базе МТЗ-82</v>
      </c>
      <c r="C68" s="125" t="str">
        <f>'1'!C68</f>
        <v>J_1.6.10.M</v>
      </c>
      <c r="D68" s="125" t="s">
        <v>1369</v>
      </c>
      <c r="E68" s="125" t="s">
        <v>1369</v>
      </c>
      <c r="F68" s="94">
        <f>'2'!J67</f>
        <v>0</v>
      </c>
      <c r="G68" s="51">
        <f>'[6]4'!BS70</f>
        <v>0</v>
      </c>
      <c r="H68" s="51">
        <f>'[6]4'!BT70</f>
        <v>0</v>
      </c>
      <c r="I68" s="51">
        <f>'[6]4'!BU70</f>
        <v>0</v>
      </c>
      <c r="J68" s="51">
        <f>'[6]4'!BV70</f>
        <v>0</v>
      </c>
      <c r="K68" s="51">
        <f>'[6]4'!BW70</f>
        <v>0</v>
      </c>
      <c r="L68" s="125" t="s">
        <v>1369</v>
      </c>
      <c r="M68" s="117">
        <f>'2'!L67</f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25" t="s">
        <v>1369</v>
      </c>
      <c r="T68" s="51" t="s">
        <v>1369</v>
      </c>
      <c r="U68" s="95">
        <f>-'2'!P67</f>
        <v>0</v>
      </c>
      <c r="V68" s="95">
        <f>'2'!R67</f>
        <v>0</v>
      </c>
      <c r="W68" s="233"/>
    </row>
    <row r="69" spans="1:23" x14ac:dyDescent="0.25">
      <c r="A69" s="125" t="str">
        <f>'1'!A69</f>
        <v>1.6.11.</v>
      </c>
      <c r="B69" s="232" t="str">
        <f>'1'!B69</f>
        <v>самосвал Хёндай HP-65</v>
      </c>
      <c r="C69" s="125" t="str">
        <f>'1'!C69</f>
        <v>J_1.6.11.L</v>
      </c>
      <c r="D69" s="125" t="s">
        <v>1369</v>
      </c>
      <c r="E69" s="125" t="s">
        <v>1369</v>
      </c>
      <c r="F69" s="94">
        <f>'2'!J68</f>
        <v>0</v>
      </c>
      <c r="G69" s="51">
        <f>'[6]4'!BS71</f>
        <v>0</v>
      </c>
      <c r="H69" s="51">
        <f>'[6]4'!BT71</f>
        <v>0</v>
      </c>
      <c r="I69" s="51">
        <f>'[6]4'!BU71</f>
        <v>0</v>
      </c>
      <c r="J69" s="51">
        <f>'[6]4'!BV71</f>
        <v>0</v>
      </c>
      <c r="K69" s="51">
        <f>'[6]4'!BW71</f>
        <v>0</v>
      </c>
      <c r="L69" s="125" t="s">
        <v>1369</v>
      </c>
      <c r="M69" s="117">
        <f>'2'!L68</f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  <c r="S69" s="125" t="s">
        <v>1369</v>
      </c>
      <c r="T69" s="51" t="s">
        <v>1369</v>
      </c>
      <c r="U69" s="95">
        <f>-'2'!P68</f>
        <v>0</v>
      </c>
      <c r="V69" s="95">
        <f>'2'!R68</f>
        <v>0</v>
      </c>
      <c r="W69" s="233"/>
    </row>
    <row r="70" spans="1:23" x14ac:dyDescent="0.25">
      <c r="A70" s="125" t="str">
        <f>'1'!A70</f>
        <v>1.6.12.</v>
      </c>
      <c r="B70" s="232" t="str">
        <f>'1'!B70</f>
        <v>УАЗ -390995 (буханка)</v>
      </c>
      <c r="C70" s="125" t="str">
        <f>'1'!C70</f>
        <v>J_1.6.12.M</v>
      </c>
      <c r="D70" s="125" t="s">
        <v>1369</v>
      </c>
      <c r="E70" s="125" t="s">
        <v>1369</v>
      </c>
      <c r="F70" s="94">
        <f>'2'!J69</f>
        <v>1.4160000000000001</v>
      </c>
      <c r="G70" s="51">
        <f>'[6]4'!BS72</f>
        <v>0</v>
      </c>
      <c r="H70" s="51">
        <f>'[6]4'!BT72</f>
        <v>0</v>
      </c>
      <c r="I70" s="51">
        <f>'[6]4'!BU72</f>
        <v>0</v>
      </c>
      <c r="J70" s="51">
        <f>'[6]4'!BV72</f>
        <v>0</v>
      </c>
      <c r="K70" s="51">
        <f>'[6]4'!BW72</f>
        <v>1</v>
      </c>
      <c r="L70" s="125" t="s">
        <v>1369</v>
      </c>
      <c r="M70" s="117">
        <f>'2'!L69</f>
        <v>1.4185000000000001</v>
      </c>
      <c r="N70" s="118">
        <v>0</v>
      </c>
      <c r="O70" s="118">
        <v>0</v>
      </c>
      <c r="P70" s="118">
        <v>0</v>
      </c>
      <c r="Q70" s="118">
        <v>0</v>
      </c>
      <c r="R70" s="118">
        <v>1</v>
      </c>
      <c r="S70" s="125" t="s">
        <v>1369</v>
      </c>
      <c r="T70" s="51" t="s">
        <v>1369</v>
      </c>
      <c r="U70" s="95">
        <f>-'2'!P69</f>
        <v>-2.4999999999999467E-3</v>
      </c>
      <c r="V70" s="95">
        <f>'2'!R69</f>
        <v>0</v>
      </c>
      <c r="W70" s="233"/>
    </row>
    <row r="71" spans="1:23" ht="30" x14ac:dyDescent="0.25">
      <c r="A71" s="125" t="str">
        <f>'1'!A71</f>
        <v>1.6.13.</v>
      </c>
      <c r="B71" s="232" t="str">
        <f>'1'!B71</f>
        <v>БКМ-205Д-01 на базе МТЗ-82 (ямобур)</v>
      </c>
      <c r="C71" s="125" t="str">
        <f>'1'!C71</f>
        <v>J_1.6.13.N</v>
      </c>
      <c r="D71" s="125" t="s">
        <v>1369</v>
      </c>
      <c r="E71" s="125" t="s">
        <v>1369</v>
      </c>
      <c r="F71" s="94">
        <f>'2'!J70</f>
        <v>0</v>
      </c>
      <c r="G71" s="51">
        <f>'[6]4'!BS73</f>
        <v>0</v>
      </c>
      <c r="H71" s="51">
        <f>'[6]4'!BT73</f>
        <v>0</v>
      </c>
      <c r="I71" s="51">
        <f>'[6]4'!BU73</f>
        <v>0</v>
      </c>
      <c r="J71" s="51">
        <f>'[6]4'!BV73</f>
        <v>0</v>
      </c>
      <c r="K71" s="51">
        <f>'[6]4'!BW73</f>
        <v>0</v>
      </c>
      <c r="L71" s="125" t="s">
        <v>1369</v>
      </c>
      <c r="M71" s="117">
        <f>'2'!L70</f>
        <v>0</v>
      </c>
      <c r="N71" s="118">
        <v>0</v>
      </c>
      <c r="O71" s="118">
        <v>0</v>
      </c>
      <c r="P71" s="118">
        <v>0</v>
      </c>
      <c r="Q71" s="118">
        <v>0</v>
      </c>
      <c r="R71" s="118">
        <v>0</v>
      </c>
      <c r="S71" s="125" t="s">
        <v>1369</v>
      </c>
      <c r="T71" s="51" t="s">
        <v>1369</v>
      </c>
      <c r="U71" s="95">
        <f>-'2'!P70</f>
        <v>0</v>
      </c>
      <c r="V71" s="95">
        <f>'2'!R70</f>
        <v>0</v>
      </c>
      <c r="W71" s="233"/>
    </row>
    <row r="72" spans="1:23" ht="45" x14ac:dyDescent="0.25">
      <c r="A72" s="125" t="str">
        <f>'1'!A72</f>
        <v>1.6.14.</v>
      </c>
      <c r="B72" s="232" t="str">
        <f>'1'!B72</f>
        <v xml:space="preserve">измеритель параметров силовых трансформаторов К 540-3 </v>
      </c>
      <c r="C72" s="125" t="str">
        <f>'1'!C72</f>
        <v>J_1.6.14.M</v>
      </c>
      <c r="D72" s="125" t="s">
        <v>1369</v>
      </c>
      <c r="E72" s="125" t="s">
        <v>1369</v>
      </c>
      <c r="F72" s="94">
        <f>'2'!J71</f>
        <v>0</v>
      </c>
      <c r="G72" s="51">
        <f>'[6]4'!BS74</f>
        <v>0</v>
      </c>
      <c r="H72" s="51">
        <f>'[6]4'!BT74</f>
        <v>0</v>
      </c>
      <c r="I72" s="51">
        <f>'[6]4'!BU74</f>
        <v>0</v>
      </c>
      <c r="J72" s="51">
        <f>'[6]4'!BV74</f>
        <v>0</v>
      </c>
      <c r="K72" s="51">
        <f>'[6]4'!BW74</f>
        <v>0</v>
      </c>
      <c r="L72" s="125" t="s">
        <v>1369</v>
      </c>
      <c r="M72" s="117">
        <f>'2'!L71</f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0</v>
      </c>
      <c r="S72" s="125" t="s">
        <v>1369</v>
      </c>
      <c r="T72" s="51" t="s">
        <v>1369</v>
      </c>
      <c r="U72" s="95">
        <f>-'2'!P71</f>
        <v>0</v>
      </c>
      <c r="V72" s="95">
        <f>'2'!R71</f>
        <v>0</v>
      </c>
      <c r="W72" s="233"/>
    </row>
    <row r="73" spans="1:23" x14ac:dyDescent="0.25">
      <c r="A73" s="125" t="str">
        <f>'1'!A73</f>
        <v>1.6.15.</v>
      </c>
      <c r="B73" s="232" t="str">
        <f>'1'!B73</f>
        <v>СКАТ -70П</v>
      </c>
      <c r="C73" s="125" t="str">
        <f>'1'!C73</f>
        <v>J_1.6.15.K</v>
      </c>
      <c r="D73" s="125" t="s">
        <v>1369</v>
      </c>
      <c r="E73" s="125" t="s">
        <v>1369</v>
      </c>
      <c r="F73" s="94">
        <f>'2'!J72</f>
        <v>0</v>
      </c>
      <c r="G73" s="51">
        <f>'[6]4'!BS75</f>
        <v>0</v>
      </c>
      <c r="H73" s="51">
        <f>'[6]4'!BT75</f>
        <v>0</v>
      </c>
      <c r="I73" s="51">
        <f>'[6]4'!BU75</f>
        <v>0</v>
      </c>
      <c r="J73" s="51">
        <f>'[6]4'!BV75</f>
        <v>0</v>
      </c>
      <c r="K73" s="51">
        <f>'[6]4'!BW75</f>
        <v>0</v>
      </c>
      <c r="L73" s="125" t="s">
        <v>1369</v>
      </c>
      <c r="M73" s="117">
        <f>'2'!L72</f>
        <v>0</v>
      </c>
      <c r="N73" s="118">
        <v>0</v>
      </c>
      <c r="O73" s="118">
        <v>0</v>
      </c>
      <c r="P73" s="118">
        <v>0</v>
      </c>
      <c r="Q73" s="118">
        <v>0</v>
      </c>
      <c r="R73" s="118">
        <v>0</v>
      </c>
      <c r="S73" s="125" t="s">
        <v>1369</v>
      </c>
      <c r="T73" s="51" t="s">
        <v>1369</v>
      </c>
      <c r="U73" s="95">
        <f>-'2'!P72</f>
        <v>0</v>
      </c>
      <c r="V73" s="95">
        <f>'2'!R72</f>
        <v>0</v>
      </c>
      <c r="W73" s="233"/>
    </row>
    <row r="74" spans="1:23" x14ac:dyDescent="0.25">
      <c r="A74" s="125" t="str">
        <f>'1'!A74</f>
        <v>1.6.16.</v>
      </c>
      <c r="B74" s="232" t="str">
        <f>'1'!B74</f>
        <v>СКАТ М100В</v>
      </c>
      <c r="C74" s="125" t="str">
        <f>'1'!C74</f>
        <v>J_1.6.16.L</v>
      </c>
      <c r="D74" s="125" t="s">
        <v>1369</v>
      </c>
      <c r="E74" s="125" t="s">
        <v>1369</v>
      </c>
      <c r="F74" s="94">
        <f>'2'!J73</f>
        <v>0</v>
      </c>
      <c r="G74" s="51">
        <f>'[6]4'!BS76</f>
        <v>0</v>
      </c>
      <c r="H74" s="51">
        <f>'[6]4'!BT76</f>
        <v>0</v>
      </c>
      <c r="I74" s="51">
        <f>'[6]4'!BU76</f>
        <v>0</v>
      </c>
      <c r="J74" s="51">
        <f>'[6]4'!BV76</f>
        <v>0</v>
      </c>
      <c r="K74" s="51">
        <f>'[6]4'!BW76</f>
        <v>0</v>
      </c>
      <c r="L74" s="125" t="s">
        <v>1369</v>
      </c>
      <c r="M74" s="117">
        <f>'2'!L73</f>
        <v>0</v>
      </c>
      <c r="N74" s="118">
        <v>0</v>
      </c>
      <c r="O74" s="118">
        <v>0</v>
      </c>
      <c r="P74" s="118">
        <v>0</v>
      </c>
      <c r="Q74" s="118">
        <v>0</v>
      </c>
      <c r="R74" s="118">
        <v>0</v>
      </c>
      <c r="S74" s="125" t="s">
        <v>1369</v>
      </c>
      <c r="T74" s="51" t="s">
        <v>1369</v>
      </c>
      <c r="U74" s="95">
        <f>-'2'!P73</f>
        <v>0</v>
      </c>
      <c r="V74" s="95">
        <f>'2'!R73</f>
        <v>0</v>
      </c>
      <c r="W74" s="233"/>
    </row>
    <row r="75" spans="1:23" ht="45" x14ac:dyDescent="0.25">
      <c r="A75" s="125" t="str">
        <f>'1'!A75</f>
        <v>1.6.17.</v>
      </c>
      <c r="B75" s="232" t="str">
        <f>'1'!B75</f>
        <v>СВП-10 стенд механических испытаний повреждений для ведения работ на высоте</v>
      </c>
      <c r="C75" s="125" t="str">
        <f>'1'!C75</f>
        <v>J_1.6.17.N</v>
      </c>
      <c r="D75" s="125" t="s">
        <v>1369</v>
      </c>
      <c r="E75" s="125" t="s">
        <v>1369</v>
      </c>
      <c r="F75" s="94">
        <f>'2'!J74</f>
        <v>0</v>
      </c>
      <c r="G75" s="51">
        <f>'[6]4'!BS77</f>
        <v>0</v>
      </c>
      <c r="H75" s="51">
        <f>'[6]4'!BT77</f>
        <v>0</v>
      </c>
      <c r="I75" s="51">
        <f>'[6]4'!BU77</f>
        <v>0</v>
      </c>
      <c r="J75" s="51">
        <f>'[6]4'!BV77</f>
        <v>0</v>
      </c>
      <c r="K75" s="51">
        <f>'[6]4'!BW77</f>
        <v>0</v>
      </c>
      <c r="L75" s="125" t="s">
        <v>1369</v>
      </c>
      <c r="M75" s="117">
        <f>'2'!L74</f>
        <v>0</v>
      </c>
      <c r="N75" s="118">
        <v>0</v>
      </c>
      <c r="O75" s="118">
        <v>0</v>
      </c>
      <c r="P75" s="118">
        <v>0</v>
      </c>
      <c r="Q75" s="118">
        <v>0</v>
      </c>
      <c r="R75" s="118">
        <v>0</v>
      </c>
      <c r="S75" s="125" t="s">
        <v>1369</v>
      </c>
      <c r="T75" s="51" t="s">
        <v>1369</v>
      </c>
      <c r="U75" s="95">
        <f>-'2'!P74</f>
        <v>0</v>
      </c>
      <c r="V75" s="95">
        <f>'2'!R74</f>
        <v>0</v>
      </c>
      <c r="W75" s="233"/>
    </row>
  </sheetData>
  <mergeCells count="13">
    <mergeCell ref="A12:A15"/>
    <mergeCell ref="B12:B15"/>
    <mergeCell ref="C12:C15"/>
    <mergeCell ref="D12:D15"/>
    <mergeCell ref="E12:R12"/>
    <mergeCell ref="W12:W15"/>
    <mergeCell ref="E13:K13"/>
    <mergeCell ref="L13:R13"/>
    <mergeCell ref="F14:K14"/>
    <mergeCell ref="M14:R14"/>
    <mergeCell ref="S14:T14"/>
    <mergeCell ref="U14:V14"/>
    <mergeCell ref="S12:V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H546"/>
  <sheetViews>
    <sheetView workbookViewId="0">
      <selection activeCell="B34" sqref="B34"/>
    </sheetView>
  </sheetViews>
  <sheetFormatPr defaultRowHeight="15" x14ac:dyDescent="0.25"/>
  <cols>
    <col min="2" max="2" width="62.5703125" customWidth="1"/>
  </cols>
  <sheetData>
    <row r="1" spans="1:8" x14ac:dyDescent="0.25">
      <c r="A1" s="1" t="s">
        <v>960</v>
      </c>
    </row>
    <row r="2" spans="1:8" ht="13.9" customHeight="1" x14ac:dyDescent="0.25">
      <c r="A2" s="1" t="s">
        <v>59</v>
      </c>
    </row>
    <row r="3" spans="1:8" x14ac:dyDescent="0.25">
      <c r="A3" s="1" t="s">
        <v>60</v>
      </c>
    </row>
    <row r="4" spans="1:8" ht="13.9" customHeight="1" x14ac:dyDescent="0.25">
      <c r="A4" s="1" t="s">
        <v>961</v>
      </c>
    </row>
    <row r="5" spans="1:8" x14ac:dyDescent="0.25">
      <c r="A5" s="1" t="s">
        <v>245</v>
      </c>
    </row>
    <row r="6" spans="1:8" ht="13.9" customHeight="1" x14ac:dyDescent="0.25">
      <c r="A6" s="1" t="s">
        <v>4</v>
      </c>
    </row>
    <row r="7" spans="1:8" x14ac:dyDescent="0.25">
      <c r="A7" s="1" t="s">
        <v>246</v>
      </c>
    </row>
    <row r="8" spans="1:8" ht="13.9" customHeight="1" x14ac:dyDescent="0.25">
      <c r="A8" s="1" t="s">
        <v>247</v>
      </c>
    </row>
    <row r="9" spans="1:8" x14ac:dyDescent="0.25">
      <c r="A9" s="1" t="s">
        <v>248</v>
      </c>
    </row>
    <row r="10" spans="1:8" ht="13.9" customHeight="1" x14ac:dyDescent="0.25">
      <c r="A10" s="1" t="s">
        <v>6</v>
      </c>
    </row>
    <row r="11" spans="1:8" x14ac:dyDescent="0.25">
      <c r="A11" s="1" t="s">
        <v>249</v>
      </c>
    </row>
    <row r="12" spans="1:8" ht="13.9" customHeight="1" thickBot="1" x14ac:dyDescent="0.3"/>
    <row r="13" spans="1:8" ht="16.5" thickBot="1" x14ac:dyDescent="0.3">
      <c r="A13" s="546" t="s">
        <v>962</v>
      </c>
      <c r="B13" s="546" t="s">
        <v>250</v>
      </c>
      <c r="C13" s="300" t="s">
        <v>251</v>
      </c>
      <c r="D13" s="303" t="s">
        <v>252</v>
      </c>
      <c r="E13" s="305"/>
      <c r="F13" s="548" t="s">
        <v>963</v>
      </c>
      <c r="G13" s="549"/>
      <c r="H13" s="312" t="s">
        <v>74</v>
      </c>
    </row>
    <row r="14" spans="1:8" ht="13.9" customHeight="1" thickBot="1" x14ac:dyDescent="0.3">
      <c r="A14" s="547"/>
      <c r="B14" s="547"/>
      <c r="C14" s="302"/>
      <c r="D14" s="7" t="s">
        <v>75</v>
      </c>
      <c r="E14" s="7" t="s">
        <v>76</v>
      </c>
      <c r="F14" s="6" t="s">
        <v>964</v>
      </c>
      <c r="G14" s="4" t="s">
        <v>965</v>
      </c>
      <c r="H14" s="314"/>
    </row>
    <row r="15" spans="1:8" ht="15.75" thickBot="1" x14ac:dyDescent="0.3">
      <c r="A15" s="8" t="s">
        <v>966</v>
      </c>
      <c r="B15" s="8" t="s">
        <v>84</v>
      </c>
      <c r="C15" s="7" t="s">
        <v>537</v>
      </c>
      <c r="D15" s="7" t="s">
        <v>538</v>
      </c>
      <c r="E15" s="7" t="s">
        <v>87</v>
      </c>
      <c r="F15" s="8" t="s">
        <v>967</v>
      </c>
      <c r="G15" s="7" t="s">
        <v>968</v>
      </c>
      <c r="H15" s="8" t="s">
        <v>539</v>
      </c>
    </row>
    <row r="16" spans="1:8" ht="13.9" customHeight="1" thickBot="1" x14ac:dyDescent="0.3">
      <c r="A16" s="343" t="s">
        <v>969</v>
      </c>
      <c r="B16" s="344"/>
      <c r="C16" s="344"/>
      <c r="D16" s="344"/>
      <c r="E16" s="344"/>
      <c r="F16" s="344"/>
      <c r="G16" s="344"/>
      <c r="H16" s="345"/>
    </row>
    <row r="17" spans="1:8" ht="15.75" thickBot="1" x14ac:dyDescent="0.3">
      <c r="A17" s="8" t="s">
        <v>970</v>
      </c>
      <c r="B17" s="9" t="s">
        <v>253</v>
      </c>
      <c r="C17" s="9" t="s">
        <v>254</v>
      </c>
      <c r="D17" s="12"/>
      <c r="E17" s="12"/>
      <c r="F17" s="10"/>
      <c r="G17" s="10"/>
      <c r="H17" s="11"/>
    </row>
    <row r="18" spans="1:8" ht="13.9" customHeight="1" thickBot="1" x14ac:dyDescent="0.3">
      <c r="A18" s="8" t="s">
        <v>92</v>
      </c>
      <c r="B18" s="22" t="s">
        <v>256</v>
      </c>
      <c r="C18" s="9" t="s">
        <v>254</v>
      </c>
      <c r="D18" s="12"/>
      <c r="E18" s="12"/>
      <c r="F18" s="10"/>
      <c r="G18" s="10"/>
      <c r="H18" s="11"/>
    </row>
    <row r="19" spans="1:8" ht="33" customHeight="1" thickBot="1" x14ac:dyDescent="0.3">
      <c r="A19" s="7" t="s">
        <v>971</v>
      </c>
      <c r="B19" s="23" t="s">
        <v>258</v>
      </c>
      <c r="C19" s="5" t="s">
        <v>254</v>
      </c>
      <c r="D19" s="12"/>
      <c r="E19" s="12"/>
      <c r="F19" s="10"/>
      <c r="G19" s="10"/>
      <c r="H19" s="11"/>
    </row>
    <row r="20" spans="1:8" ht="13.9" customHeight="1" thickBot="1" x14ac:dyDescent="0.3">
      <c r="A20" s="7" t="s">
        <v>972</v>
      </c>
      <c r="B20" s="23" t="s">
        <v>260</v>
      </c>
      <c r="C20" s="5" t="s">
        <v>254</v>
      </c>
      <c r="D20" s="12"/>
      <c r="E20" s="12"/>
      <c r="F20" s="10"/>
      <c r="G20" s="10"/>
      <c r="H20" s="11"/>
    </row>
    <row r="21" spans="1:8" ht="32.450000000000003" customHeight="1" thickBot="1" x14ac:dyDescent="0.3">
      <c r="A21" s="7" t="s">
        <v>973</v>
      </c>
      <c r="B21" s="23" t="s">
        <v>262</v>
      </c>
      <c r="C21" s="5" t="s">
        <v>254</v>
      </c>
      <c r="D21" s="12"/>
      <c r="E21" s="12"/>
      <c r="F21" s="10"/>
      <c r="G21" s="10"/>
      <c r="H21" s="11"/>
    </row>
    <row r="22" spans="1:8" ht="15.75" thickBot="1" x14ac:dyDescent="0.3">
      <c r="A22" s="8" t="s">
        <v>974</v>
      </c>
      <c r="B22" s="9" t="s">
        <v>264</v>
      </c>
      <c r="C22" s="9" t="s">
        <v>254</v>
      </c>
      <c r="D22" s="12"/>
      <c r="E22" s="12"/>
      <c r="F22" s="10"/>
      <c r="G22" s="10"/>
      <c r="H22" s="11"/>
    </row>
    <row r="23" spans="1:8" ht="15.75" thickBot="1" x14ac:dyDescent="0.3">
      <c r="A23" s="8" t="s">
        <v>975</v>
      </c>
      <c r="B23" s="9" t="s">
        <v>266</v>
      </c>
      <c r="C23" s="9" t="s">
        <v>254</v>
      </c>
      <c r="D23" s="12"/>
      <c r="E23" s="12"/>
      <c r="F23" s="10"/>
      <c r="G23" s="10"/>
      <c r="H23" s="11"/>
    </row>
    <row r="24" spans="1:8" ht="15.75" thickBot="1" x14ac:dyDescent="0.3">
      <c r="A24" s="8" t="s">
        <v>976</v>
      </c>
      <c r="B24" s="9" t="s">
        <v>268</v>
      </c>
      <c r="C24" s="9" t="s">
        <v>254</v>
      </c>
      <c r="D24" s="12"/>
      <c r="E24" s="12"/>
      <c r="F24" s="10"/>
      <c r="G24" s="10"/>
      <c r="H24" s="11"/>
    </row>
    <row r="25" spans="1:8" ht="15.75" thickBot="1" x14ac:dyDescent="0.3">
      <c r="A25" s="8" t="s">
        <v>977</v>
      </c>
      <c r="B25" s="9" t="s">
        <v>269</v>
      </c>
      <c r="C25" s="9" t="s">
        <v>254</v>
      </c>
      <c r="D25" s="12"/>
      <c r="E25" s="12"/>
      <c r="F25" s="10"/>
      <c r="G25" s="10"/>
      <c r="H25" s="11"/>
    </row>
    <row r="26" spans="1:8" ht="15.75" thickBot="1" x14ac:dyDescent="0.3">
      <c r="A26" s="8" t="s">
        <v>978</v>
      </c>
      <c r="B26" s="9" t="s">
        <v>270</v>
      </c>
      <c r="C26" s="9" t="s">
        <v>254</v>
      </c>
      <c r="D26" s="12"/>
      <c r="E26" s="12"/>
      <c r="F26" s="10"/>
      <c r="G26" s="10"/>
      <c r="H26" s="11"/>
    </row>
    <row r="27" spans="1:8" ht="15.75" thickBot="1" x14ac:dyDescent="0.3">
      <c r="A27" s="8" t="s">
        <v>979</v>
      </c>
      <c r="B27" s="9" t="s">
        <v>271</v>
      </c>
      <c r="C27" s="9" t="s">
        <v>254</v>
      </c>
      <c r="D27" s="12"/>
      <c r="E27" s="12"/>
      <c r="F27" s="10"/>
      <c r="G27" s="10"/>
      <c r="H27" s="11"/>
    </row>
    <row r="28" spans="1:8" ht="28.15" customHeight="1" thickBot="1" x14ac:dyDescent="0.3">
      <c r="A28" s="7" t="s">
        <v>980</v>
      </c>
      <c r="B28" s="23" t="s">
        <v>272</v>
      </c>
      <c r="C28" s="5" t="s">
        <v>254</v>
      </c>
      <c r="D28" s="12"/>
      <c r="E28" s="12"/>
      <c r="F28" s="10"/>
      <c r="G28" s="10"/>
      <c r="H28" s="11"/>
    </row>
    <row r="29" spans="1:8" ht="15.75" thickBot="1" x14ac:dyDescent="0.3">
      <c r="A29" s="8" t="s">
        <v>981</v>
      </c>
      <c r="B29" s="24" t="s">
        <v>273</v>
      </c>
      <c r="C29" s="9" t="s">
        <v>254</v>
      </c>
      <c r="D29" s="12"/>
      <c r="E29" s="12"/>
      <c r="F29" s="10"/>
      <c r="G29" s="10"/>
      <c r="H29" s="11"/>
    </row>
    <row r="30" spans="1:8" ht="15.75" thickBot="1" x14ac:dyDescent="0.3">
      <c r="A30" s="8" t="s">
        <v>982</v>
      </c>
      <c r="B30" s="24" t="s">
        <v>274</v>
      </c>
      <c r="C30" s="9" t="s">
        <v>254</v>
      </c>
      <c r="D30" s="12"/>
      <c r="E30" s="12"/>
      <c r="F30" s="10"/>
      <c r="G30" s="10"/>
      <c r="H30" s="11"/>
    </row>
    <row r="31" spans="1:8" ht="15.75" thickBot="1" x14ac:dyDescent="0.3">
      <c r="A31" s="8" t="s">
        <v>983</v>
      </c>
      <c r="B31" s="9" t="s">
        <v>275</v>
      </c>
      <c r="C31" s="9" t="s">
        <v>254</v>
      </c>
      <c r="D31" s="12"/>
      <c r="E31" s="12"/>
      <c r="F31" s="10"/>
      <c r="G31" s="10"/>
      <c r="H31" s="11"/>
    </row>
    <row r="32" spans="1:8" ht="27.6" customHeight="1" thickBot="1" x14ac:dyDescent="0.3">
      <c r="A32" s="7" t="s">
        <v>984</v>
      </c>
      <c r="B32" s="23" t="s">
        <v>277</v>
      </c>
      <c r="C32" s="5" t="s">
        <v>254</v>
      </c>
      <c r="D32" s="12"/>
      <c r="E32" s="12"/>
      <c r="F32" s="10"/>
      <c r="G32" s="10"/>
      <c r="H32" s="11"/>
    </row>
    <row r="33" spans="1:8" ht="15.75" thickBot="1" x14ac:dyDescent="0.3">
      <c r="A33" s="8" t="s">
        <v>985</v>
      </c>
      <c r="B33" s="9" t="s">
        <v>986</v>
      </c>
      <c r="C33" s="9" t="s">
        <v>254</v>
      </c>
      <c r="D33" s="12"/>
      <c r="E33" s="12"/>
      <c r="F33" s="10"/>
      <c r="G33" s="10"/>
      <c r="H33" s="11"/>
    </row>
    <row r="34" spans="1:8" ht="28.15" customHeight="1" thickBot="1" x14ac:dyDescent="0.3">
      <c r="A34" s="7" t="s">
        <v>987</v>
      </c>
      <c r="B34" s="26" t="s">
        <v>258</v>
      </c>
      <c r="C34" s="5" t="s">
        <v>254</v>
      </c>
      <c r="D34" s="12"/>
      <c r="E34" s="12"/>
      <c r="F34" s="10"/>
      <c r="G34" s="10"/>
      <c r="H34" s="11"/>
    </row>
    <row r="35" spans="1:8" ht="33" customHeight="1" thickBot="1" x14ac:dyDescent="0.3">
      <c r="A35" s="7" t="s">
        <v>988</v>
      </c>
      <c r="B35" s="26" t="s">
        <v>260</v>
      </c>
      <c r="C35" s="5" t="s">
        <v>254</v>
      </c>
      <c r="D35" s="12"/>
      <c r="E35" s="12"/>
      <c r="F35" s="10"/>
      <c r="G35" s="10"/>
      <c r="H35" s="11"/>
    </row>
    <row r="36" spans="1:8" ht="31.15" customHeight="1" thickBot="1" x14ac:dyDescent="0.3">
      <c r="A36" s="7" t="s">
        <v>989</v>
      </c>
      <c r="B36" s="26" t="s">
        <v>262</v>
      </c>
      <c r="C36" s="5" t="s">
        <v>254</v>
      </c>
      <c r="D36" s="12"/>
      <c r="E36" s="12"/>
      <c r="F36" s="10"/>
      <c r="G36" s="10"/>
      <c r="H36" s="11"/>
    </row>
    <row r="37" spans="1:8" ht="15.75" thickBot="1" x14ac:dyDescent="0.3">
      <c r="A37" s="8" t="s">
        <v>990</v>
      </c>
      <c r="B37" s="9" t="s">
        <v>264</v>
      </c>
      <c r="C37" s="9" t="s">
        <v>254</v>
      </c>
      <c r="D37" s="12"/>
      <c r="E37" s="12"/>
      <c r="F37" s="10"/>
      <c r="G37" s="10"/>
      <c r="H37" s="11"/>
    </row>
    <row r="38" spans="1:8" ht="15.75" thickBot="1" x14ac:dyDescent="0.3">
      <c r="A38" s="8" t="s">
        <v>991</v>
      </c>
      <c r="B38" s="9" t="s">
        <v>266</v>
      </c>
      <c r="C38" s="9" t="s">
        <v>254</v>
      </c>
      <c r="D38" s="12"/>
      <c r="E38" s="12"/>
      <c r="F38" s="10"/>
      <c r="G38" s="10"/>
      <c r="H38" s="11"/>
    </row>
    <row r="39" spans="1:8" ht="15.75" thickBot="1" x14ac:dyDescent="0.3">
      <c r="A39" s="8" t="s">
        <v>992</v>
      </c>
      <c r="B39" s="9" t="s">
        <v>268</v>
      </c>
      <c r="C39" s="9" t="s">
        <v>254</v>
      </c>
      <c r="D39" s="12"/>
      <c r="E39" s="12"/>
      <c r="F39" s="10"/>
      <c r="G39" s="10"/>
      <c r="H39" s="11"/>
    </row>
    <row r="40" spans="1:8" ht="15.75" thickBot="1" x14ac:dyDescent="0.3">
      <c r="A40" s="8" t="s">
        <v>993</v>
      </c>
      <c r="B40" s="9" t="s">
        <v>269</v>
      </c>
      <c r="C40" s="9" t="s">
        <v>254</v>
      </c>
      <c r="D40" s="12"/>
      <c r="E40" s="12"/>
      <c r="F40" s="10"/>
      <c r="G40" s="10"/>
      <c r="H40" s="11"/>
    </row>
    <row r="41" spans="1:8" ht="15.75" thickBot="1" x14ac:dyDescent="0.3">
      <c r="A41" s="8" t="s">
        <v>994</v>
      </c>
      <c r="B41" s="9" t="s">
        <v>270</v>
      </c>
      <c r="C41" s="9" t="s">
        <v>254</v>
      </c>
      <c r="D41" s="12"/>
      <c r="E41" s="12"/>
      <c r="F41" s="10"/>
      <c r="G41" s="10"/>
      <c r="H41" s="11"/>
    </row>
    <row r="42" spans="1:8" ht="15.75" thickBot="1" x14ac:dyDescent="0.3">
      <c r="A42" s="8" t="s">
        <v>995</v>
      </c>
      <c r="B42" s="9" t="s">
        <v>271</v>
      </c>
      <c r="C42" s="9" t="s">
        <v>254</v>
      </c>
      <c r="D42" s="12"/>
      <c r="E42" s="12"/>
      <c r="F42" s="10"/>
      <c r="G42" s="10"/>
      <c r="H42" s="11"/>
    </row>
    <row r="43" spans="1:8" ht="28.9" customHeight="1" thickBot="1" x14ac:dyDescent="0.3">
      <c r="A43" s="7" t="s">
        <v>996</v>
      </c>
      <c r="B43" s="23" t="s">
        <v>272</v>
      </c>
      <c r="C43" s="5" t="s">
        <v>254</v>
      </c>
      <c r="D43" s="12"/>
      <c r="E43" s="12"/>
      <c r="F43" s="10"/>
      <c r="G43" s="10"/>
      <c r="H43" s="11"/>
    </row>
    <row r="44" spans="1:8" ht="15.75" thickBot="1" x14ac:dyDescent="0.3">
      <c r="A44" s="8" t="s">
        <v>997</v>
      </c>
      <c r="B44" s="24" t="s">
        <v>273</v>
      </c>
      <c r="C44" s="9" t="s">
        <v>254</v>
      </c>
      <c r="D44" s="12"/>
      <c r="E44" s="12"/>
      <c r="F44" s="10"/>
      <c r="G44" s="10"/>
      <c r="H44" s="11"/>
    </row>
    <row r="45" spans="1:8" ht="15.75" thickBot="1" x14ac:dyDescent="0.3">
      <c r="A45" s="8" t="s">
        <v>998</v>
      </c>
      <c r="B45" s="24" t="s">
        <v>274</v>
      </c>
      <c r="C45" s="9" t="s">
        <v>254</v>
      </c>
      <c r="D45" s="12"/>
      <c r="E45" s="12"/>
      <c r="F45" s="10"/>
      <c r="G45" s="10"/>
      <c r="H45" s="11"/>
    </row>
    <row r="46" spans="1:8" ht="15.75" thickBot="1" x14ac:dyDescent="0.3">
      <c r="A46" s="8" t="s">
        <v>999</v>
      </c>
      <c r="B46" s="9" t="s">
        <v>275</v>
      </c>
      <c r="C46" s="9" t="s">
        <v>254</v>
      </c>
      <c r="D46" s="12"/>
      <c r="E46" s="12"/>
      <c r="F46" s="10"/>
      <c r="G46" s="10"/>
      <c r="H46" s="11"/>
    </row>
    <row r="47" spans="1:8" ht="15.75" thickBot="1" x14ac:dyDescent="0.3">
      <c r="A47" s="8" t="s">
        <v>1000</v>
      </c>
      <c r="B47" s="9" t="s">
        <v>285</v>
      </c>
      <c r="C47" s="9" t="s">
        <v>254</v>
      </c>
      <c r="D47" s="12"/>
      <c r="E47" s="12"/>
      <c r="F47" s="10"/>
      <c r="G47" s="10"/>
      <c r="H47" s="11"/>
    </row>
    <row r="48" spans="1:8" ht="15.75" thickBot="1" x14ac:dyDescent="0.3">
      <c r="A48" s="8" t="s">
        <v>987</v>
      </c>
      <c r="B48" s="24" t="s">
        <v>286</v>
      </c>
      <c r="C48" s="9" t="s">
        <v>254</v>
      </c>
      <c r="D48" s="12"/>
      <c r="E48" s="12"/>
      <c r="F48" s="10"/>
      <c r="G48" s="10"/>
      <c r="H48" s="11"/>
    </row>
    <row r="49" spans="1:8" ht="15.75" thickBot="1" x14ac:dyDescent="0.3">
      <c r="A49" s="8" t="s">
        <v>988</v>
      </c>
      <c r="B49" s="24" t="s">
        <v>287</v>
      </c>
      <c r="C49" s="9" t="s">
        <v>254</v>
      </c>
      <c r="D49" s="12"/>
      <c r="E49" s="12"/>
      <c r="F49" s="10"/>
      <c r="G49" s="10"/>
      <c r="H49" s="11"/>
    </row>
    <row r="50" spans="1:8" ht="15.75" thickBot="1" x14ac:dyDescent="0.3">
      <c r="A50" s="8" t="s">
        <v>1001</v>
      </c>
      <c r="B50" s="27" t="s">
        <v>288</v>
      </c>
      <c r="C50" s="9" t="s">
        <v>254</v>
      </c>
      <c r="D50" s="12"/>
      <c r="E50" s="12"/>
      <c r="F50" s="10"/>
      <c r="G50" s="10"/>
      <c r="H50" s="11"/>
    </row>
    <row r="51" spans="1:8" ht="25.15" customHeight="1" thickBot="1" x14ac:dyDescent="0.3">
      <c r="A51" s="17" t="s">
        <v>1002</v>
      </c>
      <c r="B51" s="28" t="s">
        <v>289</v>
      </c>
      <c r="C51" s="5" t="s">
        <v>254</v>
      </c>
      <c r="D51" s="12"/>
      <c r="E51" s="12"/>
      <c r="F51" s="10"/>
      <c r="G51" s="10"/>
      <c r="H51" s="11"/>
    </row>
    <row r="52" spans="1:8" ht="15.75" thickBot="1" x14ac:dyDescent="0.3">
      <c r="A52" s="15" t="s">
        <v>1003</v>
      </c>
      <c r="B52" s="29" t="s">
        <v>290</v>
      </c>
      <c r="C52" s="9" t="s">
        <v>254</v>
      </c>
      <c r="D52" s="12"/>
      <c r="E52" s="12"/>
      <c r="F52" s="10"/>
      <c r="G52" s="10"/>
      <c r="H52" s="11"/>
    </row>
    <row r="53" spans="1:8" ht="15.75" thickBot="1" x14ac:dyDescent="0.3">
      <c r="A53" s="8" t="s">
        <v>1004</v>
      </c>
      <c r="B53" s="27" t="s">
        <v>291</v>
      </c>
      <c r="C53" s="9" t="s">
        <v>254</v>
      </c>
      <c r="D53" s="12"/>
      <c r="E53" s="12"/>
      <c r="F53" s="10"/>
      <c r="G53" s="10"/>
      <c r="H53" s="11"/>
    </row>
    <row r="54" spans="1:8" ht="15.75" thickBot="1" x14ac:dyDescent="0.3">
      <c r="A54" s="8" t="s">
        <v>989</v>
      </c>
      <c r="B54" s="24" t="s">
        <v>292</v>
      </c>
      <c r="C54" s="9" t="s">
        <v>254</v>
      </c>
      <c r="D54" s="12"/>
      <c r="E54" s="12"/>
      <c r="F54" s="10"/>
      <c r="G54" s="10"/>
      <c r="H54" s="11"/>
    </row>
    <row r="55" spans="1:8" ht="15.75" thickBot="1" x14ac:dyDescent="0.3">
      <c r="A55" s="8" t="s">
        <v>1005</v>
      </c>
      <c r="B55" s="24" t="s">
        <v>293</v>
      </c>
      <c r="C55" s="9" t="s">
        <v>254</v>
      </c>
      <c r="D55" s="12"/>
      <c r="E55" s="12"/>
      <c r="F55" s="10"/>
      <c r="G55" s="10"/>
      <c r="H55" s="11"/>
    </row>
    <row r="56" spans="1:8" ht="15.75" thickBot="1" x14ac:dyDescent="0.3">
      <c r="A56" s="8" t="s">
        <v>1006</v>
      </c>
      <c r="B56" s="9" t="s">
        <v>294</v>
      </c>
      <c r="C56" s="9" t="s">
        <v>254</v>
      </c>
      <c r="D56" s="12"/>
      <c r="E56" s="12"/>
      <c r="F56" s="10"/>
      <c r="G56" s="10"/>
      <c r="H56" s="11"/>
    </row>
    <row r="57" spans="1:8" ht="25.15" customHeight="1" thickBot="1" x14ac:dyDescent="0.3">
      <c r="A57" s="7" t="s">
        <v>1007</v>
      </c>
      <c r="B57" s="26" t="s">
        <v>295</v>
      </c>
      <c r="C57" s="5" t="s">
        <v>254</v>
      </c>
      <c r="D57" s="12"/>
      <c r="E57" s="12"/>
      <c r="F57" s="10"/>
      <c r="G57" s="10"/>
      <c r="H57" s="11"/>
    </row>
    <row r="58" spans="1:8" ht="25.9" customHeight="1" thickBot="1" x14ac:dyDescent="0.3">
      <c r="A58" s="7" t="s">
        <v>1008</v>
      </c>
      <c r="B58" s="26" t="s">
        <v>296</v>
      </c>
      <c r="C58" s="5" t="s">
        <v>254</v>
      </c>
      <c r="D58" s="12"/>
      <c r="E58" s="12"/>
      <c r="F58" s="10"/>
      <c r="G58" s="10"/>
      <c r="H58" s="11"/>
    </row>
    <row r="59" spans="1:8" ht="15.75" thickBot="1" x14ac:dyDescent="0.3">
      <c r="A59" s="8" t="s">
        <v>1009</v>
      </c>
      <c r="B59" s="24" t="s">
        <v>297</v>
      </c>
      <c r="C59" s="9" t="s">
        <v>254</v>
      </c>
      <c r="D59" s="12"/>
      <c r="E59" s="12"/>
      <c r="F59" s="10"/>
      <c r="G59" s="10"/>
      <c r="H59" s="11"/>
    </row>
    <row r="60" spans="1:8" ht="15.75" thickBot="1" x14ac:dyDescent="0.3">
      <c r="A60" s="8" t="s">
        <v>1010</v>
      </c>
      <c r="B60" s="24" t="s">
        <v>298</v>
      </c>
      <c r="C60" s="9" t="s">
        <v>254</v>
      </c>
      <c r="D60" s="12"/>
      <c r="E60" s="12"/>
      <c r="F60" s="10"/>
      <c r="G60" s="10"/>
      <c r="H60" s="11"/>
    </row>
    <row r="61" spans="1:8" ht="15.75" thickBot="1" x14ac:dyDescent="0.3">
      <c r="A61" s="8" t="s">
        <v>1011</v>
      </c>
      <c r="B61" s="24" t="s">
        <v>299</v>
      </c>
      <c r="C61" s="9" t="s">
        <v>254</v>
      </c>
      <c r="D61" s="12"/>
      <c r="E61" s="12"/>
      <c r="F61" s="10"/>
      <c r="G61" s="10"/>
      <c r="H61" s="11"/>
    </row>
    <row r="62" spans="1:8" ht="15.75" thickBot="1" x14ac:dyDescent="0.3">
      <c r="A62" s="8" t="s">
        <v>1012</v>
      </c>
      <c r="B62" s="9" t="s">
        <v>300</v>
      </c>
      <c r="C62" s="9" t="s">
        <v>254</v>
      </c>
      <c r="D62" s="12"/>
      <c r="E62" s="12"/>
      <c r="F62" s="10"/>
      <c r="G62" s="10"/>
      <c r="H62" s="11"/>
    </row>
    <row r="63" spans="1:8" ht="15.75" thickBot="1" x14ac:dyDescent="0.3">
      <c r="A63" s="8" t="s">
        <v>1013</v>
      </c>
      <c r="B63" s="9" t="s">
        <v>301</v>
      </c>
      <c r="C63" s="9" t="s">
        <v>254</v>
      </c>
      <c r="D63" s="12"/>
      <c r="E63" s="12"/>
      <c r="F63" s="10"/>
      <c r="G63" s="10"/>
      <c r="H63" s="11"/>
    </row>
    <row r="64" spans="1:8" ht="15.75" thickBot="1" x14ac:dyDescent="0.3">
      <c r="A64" s="8" t="s">
        <v>1014</v>
      </c>
      <c r="B64" s="9" t="s">
        <v>302</v>
      </c>
      <c r="C64" s="9" t="s">
        <v>254</v>
      </c>
      <c r="D64" s="12"/>
      <c r="E64" s="12"/>
      <c r="F64" s="10"/>
      <c r="G64" s="10"/>
      <c r="H64" s="11"/>
    </row>
    <row r="65" spans="1:8" ht="15.75" thickBot="1" x14ac:dyDescent="0.3">
      <c r="A65" s="8" t="s">
        <v>1015</v>
      </c>
      <c r="B65" s="24" t="s">
        <v>304</v>
      </c>
      <c r="C65" s="9" t="s">
        <v>254</v>
      </c>
      <c r="D65" s="12"/>
      <c r="E65" s="12"/>
      <c r="F65" s="10"/>
      <c r="G65" s="10"/>
      <c r="H65" s="11"/>
    </row>
    <row r="66" spans="1:8" ht="15.75" thickBot="1" x14ac:dyDescent="0.3">
      <c r="A66" s="8" t="s">
        <v>1016</v>
      </c>
      <c r="B66" s="24" t="s">
        <v>306</v>
      </c>
      <c r="C66" s="9" t="s">
        <v>254</v>
      </c>
      <c r="D66" s="12"/>
      <c r="E66" s="12"/>
      <c r="F66" s="10"/>
      <c r="G66" s="10"/>
      <c r="H66" s="11"/>
    </row>
    <row r="67" spans="1:8" ht="15.75" thickBot="1" x14ac:dyDescent="0.3">
      <c r="A67" s="8" t="s">
        <v>1017</v>
      </c>
      <c r="B67" s="9" t="s">
        <v>307</v>
      </c>
      <c r="C67" s="9" t="s">
        <v>254</v>
      </c>
      <c r="D67" s="12"/>
      <c r="E67" s="12"/>
      <c r="F67" s="10"/>
      <c r="G67" s="10"/>
      <c r="H67" s="11"/>
    </row>
    <row r="68" spans="1:8" ht="15.75" thickBot="1" x14ac:dyDescent="0.3"/>
    <row r="69" spans="1:8" ht="15.75" thickBot="1" x14ac:dyDescent="0.3">
      <c r="A69" s="8" t="s">
        <v>1018</v>
      </c>
      <c r="B69" s="24" t="s">
        <v>308</v>
      </c>
      <c r="C69" s="9" t="s">
        <v>1019</v>
      </c>
      <c r="D69" s="10"/>
      <c r="E69" s="10"/>
      <c r="F69" s="10"/>
      <c r="G69" s="10"/>
      <c r="H69" s="10"/>
    </row>
    <row r="70" spans="1:8" ht="15.75" thickBot="1" x14ac:dyDescent="0.3">
      <c r="A70" s="8" t="s">
        <v>1020</v>
      </c>
      <c r="B70" s="24" t="s">
        <v>309</v>
      </c>
      <c r="C70" s="9" t="s">
        <v>1019</v>
      </c>
      <c r="D70" s="10"/>
      <c r="E70" s="10"/>
      <c r="F70" s="10"/>
      <c r="G70" s="10"/>
      <c r="H70" s="10"/>
    </row>
    <row r="71" spans="1:8" ht="15.75" thickBot="1" x14ac:dyDescent="0.3">
      <c r="A71" s="8" t="s">
        <v>1021</v>
      </c>
      <c r="B71" s="24" t="s">
        <v>310</v>
      </c>
      <c r="C71" s="9" t="s">
        <v>1019</v>
      </c>
      <c r="D71" s="10"/>
      <c r="E71" s="10"/>
      <c r="F71" s="10"/>
      <c r="G71" s="10"/>
      <c r="H71" s="10"/>
    </row>
    <row r="72" spans="1:8" ht="15.75" thickBot="1" x14ac:dyDescent="0.3">
      <c r="A72" s="8" t="s">
        <v>311</v>
      </c>
      <c r="B72" s="22" t="s">
        <v>312</v>
      </c>
      <c r="C72" s="9" t="s">
        <v>1019</v>
      </c>
      <c r="D72" s="10"/>
      <c r="E72" s="10"/>
      <c r="F72" s="10"/>
      <c r="G72" s="10"/>
      <c r="H72" s="10"/>
    </row>
    <row r="73" spans="1:8" ht="15.75" thickBot="1" x14ac:dyDescent="0.3">
      <c r="A73" s="8" t="s">
        <v>1022</v>
      </c>
      <c r="B73" s="24" t="s">
        <v>313</v>
      </c>
      <c r="C73" s="9" t="s">
        <v>1019</v>
      </c>
      <c r="D73" s="10"/>
      <c r="E73" s="10"/>
      <c r="F73" s="10"/>
      <c r="G73" s="10"/>
      <c r="H73" s="10"/>
    </row>
    <row r="74" spans="1:8" ht="15.75" thickBot="1" x14ac:dyDescent="0.3">
      <c r="A74" s="8" t="s">
        <v>1023</v>
      </c>
      <c r="B74" s="24" t="s">
        <v>314</v>
      </c>
      <c r="C74" s="9" t="s">
        <v>1019</v>
      </c>
      <c r="D74" s="10"/>
      <c r="E74" s="10"/>
      <c r="F74" s="10"/>
      <c r="G74" s="10"/>
      <c r="H74" s="10"/>
    </row>
    <row r="75" spans="1:8" ht="15.75" thickBot="1" x14ac:dyDescent="0.3">
      <c r="A75" s="8" t="s">
        <v>1024</v>
      </c>
      <c r="B75" s="24" t="s">
        <v>1025</v>
      </c>
      <c r="C75" s="9" t="s">
        <v>1019</v>
      </c>
      <c r="D75" s="10"/>
      <c r="E75" s="10"/>
      <c r="F75" s="10"/>
      <c r="G75" s="10"/>
      <c r="H75" s="10"/>
    </row>
    <row r="76" spans="1:8" ht="15.75" thickBot="1" x14ac:dyDescent="0.3">
      <c r="A76" s="8" t="s">
        <v>1026</v>
      </c>
      <c r="B76" s="9" t="s">
        <v>1027</v>
      </c>
      <c r="C76" s="9" t="s">
        <v>1019</v>
      </c>
      <c r="D76" s="10"/>
      <c r="E76" s="10"/>
      <c r="F76" s="10"/>
      <c r="G76" s="10"/>
      <c r="H76" s="10"/>
    </row>
    <row r="77" spans="1:8" ht="26.45" customHeight="1" thickBot="1" x14ac:dyDescent="0.3">
      <c r="A77" s="8" t="s">
        <v>1028</v>
      </c>
      <c r="B77" s="22" t="s">
        <v>256</v>
      </c>
      <c r="C77" s="9" t="s">
        <v>1019</v>
      </c>
      <c r="D77" s="10"/>
      <c r="E77" s="10"/>
      <c r="F77" s="10"/>
      <c r="G77" s="10"/>
      <c r="H77" s="10"/>
    </row>
    <row r="78" spans="1:8" ht="31.15" customHeight="1" thickBot="1" x14ac:dyDescent="0.3">
      <c r="A78" s="7" t="s">
        <v>1029</v>
      </c>
      <c r="B78" s="26" t="s">
        <v>258</v>
      </c>
      <c r="C78" s="5" t="s">
        <v>1019</v>
      </c>
      <c r="D78" s="10"/>
      <c r="E78" s="10"/>
      <c r="F78" s="10"/>
      <c r="G78" s="10"/>
      <c r="H78" s="10"/>
    </row>
    <row r="79" spans="1:8" ht="31.15" customHeight="1" thickBot="1" x14ac:dyDescent="0.3">
      <c r="A79" s="7" t="s">
        <v>1030</v>
      </c>
      <c r="B79" s="26" t="s">
        <v>260</v>
      </c>
      <c r="C79" s="5" t="s">
        <v>1019</v>
      </c>
      <c r="D79" s="10"/>
      <c r="E79" s="10"/>
      <c r="F79" s="10"/>
      <c r="G79" s="10"/>
      <c r="H79" s="10"/>
    </row>
    <row r="80" spans="1:8" ht="36" customHeight="1" thickBot="1" x14ac:dyDescent="0.3">
      <c r="A80" s="7" t="s">
        <v>1031</v>
      </c>
      <c r="B80" s="26" t="s">
        <v>262</v>
      </c>
      <c r="C80" s="5" t="s">
        <v>1019</v>
      </c>
      <c r="D80" s="10"/>
      <c r="E80" s="10"/>
      <c r="F80" s="10"/>
      <c r="G80" s="10"/>
      <c r="H80" s="10"/>
    </row>
    <row r="81" spans="1:8" ht="25.9" customHeight="1" thickBot="1" x14ac:dyDescent="0.3">
      <c r="A81" s="8" t="s">
        <v>1032</v>
      </c>
      <c r="B81" s="22" t="s">
        <v>264</v>
      </c>
      <c r="C81" s="9" t="s">
        <v>1019</v>
      </c>
      <c r="D81" s="10"/>
      <c r="E81" s="10"/>
      <c r="F81" s="10"/>
      <c r="G81" s="10"/>
      <c r="H81" s="10"/>
    </row>
    <row r="82" spans="1:8" ht="24.6" customHeight="1" thickBot="1" x14ac:dyDescent="0.3">
      <c r="A82" s="8" t="s">
        <v>1033</v>
      </c>
      <c r="B82" s="22" t="s">
        <v>266</v>
      </c>
      <c r="C82" s="9" t="s">
        <v>1019</v>
      </c>
      <c r="D82" s="10"/>
      <c r="E82" s="10"/>
      <c r="F82" s="10"/>
      <c r="G82" s="10"/>
      <c r="H82" s="10"/>
    </row>
    <row r="83" spans="1:8" ht="24" customHeight="1" thickBot="1" x14ac:dyDescent="0.3">
      <c r="A83" s="8" t="s">
        <v>1034</v>
      </c>
      <c r="B83" s="22" t="s">
        <v>268</v>
      </c>
      <c r="C83" s="9" t="s">
        <v>1019</v>
      </c>
      <c r="D83" s="10"/>
      <c r="E83" s="10"/>
      <c r="F83" s="10"/>
      <c r="G83" s="10"/>
      <c r="H83" s="10"/>
    </row>
    <row r="84" spans="1:8" ht="31.15" customHeight="1" thickBot="1" x14ac:dyDescent="0.3">
      <c r="A84" s="8" t="s">
        <v>1035</v>
      </c>
      <c r="B84" s="22" t="s">
        <v>269</v>
      </c>
      <c r="C84" s="9" t="s">
        <v>1019</v>
      </c>
      <c r="D84" s="10"/>
      <c r="E84" s="10"/>
      <c r="F84" s="10"/>
      <c r="G84" s="10"/>
      <c r="H84" s="10"/>
    </row>
    <row r="85" spans="1:8" ht="15.75" thickBot="1" x14ac:dyDescent="0.3">
      <c r="A85" s="8" t="s">
        <v>1036</v>
      </c>
      <c r="B85" s="22" t="s">
        <v>270</v>
      </c>
      <c r="C85" s="9" t="s">
        <v>1019</v>
      </c>
      <c r="D85" s="10"/>
      <c r="E85" s="10"/>
      <c r="F85" s="10"/>
      <c r="G85" s="10"/>
      <c r="H85" s="10"/>
    </row>
    <row r="86" spans="1:8" ht="15.75" thickBot="1" x14ac:dyDescent="0.3">
      <c r="A86" s="8" t="s">
        <v>1037</v>
      </c>
      <c r="B86" s="22" t="s">
        <v>271</v>
      </c>
      <c r="C86" s="9" t="s">
        <v>1019</v>
      </c>
      <c r="D86" s="10"/>
      <c r="E86" s="10"/>
      <c r="F86" s="10"/>
      <c r="G86" s="10"/>
      <c r="H86" s="10"/>
    </row>
    <row r="87" spans="1:8" ht="27.6" customHeight="1" thickBot="1" x14ac:dyDescent="0.3">
      <c r="A87" s="7" t="s">
        <v>1038</v>
      </c>
      <c r="B87" s="25" t="s">
        <v>272</v>
      </c>
      <c r="C87" s="5" t="s">
        <v>1019</v>
      </c>
      <c r="D87" s="10"/>
      <c r="E87" s="10"/>
      <c r="F87" s="10"/>
      <c r="G87" s="10"/>
      <c r="H87" s="10"/>
    </row>
    <row r="88" spans="1:8" ht="15.75" thickBot="1" x14ac:dyDescent="0.3">
      <c r="A88" s="8" t="s">
        <v>1039</v>
      </c>
      <c r="B88" s="24" t="s">
        <v>273</v>
      </c>
      <c r="C88" s="9" t="s">
        <v>1019</v>
      </c>
      <c r="D88" s="10"/>
      <c r="E88" s="10"/>
      <c r="F88" s="10"/>
      <c r="G88" s="10"/>
      <c r="H88" s="10"/>
    </row>
    <row r="89" spans="1:8" ht="15.75" thickBot="1" x14ac:dyDescent="0.3">
      <c r="A89" s="8" t="s">
        <v>1040</v>
      </c>
      <c r="B89" s="24" t="s">
        <v>274</v>
      </c>
      <c r="C89" s="9" t="s">
        <v>1019</v>
      </c>
      <c r="D89" s="10"/>
      <c r="E89" s="10"/>
      <c r="F89" s="10"/>
      <c r="G89" s="10"/>
      <c r="H89" s="10"/>
    </row>
    <row r="90" spans="1:8" ht="15.75" thickBot="1" x14ac:dyDescent="0.3">
      <c r="A90" s="8" t="s">
        <v>1041</v>
      </c>
      <c r="B90" s="22" t="s">
        <v>275</v>
      </c>
      <c r="C90" s="9" t="s">
        <v>1019</v>
      </c>
      <c r="D90" s="10"/>
      <c r="E90" s="10"/>
      <c r="F90" s="10"/>
      <c r="G90" s="10"/>
      <c r="H90" s="10"/>
    </row>
    <row r="91" spans="1:8" ht="15.75" thickBot="1" x14ac:dyDescent="0.3">
      <c r="A91" s="8" t="s">
        <v>1042</v>
      </c>
      <c r="B91" s="9" t="s">
        <v>1043</v>
      </c>
      <c r="C91" s="9" t="s">
        <v>1019</v>
      </c>
      <c r="D91" s="10"/>
      <c r="E91" s="10"/>
      <c r="F91" s="10"/>
      <c r="G91" s="10"/>
      <c r="H91" s="10"/>
    </row>
    <row r="92" spans="1:8" ht="20.45" customHeight="1" thickBot="1" x14ac:dyDescent="0.3">
      <c r="A92" s="8" t="s">
        <v>187</v>
      </c>
      <c r="B92" s="22" t="s">
        <v>320</v>
      </c>
      <c r="C92" s="9" t="s">
        <v>1019</v>
      </c>
      <c r="D92" s="10"/>
      <c r="E92" s="10"/>
      <c r="F92" s="10"/>
      <c r="G92" s="10"/>
      <c r="H92" s="10"/>
    </row>
    <row r="93" spans="1:8" ht="15.75" thickBot="1" x14ac:dyDescent="0.3">
      <c r="A93" s="8" t="s">
        <v>1044</v>
      </c>
      <c r="B93" s="24" t="s">
        <v>321</v>
      </c>
      <c r="C93" s="9" t="s">
        <v>1019</v>
      </c>
      <c r="D93" s="10"/>
      <c r="E93" s="10"/>
      <c r="F93" s="10"/>
      <c r="G93" s="10"/>
      <c r="H93" s="10"/>
    </row>
    <row r="94" spans="1:8" ht="15.75" thickBot="1" x14ac:dyDescent="0.3">
      <c r="A94" s="8" t="s">
        <v>1045</v>
      </c>
      <c r="B94" s="24" t="s">
        <v>322</v>
      </c>
      <c r="C94" s="9" t="s">
        <v>1019</v>
      </c>
      <c r="D94" s="10"/>
      <c r="E94" s="10"/>
      <c r="F94" s="10"/>
      <c r="G94" s="10"/>
      <c r="H94" s="10"/>
    </row>
    <row r="95" spans="1:8" ht="15.75" thickBot="1" x14ac:dyDescent="0.3">
      <c r="A95" s="8" t="s">
        <v>1046</v>
      </c>
      <c r="B95" s="24" t="s">
        <v>323</v>
      </c>
      <c r="C95" s="9" t="s">
        <v>1019</v>
      </c>
      <c r="D95" s="10"/>
      <c r="E95" s="10"/>
      <c r="F95" s="10"/>
      <c r="G95" s="10"/>
      <c r="H95" s="10"/>
    </row>
    <row r="96" spans="1:8" ht="15.75" thickBot="1" x14ac:dyDescent="0.3">
      <c r="A96" s="8" t="s">
        <v>1047</v>
      </c>
      <c r="B96" s="27" t="s">
        <v>324</v>
      </c>
      <c r="C96" s="9" t="s">
        <v>1019</v>
      </c>
      <c r="D96" s="10"/>
      <c r="E96" s="10"/>
      <c r="F96" s="10"/>
      <c r="G96" s="10"/>
      <c r="H96" s="10"/>
    </row>
    <row r="97" spans="1:8" ht="15.75" thickBot="1" x14ac:dyDescent="0.3">
      <c r="A97" s="8" t="s">
        <v>1048</v>
      </c>
      <c r="B97" s="24" t="s">
        <v>325</v>
      </c>
      <c r="C97" s="9" t="s">
        <v>1019</v>
      </c>
      <c r="D97" s="10"/>
      <c r="E97" s="10"/>
      <c r="F97" s="10"/>
      <c r="G97" s="10"/>
      <c r="H97" s="10"/>
    </row>
    <row r="98" spans="1:8" ht="30.6" customHeight="1" thickBot="1" x14ac:dyDescent="0.3">
      <c r="A98" s="8" t="s">
        <v>188</v>
      </c>
      <c r="B98" s="22" t="s">
        <v>307</v>
      </c>
      <c r="C98" s="9" t="s">
        <v>1019</v>
      </c>
      <c r="D98" s="10"/>
      <c r="E98" s="10"/>
      <c r="F98" s="10"/>
      <c r="G98" s="10"/>
      <c r="H98" s="10"/>
    </row>
    <row r="99" spans="1:8" ht="15.75" thickBot="1" x14ac:dyDescent="0.3">
      <c r="A99" s="8" t="s">
        <v>1049</v>
      </c>
      <c r="B99" s="24" t="s">
        <v>326</v>
      </c>
      <c r="C99" s="9" t="s">
        <v>1019</v>
      </c>
      <c r="D99" s="10"/>
      <c r="E99" s="10"/>
      <c r="F99" s="10"/>
      <c r="G99" s="10"/>
      <c r="H99" s="10"/>
    </row>
    <row r="100" spans="1:8" ht="15.75" thickBot="1" x14ac:dyDescent="0.3">
      <c r="A100" s="8" t="s">
        <v>1050</v>
      </c>
      <c r="B100" s="24" t="s">
        <v>327</v>
      </c>
      <c r="C100" s="9" t="s">
        <v>1019</v>
      </c>
      <c r="D100" s="10"/>
      <c r="E100" s="10"/>
      <c r="F100" s="10"/>
      <c r="G100" s="10"/>
      <c r="H100" s="10"/>
    </row>
    <row r="101" spans="1:8" ht="15.75" thickBot="1" x14ac:dyDescent="0.3">
      <c r="A101" s="8" t="s">
        <v>1051</v>
      </c>
      <c r="B101" s="24" t="s">
        <v>328</v>
      </c>
      <c r="C101" s="9" t="s">
        <v>1019</v>
      </c>
      <c r="D101" s="10"/>
      <c r="E101" s="10"/>
      <c r="F101" s="10"/>
      <c r="G101" s="10"/>
      <c r="H101" s="10"/>
    </row>
    <row r="102" spans="1:8" ht="15.75" thickBot="1" x14ac:dyDescent="0.3">
      <c r="A102" s="8" t="s">
        <v>1052</v>
      </c>
      <c r="B102" s="27" t="s">
        <v>324</v>
      </c>
      <c r="C102" s="9" t="s">
        <v>1019</v>
      </c>
      <c r="D102" s="10"/>
      <c r="E102" s="10"/>
      <c r="F102" s="10"/>
      <c r="G102" s="10"/>
      <c r="H102" s="10"/>
    </row>
    <row r="103" spans="1:8" ht="15.75" thickBot="1" x14ac:dyDescent="0.3">
      <c r="A103" s="8" t="s">
        <v>1053</v>
      </c>
      <c r="B103" s="24" t="s">
        <v>329</v>
      </c>
      <c r="C103" s="9" t="s">
        <v>1019</v>
      </c>
      <c r="D103" s="10"/>
      <c r="E103" s="10"/>
      <c r="F103" s="10"/>
      <c r="G103" s="10"/>
      <c r="H103" s="10"/>
    </row>
    <row r="104" spans="1:8" ht="15.75" thickBot="1" x14ac:dyDescent="0.3">
      <c r="A104" s="8" t="s">
        <v>1054</v>
      </c>
      <c r="B104" s="9" t="s">
        <v>1055</v>
      </c>
      <c r="C104" s="9" t="s">
        <v>1019</v>
      </c>
      <c r="D104" s="10"/>
      <c r="E104" s="10"/>
      <c r="F104" s="10"/>
      <c r="G104" s="10"/>
      <c r="H104" s="10"/>
    </row>
    <row r="105" spans="1:8" ht="28.9" customHeight="1" thickBot="1" x14ac:dyDescent="0.3">
      <c r="A105" s="7" t="s">
        <v>193</v>
      </c>
      <c r="B105" s="25" t="s">
        <v>330</v>
      </c>
      <c r="C105" s="5" t="s">
        <v>1019</v>
      </c>
      <c r="D105" s="10"/>
      <c r="E105" s="10"/>
      <c r="F105" s="10"/>
      <c r="G105" s="10"/>
      <c r="H105" s="10"/>
    </row>
    <row r="106" spans="1:8" ht="25.9" customHeight="1" thickBot="1" x14ac:dyDescent="0.3">
      <c r="A106" s="7" t="s">
        <v>1056</v>
      </c>
      <c r="B106" s="26" t="s">
        <v>258</v>
      </c>
      <c r="C106" s="5" t="s">
        <v>1019</v>
      </c>
      <c r="D106" s="10"/>
      <c r="E106" s="10"/>
      <c r="F106" s="10"/>
      <c r="G106" s="10"/>
      <c r="H106" s="10"/>
    </row>
    <row r="107" spans="1:8" ht="27" customHeight="1" thickBot="1" x14ac:dyDescent="0.3">
      <c r="A107" s="7" t="s">
        <v>1057</v>
      </c>
      <c r="B107" s="26" t="s">
        <v>260</v>
      </c>
      <c r="C107" s="5" t="s">
        <v>1019</v>
      </c>
      <c r="D107" s="10"/>
      <c r="E107" s="10"/>
      <c r="F107" s="10"/>
      <c r="G107" s="10"/>
      <c r="H107" s="10"/>
    </row>
    <row r="108" spans="1:8" ht="21.6" customHeight="1" thickBot="1" x14ac:dyDescent="0.3">
      <c r="A108" s="7" t="s">
        <v>1058</v>
      </c>
      <c r="B108" s="26" t="s">
        <v>262</v>
      </c>
      <c r="C108" s="5" t="s">
        <v>1019</v>
      </c>
      <c r="D108" s="10"/>
      <c r="E108" s="10"/>
      <c r="F108" s="10"/>
      <c r="G108" s="10"/>
      <c r="H108" s="10"/>
    </row>
    <row r="109" spans="1:8" ht="24" customHeight="1" thickBot="1" x14ac:dyDescent="0.3">
      <c r="A109" s="8" t="s">
        <v>194</v>
      </c>
      <c r="B109" s="22" t="s">
        <v>264</v>
      </c>
      <c r="C109" s="9" t="s">
        <v>1019</v>
      </c>
      <c r="D109" s="10"/>
      <c r="E109" s="10"/>
      <c r="F109" s="10"/>
      <c r="G109" s="10"/>
      <c r="H109" s="10"/>
    </row>
    <row r="110" spans="1:8" ht="19.899999999999999" customHeight="1" thickBot="1" x14ac:dyDescent="0.3">
      <c r="A110" s="8" t="s">
        <v>195</v>
      </c>
      <c r="B110" s="22" t="s">
        <v>266</v>
      </c>
      <c r="C110" s="9" t="s">
        <v>1019</v>
      </c>
      <c r="D110" s="10"/>
      <c r="E110" s="10"/>
      <c r="F110" s="10"/>
      <c r="G110" s="10"/>
      <c r="H110" s="10"/>
    </row>
    <row r="111" spans="1:8" ht="28.15" customHeight="1" thickBot="1" x14ac:dyDescent="0.3">
      <c r="A111" s="8" t="s">
        <v>196</v>
      </c>
      <c r="B111" s="22" t="s">
        <v>268</v>
      </c>
      <c r="C111" s="9" t="s">
        <v>1019</v>
      </c>
      <c r="D111" s="10"/>
      <c r="E111" s="10"/>
      <c r="F111" s="10"/>
      <c r="G111" s="10"/>
      <c r="H111" s="10"/>
    </row>
    <row r="112" spans="1:8" ht="27" customHeight="1" thickBot="1" x14ac:dyDescent="0.3">
      <c r="A112" s="8" t="s">
        <v>1059</v>
      </c>
      <c r="B112" s="22" t="s">
        <v>269</v>
      </c>
      <c r="C112" s="9" t="s">
        <v>1019</v>
      </c>
      <c r="D112" s="10"/>
      <c r="E112" s="10"/>
      <c r="F112" s="10"/>
      <c r="G112" s="10"/>
      <c r="H112" s="10"/>
    </row>
    <row r="113" spans="1:8" ht="15.75" thickBot="1" x14ac:dyDescent="0.3">
      <c r="A113" s="8" t="s">
        <v>1060</v>
      </c>
      <c r="B113" s="22" t="s">
        <v>270</v>
      </c>
      <c r="C113" s="9" t="s">
        <v>1019</v>
      </c>
      <c r="D113" s="10"/>
      <c r="E113" s="10"/>
      <c r="F113" s="10"/>
      <c r="G113" s="10"/>
      <c r="H113" s="10"/>
    </row>
    <row r="114" spans="1:8" ht="15.75" thickBot="1" x14ac:dyDescent="0.3">
      <c r="A114" s="8" t="s">
        <v>1061</v>
      </c>
      <c r="B114" s="22" t="s">
        <v>271</v>
      </c>
      <c r="C114" s="9" t="s">
        <v>1019</v>
      </c>
      <c r="D114" s="10"/>
      <c r="E114" s="10"/>
      <c r="F114" s="10"/>
      <c r="G114" s="10"/>
      <c r="H114" s="10"/>
    </row>
    <row r="115" spans="1:8" ht="33" customHeight="1" thickBot="1" x14ac:dyDescent="0.3">
      <c r="A115" s="7" t="s">
        <v>1062</v>
      </c>
      <c r="B115" s="25" t="s">
        <v>272</v>
      </c>
      <c r="C115" s="5" t="s">
        <v>1019</v>
      </c>
      <c r="D115" s="10"/>
      <c r="E115" s="10"/>
      <c r="F115" s="10"/>
      <c r="G115" s="10"/>
      <c r="H115" s="10"/>
    </row>
    <row r="116" spans="1:8" ht="15.75" thickBot="1" x14ac:dyDescent="0.3">
      <c r="A116" s="8" t="s">
        <v>1063</v>
      </c>
      <c r="B116" s="24" t="s">
        <v>273</v>
      </c>
      <c r="C116" s="9" t="s">
        <v>1019</v>
      </c>
      <c r="D116" s="10"/>
      <c r="E116" s="10"/>
      <c r="F116" s="10"/>
      <c r="G116" s="10"/>
      <c r="H116" s="10"/>
    </row>
    <row r="117" spans="1:8" ht="15.75" thickBot="1" x14ac:dyDescent="0.3">
      <c r="A117" s="8" t="s">
        <v>1064</v>
      </c>
      <c r="B117" s="24" t="s">
        <v>274</v>
      </c>
      <c r="C117" s="9" t="s">
        <v>1019</v>
      </c>
      <c r="D117" s="10"/>
      <c r="E117" s="10"/>
      <c r="F117" s="10"/>
      <c r="G117" s="10"/>
      <c r="H117" s="10"/>
    </row>
    <row r="118" spans="1:8" ht="15.75" thickBot="1" x14ac:dyDescent="0.3">
      <c r="A118" s="8" t="s">
        <v>1065</v>
      </c>
      <c r="B118" s="22" t="s">
        <v>275</v>
      </c>
      <c r="C118" s="9" t="s">
        <v>1019</v>
      </c>
      <c r="D118" s="10"/>
      <c r="E118" s="10"/>
      <c r="F118" s="10"/>
      <c r="G118" s="10"/>
      <c r="H118" s="10"/>
    </row>
    <row r="119" spans="1:8" ht="15.75" thickBot="1" x14ac:dyDescent="0.3">
      <c r="A119" s="8" t="s">
        <v>1066</v>
      </c>
      <c r="B119" s="9" t="s">
        <v>331</v>
      </c>
      <c r="C119" s="9" t="s">
        <v>1019</v>
      </c>
      <c r="D119" s="10"/>
      <c r="E119" s="10"/>
      <c r="F119" s="10"/>
      <c r="G119" s="10"/>
      <c r="H119" s="10"/>
    </row>
    <row r="120" spans="1:8" ht="22.15" customHeight="1" thickBot="1" x14ac:dyDescent="0.3">
      <c r="A120" s="8" t="s">
        <v>198</v>
      </c>
      <c r="B120" s="22" t="s">
        <v>256</v>
      </c>
      <c r="C120" s="9" t="s">
        <v>1019</v>
      </c>
      <c r="D120" s="10"/>
      <c r="E120" s="10"/>
      <c r="F120" s="10"/>
      <c r="G120" s="10"/>
      <c r="H120" s="10"/>
    </row>
    <row r="121" spans="1:8" ht="30" customHeight="1" thickBot="1" x14ac:dyDescent="0.3">
      <c r="A121" s="7" t="s">
        <v>1067</v>
      </c>
      <c r="B121" s="26" t="s">
        <v>258</v>
      </c>
      <c r="C121" s="5" t="s">
        <v>1019</v>
      </c>
      <c r="D121" s="10"/>
      <c r="E121" s="10"/>
      <c r="F121" s="10"/>
      <c r="G121" s="10"/>
      <c r="H121" s="10"/>
    </row>
    <row r="122" spans="1:8" ht="34.15" customHeight="1" thickBot="1" x14ac:dyDescent="0.3">
      <c r="A122" s="7" t="s">
        <v>1068</v>
      </c>
      <c r="B122" s="26" t="s">
        <v>260</v>
      </c>
      <c r="C122" s="5" t="s">
        <v>1019</v>
      </c>
      <c r="D122" s="10"/>
      <c r="E122" s="10"/>
      <c r="F122" s="10"/>
      <c r="G122" s="10"/>
      <c r="H122" s="10"/>
    </row>
    <row r="123" spans="1:8" ht="36" customHeight="1" thickBot="1" x14ac:dyDescent="0.3">
      <c r="A123" s="7" t="s">
        <v>1069</v>
      </c>
      <c r="B123" s="26" t="s">
        <v>262</v>
      </c>
      <c r="C123" s="5" t="s">
        <v>1019</v>
      </c>
      <c r="D123" s="10"/>
      <c r="E123" s="10"/>
      <c r="F123" s="10"/>
      <c r="G123" s="10"/>
      <c r="H123" s="10"/>
    </row>
    <row r="124" spans="1:8" ht="15.75" thickBot="1" x14ac:dyDescent="0.3">
      <c r="A124" s="8" t="s">
        <v>1070</v>
      </c>
      <c r="B124" s="22" t="s">
        <v>332</v>
      </c>
      <c r="C124" s="9" t="s">
        <v>1019</v>
      </c>
      <c r="D124" s="10"/>
      <c r="E124" s="10"/>
      <c r="F124" s="10"/>
      <c r="G124" s="10"/>
      <c r="H124" s="10"/>
    </row>
    <row r="125" spans="1:8" ht="15.75" thickBot="1" x14ac:dyDescent="0.3">
      <c r="A125" s="8" t="s">
        <v>200</v>
      </c>
      <c r="B125" s="22" t="s">
        <v>333</v>
      </c>
      <c r="C125" s="9" t="s">
        <v>1019</v>
      </c>
      <c r="D125" s="10"/>
      <c r="E125" s="10"/>
      <c r="F125" s="10"/>
      <c r="G125" s="10"/>
      <c r="H125" s="10"/>
    </row>
    <row r="126" spans="1:8" ht="31.15" customHeight="1" thickBot="1" x14ac:dyDescent="0.3">
      <c r="A126" s="8" t="s">
        <v>201</v>
      </c>
      <c r="B126" s="22" t="s">
        <v>334</v>
      </c>
      <c r="C126" s="9" t="s">
        <v>1019</v>
      </c>
      <c r="D126" s="10"/>
      <c r="E126" s="10"/>
      <c r="F126" s="10"/>
      <c r="G126" s="10"/>
      <c r="H126" s="10"/>
    </row>
    <row r="127" spans="1:8" ht="15.75" thickBot="1" x14ac:dyDescent="0.3">
      <c r="A127" s="8" t="s">
        <v>1071</v>
      </c>
      <c r="B127" s="22" t="s">
        <v>335</v>
      </c>
      <c r="C127" s="9" t="s">
        <v>1019</v>
      </c>
      <c r="D127" s="10"/>
      <c r="E127" s="10"/>
      <c r="F127" s="10"/>
      <c r="G127" s="10"/>
      <c r="H127" s="10"/>
    </row>
    <row r="128" spans="1:8" ht="15.75" thickBot="1" x14ac:dyDescent="0.3">
      <c r="A128" s="8" t="s">
        <v>1072</v>
      </c>
      <c r="B128" s="22" t="s">
        <v>336</v>
      </c>
      <c r="C128" s="9" t="s">
        <v>1019</v>
      </c>
      <c r="D128" s="10"/>
      <c r="E128" s="10"/>
      <c r="F128" s="10"/>
      <c r="G128" s="10"/>
      <c r="H128" s="10"/>
    </row>
    <row r="129" spans="1:8" ht="15.75" thickBot="1" x14ac:dyDescent="0.3">
      <c r="A129" s="8" t="s">
        <v>1073</v>
      </c>
      <c r="B129" s="22" t="s">
        <v>337</v>
      </c>
      <c r="C129" s="9" t="s">
        <v>1019</v>
      </c>
      <c r="D129" s="10"/>
      <c r="E129" s="10"/>
      <c r="F129" s="10"/>
      <c r="G129" s="10"/>
      <c r="H129" s="10"/>
    </row>
    <row r="130" spans="1:8" ht="36" customHeight="1" thickBot="1" x14ac:dyDescent="0.3">
      <c r="A130" s="7" t="s">
        <v>1074</v>
      </c>
      <c r="B130" s="25" t="s">
        <v>272</v>
      </c>
      <c r="C130" s="5" t="s">
        <v>1019</v>
      </c>
      <c r="D130" s="10"/>
      <c r="E130" s="10"/>
      <c r="F130" s="10"/>
      <c r="G130" s="10"/>
      <c r="H130" s="10"/>
    </row>
    <row r="131" spans="1:8" ht="15.75" thickBot="1" x14ac:dyDescent="0.3">
      <c r="A131" s="8" t="s">
        <v>1075</v>
      </c>
      <c r="B131" s="24" t="s">
        <v>273</v>
      </c>
      <c r="C131" s="9" t="s">
        <v>1019</v>
      </c>
      <c r="D131" s="10"/>
      <c r="E131" s="10"/>
      <c r="F131" s="10"/>
      <c r="G131" s="10"/>
      <c r="H131" s="10"/>
    </row>
    <row r="132" spans="1:8" ht="15.75" thickBot="1" x14ac:dyDescent="0.3">
      <c r="A132" s="8" t="s">
        <v>1076</v>
      </c>
      <c r="B132" s="24" t="s">
        <v>274</v>
      </c>
      <c r="C132" s="9" t="s">
        <v>1019</v>
      </c>
      <c r="D132" s="10"/>
      <c r="E132" s="10"/>
      <c r="F132" s="10"/>
      <c r="G132" s="10"/>
      <c r="H132" s="10"/>
    </row>
    <row r="133" spans="1:8" ht="15.75" thickBot="1" x14ac:dyDescent="0.3">
      <c r="A133" s="8" t="s">
        <v>1077</v>
      </c>
      <c r="B133" s="22" t="s">
        <v>338</v>
      </c>
      <c r="C133" s="9" t="s">
        <v>1019</v>
      </c>
      <c r="D133" s="10"/>
      <c r="E133" s="10"/>
      <c r="F133" s="10"/>
      <c r="G133" s="10"/>
      <c r="H133" s="10"/>
    </row>
    <row r="134" spans="1:8" ht="15.75" thickBot="1" x14ac:dyDescent="0.3">
      <c r="A134" s="8" t="s">
        <v>1078</v>
      </c>
      <c r="B134" s="9" t="s">
        <v>339</v>
      </c>
      <c r="C134" s="9" t="s">
        <v>1019</v>
      </c>
      <c r="D134" s="10"/>
      <c r="E134" s="10"/>
      <c r="F134" s="10"/>
      <c r="G134" s="10"/>
      <c r="H134" s="10"/>
    </row>
    <row r="135" spans="1:8" ht="34.15" customHeight="1" thickBot="1" x14ac:dyDescent="0.3">
      <c r="A135" s="8" t="s">
        <v>203</v>
      </c>
      <c r="B135" s="22" t="s">
        <v>256</v>
      </c>
      <c r="C135" s="9" t="s">
        <v>1019</v>
      </c>
      <c r="D135" s="10"/>
      <c r="E135" s="10"/>
      <c r="F135" s="10"/>
      <c r="G135" s="10"/>
      <c r="H135" s="10"/>
    </row>
    <row r="136" spans="1:8" ht="31.9" customHeight="1" thickBot="1" x14ac:dyDescent="0.3">
      <c r="A136" s="7" t="s">
        <v>1079</v>
      </c>
      <c r="B136" s="26" t="s">
        <v>258</v>
      </c>
      <c r="C136" s="5" t="s">
        <v>1019</v>
      </c>
      <c r="D136" s="10"/>
      <c r="E136" s="10"/>
      <c r="F136" s="10"/>
      <c r="G136" s="10"/>
      <c r="H136" s="10"/>
    </row>
    <row r="137" spans="1:8" ht="31.9" customHeight="1" thickBot="1" x14ac:dyDescent="0.3">
      <c r="A137" s="7" t="s">
        <v>1080</v>
      </c>
      <c r="B137" s="26" t="s">
        <v>260</v>
      </c>
      <c r="C137" s="5" t="s">
        <v>1019</v>
      </c>
      <c r="D137" s="10"/>
      <c r="E137" s="10"/>
      <c r="F137" s="10"/>
      <c r="G137" s="10"/>
      <c r="H137" s="10"/>
    </row>
    <row r="138" spans="1:8" ht="33.6" customHeight="1" thickBot="1" x14ac:dyDescent="0.3">
      <c r="A138" s="7" t="s">
        <v>1081</v>
      </c>
      <c r="B138" s="26" t="s">
        <v>262</v>
      </c>
      <c r="C138" s="5" t="s">
        <v>1019</v>
      </c>
      <c r="D138" s="10"/>
      <c r="E138" s="10"/>
      <c r="F138" s="10"/>
      <c r="G138" s="10"/>
      <c r="H138" s="10"/>
    </row>
    <row r="139" spans="1:8" ht="15.75" thickBot="1" x14ac:dyDescent="0.3">
      <c r="A139" s="8" t="s">
        <v>204</v>
      </c>
      <c r="B139" s="22" t="s">
        <v>264</v>
      </c>
      <c r="C139" s="9" t="s">
        <v>1019</v>
      </c>
      <c r="D139" s="10"/>
      <c r="E139" s="10"/>
      <c r="F139" s="10"/>
      <c r="G139" s="10"/>
      <c r="H139" s="10"/>
    </row>
    <row r="140" spans="1:8" ht="15.75" thickBot="1" x14ac:dyDescent="0.3">
      <c r="A140" s="8" t="s">
        <v>205</v>
      </c>
      <c r="B140" s="22" t="s">
        <v>266</v>
      </c>
      <c r="C140" s="9" t="s">
        <v>1019</v>
      </c>
      <c r="D140" s="10"/>
      <c r="E140" s="10"/>
      <c r="F140" s="10"/>
      <c r="G140" s="10"/>
      <c r="H140" s="10"/>
    </row>
    <row r="141" spans="1:8" ht="15.75" thickBot="1" x14ac:dyDescent="0.3">
      <c r="A141" s="8" t="s">
        <v>206</v>
      </c>
      <c r="B141" s="22" t="s">
        <v>268</v>
      </c>
      <c r="C141" s="9" t="s">
        <v>1019</v>
      </c>
      <c r="D141" s="10"/>
      <c r="E141" s="10"/>
      <c r="F141" s="10"/>
      <c r="G141" s="10"/>
      <c r="H141" s="10"/>
    </row>
    <row r="142" spans="1:8" ht="15.75" thickBot="1" x14ac:dyDescent="0.3">
      <c r="A142" s="8" t="s">
        <v>1082</v>
      </c>
      <c r="B142" s="22" t="s">
        <v>269</v>
      </c>
      <c r="C142" s="9" t="s">
        <v>1019</v>
      </c>
      <c r="D142" s="10"/>
      <c r="E142" s="10"/>
      <c r="F142" s="10"/>
      <c r="G142" s="10"/>
      <c r="H142" s="10"/>
    </row>
    <row r="143" spans="1:8" ht="15.75" thickBot="1" x14ac:dyDescent="0.3">
      <c r="A143" s="8" t="s">
        <v>1083</v>
      </c>
      <c r="B143" s="22" t="s">
        <v>270</v>
      </c>
      <c r="C143" s="9" t="s">
        <v>1019</v>
      </c>
      <c r="D143" s="10"/>
      <c r="E143" s="10"/>
      <c r="F143" s="10"/>
      <c r="G143" s="10"/>
      <c r="H143" s="10"/>
    </row>
    <row r="144" spans="1:8" ht="15.75" thickBot="1" x14ac:dyDescent="0.3">
      <c r="A144" s="8" t="s">
        <v>1084</v>
      </c>
      <c r="B144" s="22" t="s">
        <v>271</v>
      </c>
      <c r="C144" s="9" t="s">
        <v>1019</v>
      </c>
      <c r="D144" s="10"/>
      <c r="E144" s="10"/>
      <c r="F144" s="10"/>
      <c r="G144" s="10"/>
      <c r="H144" s="10"/>
    </row>
    <row r="145" spans="1:8" ht="28.9" customHeight="1" thickBot="1" x14ac:dyDescent="0.3">
      <c r="A145" s="7" t="s">
        <v>1085</v>
      </c>
      <c r="B145" s="25" t="s">
        <v>272</v>
      </c>
      <c r="C145" s="5" t="s">
        <v>1019</v>
      </c>
      <c r="D145" s="10"/>
      <c r="E145" s="10"/>
      <c r="F145" s="10"/>
      <c r="G145" s="10"/>
      <c r="H145" s="10"/>
    </row>
    <row r="146" spans="1:8" ht="15.75" thickBot="1" x14ac:dyDescent="0.3">
      <c r="A146" s="8" t="s">
        <v>1086</v>
      </c>
      <c r="B146" s="24" t="s">
        <v>273</v>
      </c>
      <c r="C146" s="9" t="s">
        <v>1019</v>
      </c>
      <c r="D146" s="10"/>
      <c r="E146" s="10"/>
      <c r="F146" s="10"/>
      <c r="G146" s="10"/>
      <c r="H146" s="10"/>
    </row>
    <row r="147" spans="1:8" ht="15.75" thickBot="1" x14ac:dyDescent="0.3">
      <c r="A147" s="8" t="s">
        <v>1087</v>
      </c>
      <c r="B147" s="24" t="s">
        <v>274</v>
      </c>
      <c r="C147" s="9" t="s">
        <v>1019</v>
      </c>
      <c r="D147" s="10"/>
      <c r="E147" s="10"/>
      <c r="F147" s="10"/>
      <c r="G147" s="10"/>
      <c r="H147" s="10"/>
    </row>
    <row r="148" spans="1:8" ht="15.75" thickBot="1" x14ac:dyDescent="0.3">
      <c r="A148" s="8" t="s">
        <v>1088</v>
      </c>
      <c r="B148" s="22" t="s">
        <v>275</v>
      </c>
      <c r="C148" s="9" t="s">
        <v>1019</v>
      </c>
      <c r="D148" s="10"/>
      <c r="E148" s="10"/>
      <c r="F148" s="10"/>
      <c r="G148" s="10"/>
      <c r="H148" s="10"/>
    </row>
    <row r="149" spans="1:8" ht="15.75" thickBot="1" x14ac:dyDescent="0.3"/>
    <row r="150" spans="1:8" ht="15.75" thickBot="1" x14ac:dyDescent="0.3">
      <c r="A150" s="8" t="s">
        <v>341</v>
      </c>
      <c r="B150" s="22" t="s">
        <v>342</v>
      </c>
      <c r="C150" s="9" t="s">
        <v>254</v>
      </c>
      <c r="D150" s="11"/>
      <c r="E150" s="11"/>
      <c r="F150" s="10"/>
      <c r="G150" s="11"/>
      <c r="H150" s="30"/>
    </row>
    <row r="151" spans="1:8" ht="15.75" thickBot="1" x14ac:dyDescent="0.3">
      <c r="A151" s="8" t="s">
        <v>343</v>
      </c>
      <c r="B151" s="15" t="s">
        <v>344</v>
      </c>
      <c r="C151" s="9" t="s">
        <v>254</v>
      </c>
      <c r="D151" s="11"/>
      <c r="E151" s="11"/>
      <c r="F151" s="10"/>
      <c r="G151" s="11"/>
      <c r="H151" s="30"/>
    </row>
    <row r="152" spans="1:8" ht="15.75" thickBot="1" x14ac:dyDescent="0.3">
      <c r="A152" s="8" t="s">
        <v>345</v>
      </c>
      <c r="B152" s="15" t="s">
        <v>346</v>
      </c>
      <c r="C152" s="9" t="s">
        <v>254</v>
      </c>
      <c r="D152" s="11"/>
      <c r="E152" s="11"/>
      <c r="F152" s="10"/>
      <c r="G152" s="11"/>
      <c r="H152" s="30"/>
    </row>
    <row r="153" spans="1:8" ht="36.6" customHeight="1" thickBot="1" x14ac:dyDescent="0.3">
      <c r="A153" s="7" t="s">
        <v>347</v>
      </c>
      <c r="B153" s="21" t="s">
        <v>348</v>
      </c>
      <c r="C153" s="5" t="s">
        <v>254</v>
      </c>
      <c r="D153" s="11"/>
      <c r="E153" s="11"/>
      <c r="F153" s="10"/>
      <c r="G153" s="11"/>
      <c r="H153" s="30"/>
    </row>
    <row r="154" spans="1:8" ht="28.9" customHeight="1" thickBot="1" x14ac:dyDescent="0.3">
      <c r="A154" s="7" t="s">
        <v>1089</v>
      </c>
      <c r="B154" s="23" t="s">
        <v>1090</v>
      </c>
      <c r="C154" s="5" t="s">
        <v>254</v>
      </c>
      <c r="D154" s="11"/>
      <c r="E154" s="11"/>
      <c r="F154" s="10"/>
      <c r="G154" s="11"/>
      <c r="H154" s="30"/>
    </row>
    <row r="155" spans="1:8" ht="15.75" thickBot="1" x14ac:dyDescent="0.3">
      <c r="A155" s="8" t="s">
        <v>349</v>
      </c>
      <c r="B155" s="15" t="s">
        <v>350</v>
      </c>
      <c r="C155" s="9" t="s">
        <v>254</v>
      </c>
      <c r="D155" s="11"/>
      <c r="E155" s="11"/>
      <c r="F155" s="10"/>
      <c r="G155" s="11"/>
      <c r="H155" s="30"/>
    </row>
    <row r="156" spans="1:8" ht="15.75" thickBot="1" x14ac:dyDescent="0.3">
      <c r="A156" s="8" t="s">
        <v>351</v>
      </c>
      <c r="B156" s="15" t="s">
        <v>352</v>
      </c>
      <c r="C156" s="9" t="s">
        <v>254</v>
      </c>
      <c r="D156" s="11"/>
      <c r="E156" s="11"/>
      <c r="F156" s="10"/>
      <c r="G156" s="11"/>
      <c r="H156" s="30"/>
    </row>
    <row r="157" spans="1:8" ht="30.6" customHeight="1" thickBot="1" x14ac:dyDescent="0.3">
      <c r="A157" s="7" t="s">
        <v>1091</v>
      </c>
      <c r="B157" s="23" t="s">
        <v>353</v>
      </c>
      <c r="C157" s="5" t="s">
        <v>254</v>
      </c>
      <c r="D157" s="11"/>
      <c r="E157" s="11"/>
      <c r="F157" s="10"/>
      <c r="G157" s="11"/>
      <c r="H157" s="30"/>
    </row>
    <row r="158" spans="1:8" ht="15.75" thickBot="1" x14ac:dyDescent="0.3">
      <c r="A158" s="8" t="s">
        <v>354</v>
      </c>
      <c r="B158" s="15" t="s">
        <v>355</v>
      </c>
      <c r="C158" s="9" t="s">
        <v>254</v>
      </c>
      <c r="D158" s="11"/>
      <c r="E158" s="11"/>
      <c r="F158" s="10"/>
      <c r="G158" s="11"/>
      <c r="H158" s="30"/>
    </row>
    <row r="159" spans="1:8" ht="15.75" thickBot="1" x14ac:dyDescent="0.3">
      <c r="A159" s="8" t="s">
        <v>356</v>
      </c>
      <c r="B159" s="15" t="s">
        <v>357</v>
      </c>
      <c r="C159" s="9" t="s">
        <v>254</v>
      </c>
      <c r="D159" s="11"/>
      <c r="E159" s="11"/>
      <c r="F159" s="10"/>
      <c r="G159" s="11"/>
      <c r="H159" s="30"/>
    </row>
    <row r="160" spans="1:8" ht="15.75" thickBot="1" x14ac:dyDescent="0.3">
      <c r="A160" s="8" t="s">
        <v>358</v>
      </c>
      <c r="B160" s="9" t="s">
        <v>359</v>
      </c>
      <c r="C160" s="9" t="s">
        <v>254</v>
      </c>
      <c r="D160" s="11"/>
      <c r="E160" s="11"/>
      <c r="F160" s="10"/>
      <c r="G160" s="11"/>
      <c r="H160" s="30"/>
    </row>
    <row r="161" spans="1:8" ht="15.75" thickBot="1" x14ac:dyDescent="0.3">
      <c r="A161" s="8" t="s">
        <v>360</v>
      </c>
      <c r="B161" s="9" t="s">
        <v>1092</v>
      </c>
      <c r="C161" s="9" t="s">
        <v>254</v>
      </c>
      <c r="D161" s="11"/>
      <c r="E161" s="11"/>
      <c r="F161" s="10"/>
      <c r="G161" s="11"/>
      <c r="H161" s="30"/>
    </row>
    <row r="162" spans="1:8" ht="15.75" thickBot="1" x14ac:dyDescent="0.3">
      <c r="A162" s="8" t="s">
        <v>361</v>
      </c>
      <c r="B162" s="9" t="s">
        <v>362</v>
      </c>
      <c r="C162" s="9" t="s">
        <v>254</v>
      </c>
      <c r="D162" s="11"/>
      <c r="E162" s="11"/>
      <c r="F162" s="10"/>
      <c r="G162" s="11"/>
      <c r="H162" s="30"/>
    </row>
    <row r="163" spans="1:8" ht="15.75" thickBot="1" x14ac:dyDescent="0.3">
      <c r="A163" s="8" t="s">
        <v>1093</v>
      </c>
      <c r="B163" s="9" t="s">
        <v>363</v>
      </c>
      <c r="C163" s="9" t="s">
        <v>254</v>
      </c>
      <c r="D163" s="11"/>
      <c r="E163" s="11"/>
      <c r="F163" s="10"/>
      <c r="G163" s="11"/>
      <c r="H163" s="30"/>
    </row>
    <row r="164" spans="1:8" ht="15.75" thickBot="1" x14ac:dyDescent="0.3">
      <c r="A164" s="8" t="s">
        <v>364</v>
      </c>
      <c r="B164" s="9" t="s">
        <v>312</v>
      </c>
      <c r="C164" s="7" t="s">
        <v>459</v>
      </c>
      <c r="D164" s="11"/>
      <c r="E164" s="11"/>
      <c r="F164" s="10"/>
      <c r="G164" s="11"/>
      <c r="H164" s="30"/>
    </row>
    <row r="165" spans="1:8" ht="15.75" thickBot="1" x14ac:dyDescent="0.3">
      <c r="A165" s="8" t="s">
        <v>366</v>
      </c>
      <c r="B165" s="15" t="s">
        <v>367</v>
      </c>
      <c r="C165" s="9" t="s">
        <v>254</v>
      </c>
      <c r="D165" s="11"/>
      <c r="E165" s="11"/>
      <c r="F165" s="10"/>
      <c r="G165" s="11"/>
      <c r="H165" s="30"/>
    </row>
    <row r="166" spans="1:8" ht="29.45" customHeight="1" thickBot="1" x14ac:dyDescent="0.3">
      <c r="A166" s="8" t="s">
        <v>368</v>
      </c>
      <c r="B166" s="22" t="s">
        <v>369</v>
      </c>
      <c r="C166" s="9" t="s">
        <v>254</v>
      </c>
      <c r="D166" s="11"/>
      <c r="E166" s="11"/>
      <c r="F166" s="10"/>
      <c r="G166" s="11"/>
      <c r="H166" s="30"/>
    </row>
    <row r="167" spans="1:8" ht="15.75" thickBot="1" x14ac:dyDescent="0.3">
      <c r="A167" s="8" t="s">
        <v>1094</v>
      </c>
      <c r="B167" s="27" t="s">
        <v>370</v>
      </c>
      <c r="C167" s="9" t="s">
        <v>254</v>
      </c>
      <c r="D167" s="11"/>
      <c r="E167" s="11"/>
      <c r="F167" s="10"/>
      <c r="G167" s="11"/>
      <c r="H167" s="30"/>
    </row>
    <row r="168" spans="1:8" ht="46.9" customHeight="1" thickBot="1" x14ac:dyDescent="0.3">
      <c r="A168" s="7" t="s">
        <v>371</v>
      </c>
      <c r="B168" s="33" t="s">
        <v>372</v>
      </c>
      <c r="C168" s="5" t="s">
        <v>254</v>
      </c>
      <c r="D168" s="11"/>
      <c r="E168" s="11"/>
      <c r="F168" s="10"/>
      <c r="G168" s="11"/>
      <c r="H168" s="30"/>
    </row>
    <row r="169" spans="1:8" ht="15.75" thickBot="1" x14ac:dyDescent="0.3">
      <c r="A169" s="15" t="s">
        <v>1095</v>
      </c>
      <c r="B169" s="29" t="s">
        <v>370</v>
      </c>
      <c r="C169" s="9" t="s">
        <v>254</v>
      </c>
      <c r="D169" s="11"/>
      <c r="E169" s="11"/>
      <c r="F169" s="10"/>
      <c r="G169" s="11"/>
      <c r="H169" s="30"/>
    </row>
    <row r="170" spans="1:8" ht="33.6" customHeight="1" thickBot="1" x14ac:dyDescent="0.3">
      <c r="A170" s="7" t="s">
        <v>373</v>
      </c>
      <c r="B170" s="33" t="s">
        <v>260</v>
      </c>
      <c r="C170" s="5" t="s">
        <v>254</v>
      </c>
      <c r="D170" s="11"/>
      <c r="E170" s="11"/>
      <c r="F170" s="10"/>
      <c r="G170" s="11"/>
      <c r="H170" s="30"/>
    </row>
    <row r="171" spans="1:8" ht="15.75" thickBot="1" x14ac:dyDescent="0.3">
      <c r="A171" s="15" t="s">
        <v>1096</v>
      </c>
      <c r="B171" s="29" t="s">
        <v>370</v>
      </c>
      <c r="C171" s="9" t="s">
        <v>254</v>
      </c>
      <c r="D171" s="11"/>
      <c r="E171" s="11"/>
      <c r="F171" s="10"/>
      <c r="G171" s="11"/>
      <c r="H171" s="30"/>
    </row>
    <row r="172" spans="1:8" ht="34.9" customHeight="1" thickBot="1" x14ac:dyDescent="0.3">
      <c r="A172" s="7" t="s">
        <v>374</v>
      </c>
      <c r="B172" s="33" t="s">
        <v>262</v>
      </c>
      <c r="C172" s="5" t="s">
        <v>254</v>
      </c>
      <c r="D172" s="11"/>
      <c r="E172" s="11"/>
      <c r="F172" s="10"/>
      <c r="G172" s="11"/>
      <c r="H172" s="30"/>
    </row>
    <row r="173" spans="1:8" ht="15.75" thickBot="1" x14ac:dyDescent="0.3">
      <c r="A173" s="15" t="s">
        <v>1097</v>
      </c>
      <c r="B173" s="29" t="s">
        <v>370</v>
      </c>
      <c r="C173" s="9" t="s">
        <v>254</v>
      </c>
      <c r="D173" s="11"/>
      <c r="E173" s="11"/>
      <c r="F173" s="10"/>
      <c r="G173" s="11"/>
      <c r="H173" s="30"/>
    </row>
    <row r="174" spans="1:8" ht="15.75" thickBot="1" x14ac:dyDescent="0.3">
      <c r="A174" s="8" t="s">
        <v>375</v>
      </c>
      <c r="B174" s="22" t="s">
        <v>376</v>
      </c>
      <c r="C174" s="9" t="s">
        <v>254</v>
      </c>
      <c r="D174" s="11"/>
      <c r="E174" s="11"/>
      <c r="F174" s="10"/>
      <c r="G174" s="11"/>
      <c r="H174" s="30"/>
    </row>
    <row r="175" spans="1:8" ht="15.75" thickBot="1" x14ac:dyDescent="0.3">
      <c r="A175" s="8" t="s">
        <v>1098</v>
      </c>
      <c r="B175" s="27" t="s">
        <v>370</v>
      </c>
      <c r="C175" s="9" t="s">
        <v>254</v>
      </c>
      <c r="D175" s="11"/>
      <c r="E175" s="11"/>
      <c r="F175" s="10"/>
      <c r="G175" s="11"/>
      <c r="H175" s="30"/>
    </row>
    <row r="176" spans="1:8" ht="15.75" thickBot="1" x14ac:dyDescent="0.3">
      <c r="A176" s="8" t="s">
        <v>377</v>
      </c>
      <c r="B176" s="22" t="s">
        <v>378</v>
      </c>
      <c r="C176" s="9" t="s">
        <v>254</v>
      </c>
      <c r="D176" s="11"/>
      <c r="E176" s="11"/>
      <c r="F176" s="10"/>
      <c r="G176" s="11"/>
      <c r="H176" s="30"/>
    </row>
    <row r="177" spans="1:8" ht="15.75" thickBot="1" x14ac:dyDescent="0.3">
      <c r="A177" s="8" t="s">
        <v>1099</v>
      </c>
      <c r="B177" s="27" t="s">
        <v>370</v>
      </c>
      <c r="C177" s="9" t="s">
        <v>254</v>
      </c>
      <c r="D177" s="11"/>
      <c r="E177" s="11"/>
      <c r="F177" s="10"/>
      <c r="G177" s="11"/>
      <c r="H177" s="30"/>
    </row>
    <row r="178" spans="1:8" ht="7.15" customHeight="1" thickBot="1" x14ac:dyDescent="0.3">
      <c r="A178" s="8" t="s">
        <v>379</v>
      </c>
      <c r="B178" s="22" t="s">
        <v>380</v>
      </c>
      <c r="C178" s="9" t="s">
        <v>254</v>
      </c>
      <c r="D178" s="11"/>
      <c r="E178" s="11"/>
      <c r="F178" s="10"/>
      <c r="G178" s="11"/>
      <c r="H178" s="30"/>
    </row>
    <row r="179" spans="1:8" ht="15.75" hidden="1" thickBot="1" x14ac:dyDescent="0.3">
      <c r="A179" s="8" t="s">
        <v>1100</v>
      </c>
      <c r="B179" s="27" t="s">
        <v>370</v>
      </c>
      <c r="C179" s="9" t="s">
        <v>254</v>
      </c>
      <c r="D179" s="11"/>
      <c r="E179" s="11"/>
      <c r="F179" s="10"/>
      <c r="G179" s="11"/>
      <c r="H179" s="30"/>
    </row>
    <row r="180" spans="1:8" ht="15.75" hidden="1" thickBot="1" x14ac:dyDescent="0.3">
      <c r="A180" s="8" t="s">
        <v>381</v>
      </c>
      <c r="B180" s="22" t="s">
        <v>382</v>
      </c>
      <c r="C180" s="9" t="s">
        <v>254</v>
      </c>
      <c r="D180" s="11"/>
      <c r="E180" s="11"/>
      <c r="F180" s="10"/>
      <c r="G180" s="11"/>
      <c r="H180" s="30"/>
    </row>
    <row r="181" spans="1:8" ht="15.75" hidden="1" thickBot="1" x14ac:dyDescent="0.3">
      <c r="A181" s="8" t="s">
        <v>1101</v>
      </c>
      <c r="B181" s="27" t="s">
        <v>370</v>
      </c>
      <c r="C181" s="9" t="s">
        <v>254</v>
      </c>
      <c r="D181" s="11"/>
      <c r="E181" s="11"/>
      <c r="F181" s="10"/>
      <c r="G181" s="11"/>
      <c r="H181" s="30"/>
    </row>
    <row r="182" spans="1:8" ht="15.75" hidden="1" thickBot="1" x14ac:dyDescent="0.3">
      <c r="A182" s="8" t="s">
        <v>383</v>
      </c>
      <c r="B182" s="22" t="s">
        <v>384</v>
      </c>
      <c r="C182" s="9" t="s">
        <v>254</v>
      </c>
      <c r="D182" s="11"/>
      <c r="E182" s="11"/>
      <c r="F182" s="10"/>
      <c r="G182" s="11"/>
      <c r="H182" s="30"/>
    </row>
    <row r="183" spans="1:8" ht="15.75" hidden="1" thickBot="1" x14ac:dyDescent="0.3">
      <c r="A183" s="8" t="s">
        <v>1102</v>
      </c>
      <c r="B183" s="27" t="s">
        <v>370</v>
      </c>
      <c r="C183" s="9" t="s">
        <v>254</v>
      </c>
      <c r="D183" s="11"/>
      <c r="E183" s="11"/>
      <c r="F183" s="10"/>
      <c r="G183" s="11"/>
      <c r="H183" s="30"/>
    </row>
    <row r="184" spans="1:8" ht="15.75" hidden="1" thickBot="1" x14ac:dyDescent="0.3">
      <c r="A184" s="8" t="s">
        <v>383</v>
      </c>
      <c r="B184" s="22" t="s">
        <v>385</v>
      </c>
      <c r="C184" s="9" t="s">
        <v>254</v>
      </c>
      <c r="D184" s="11"/>
      <c r="E184" s="11"/>
      <c r="F184" s="10"/>
      <c r="G184" s="11"/>
      <c r="H184" s="30"/>
    </row>
    <row r="185" spans="1:8" ht="15.75" hidden="1" thickBot="1" x14ac:dyDescent="0.3">
      <c r="A185" s="8" t="s">
        <v>1103</v>
      </c>
      <c r="B185" s="27" t="s">
        <v>370</v>
      </c>
      <c r="C185" s="9" t="s">
        <v>254</v>
      </c>
      <c r="D185" s="11"/>
      <c r="E185" s="11"/>
      <c r="F185" s="10"/>
      <c r="G185" s="11"/>
      <c r="H185" s="30"/>
    </row>
    <row r="186" spans="1:8" ht="24" hidden="1" thickBot="1" x14ac:dyDescent="0.3">
      <c r="A186" s="7" t="s">
        <v>386</v>
      </c>
      <c r="B186" s="26" t="s">
        <v>1104</v>
      </c>
      <c r="C186" s="5" t="s">
        <v>254</v>
      </c>
      <c r="D186" s="11"/>
      <c r="E186" s="11"/>
      <c r="F186" s="10"/>
      <c r="G186" s="11"/>
      <c r="H186" s="30"/>
    </row>
    <row r="187" spans="1:8" ht="15.75" thickBot="1" x14ac:dyDescent="0.3">
      <c r="A187" s="8" t="s">
        <v>1105</v>
      </c>
      <c r="B187" s="27" t="s">
        <v>370</v>
      </c>
      <c r="C187" s="9" t="s">
        <v>254</v>
      </c>
      <c r="D187" s="11"/>
      <c r="E187" s="11"/>
      <c r="F187" s="10"/>
      <c r="G187" s="11"/>
      <c r="H187" s="30"/>
    </row>
    <row r="188" spans="1:8" ht="15.75" thickBot="1" x14ac:dyDescent="0.3">
      <c r="A188" s="8" t="s">
        <v>388</v>
      </c>
      <c r="B188" s="27" t="s">
        <v>273</v>
      </c>
      <c r="C188" s="9" t="s">
        <v>254</v>
      </c>
      <c r="D188" s="11"/>
      <c r="E188" s="11"/>
      <c r="F188" s="10"/>
      <c r="G188" s="11"/>
      <c r="H188" s="30"/>
    </row>
    <row r="189" spans="1:8" ht="15.75" thickBot="1" x14ac:dyDescent="0.3">
      <c r="A189" s="15" t="s">
        <v>1106</v>
      </c>
      <c r="B189" s="29" t="s">
        <v>370</v>
      </c>
      <c r="C189" s="9" t="s">
        <v>254</v>
      </c>
      <c r="D189" s="11"/>
      <c r="E189" s="11"/>
      <c r="F189" s="10"/>
      <c r="G189" s="11"/>
      <c r="H189" s="30"/>
    </row>
    <row r="190" spans="1:8" ht="15.75" thickBot="1" x14ac:dyDescent="0.3">
      <c r="A190" s="8" t="s">
        <v>389</v>
      </c>
      <c r="B190" s="27" t="s">
        <v>274</v>
      </c>
      <c r="C190" s="9" t="s">
        <v>254</v>
      </c>
      <c r="D190" s="11"/>
      <c r="E190" s="11"/>
      <c r="F190" s="10"/>
      <c r="G190" s="11"/>
      <c r="H190" s="30"/>
    </row>
    <row r="191" spans="1:8" ht="15.75" thickBot="1" x14ac:dyDescent="0.3">
      <c r="A191" s="15" t="s">
        <v>1107</v>
      </c>
      <c r="B191" s="29" t="s">
        <v>370</v>
      </c>
      <c r="C191" s="9" t="s">
        <v>254</v>
      </c>
      <c r="D191" s="11"/>
      <c r="E191" s="11"/>
      <c r="F191" s="10"/>
      <c r="G191" s="11"/>
      <c r="H191" s="30"/>
    </row>
    <row r="192" spans="1:8" ht="15.75" thickBot="1" x14ac:dyDescent="0.3">
      <c r="A192" s="8" t="s">
        <v>390</v>
      </c>
      <c r="B192" s="24" t="s">
        <v>391</v>
      </c>
      <c r="C192" s="9" t="s">
        <v>254</v>
      </c>
      <c r="D192" s="11"/>
      <c r="E192" s="11"/>
      <c r="F192" s="10"/>
      <c r="G192" s="11"/>
      <c r="H192" s="30"/>
    </row>
    <row r="193" spans="1:8" ht="15.75" thickBot="1" x14ac:dyDescent="0.3">
      <c r="A193" s="8" t="s">
        <v>1108</v>
      </c>
      <c r="B193" s="27" t="s">
        <v>370</v>
      </c>
      <c r="C193" s="9" t="s">
        <v>254</v>
      </c>
      <c r="D193" s="11"/>
      <c r="E193" s="11"/>
      <c r="F193" s="10"/>
      <c r="G193" s="11"/>
      <c r="H193" s="30"/>
    </row>
    <row r="194" spans="1:8" ht="15.75" thickBot="1" x14ac:dyDescent="0.3">
      <c r="A194" s="8" t="s">
        <v>393</v>
      </c>
      <c r="B194" s="15" t="s">
        <v>394</v>
      </c>
      <c r="C194" s="9" t="s">
        <v>254</v>
      </c>
      <c r="D194" s="11"/>
      <c r="E194" s="11"/>
      <c r="F194" s="10"/>
      <c r="G194" s="11"/>
      <c r="H194" s="30"/>
    </row>
    <row r="195" spans="1:8" ht="15.75" thickBot="1" x14ac:dyDescent="0.3">
      <c r="A195" s="8" t="s">
        <v>395</v>
      </c>
      <c r="B195" s="24" t="s">
        <v>396</v>
      </c>
      <c r="C195" s="9" t="s">
        <v>254</v>
      </c>
      <c r="D195" s="11"/>
      <c r="E195" s="11"/>
      <c r="F195" s="10"/>
      <c r="G195" s="11"/>
      <c r="H195" s="30"/>
    </row>
    <row r="196" spans="1:8" ht="15.75" thickBot="1" x14ac:dyDescent="0.3">
      <c r="A196" s="8" t="s">
        <v>1109</v>
      </c>
      <c r="B196" s="27" t="s">
        <v>370</v>
      </c>
      <c r="C196" s="9" t="s">
        <v>254</v>
      </c>
      <c r="D196" s="11"/>
      <c r="E196" s="11"/>
      <c r="F196" s="10"/>
      <c r="G196" s="11"/>
      <c r="H196" s="30"/>
    </row>
    <row r="197" spans="1:8" ht="15.75" thickBot="1" x14ac:dyDescent="0.3">
      <c r="A197" s="8" t="s">
        <v>397</v>
      </c>
      <c r="B197" s="24" t="s">
        <v>398</v>
      </c>
      <c r="C197" s="9" t="s">
        <v>254</v>
      </c>
      <c r="D197" s="11"/>
      <c r="E197" s="11"/>
      <c r="F197" s="10"/>
      <c r="G197" s="11"/>
      <c r="H197" s="30"/>
    </row>
    <row r="198" spans="1:8" ht="15.75" thickBot="1" x14ac:dyDescent="0.3">
      <c r="A198" s="8" t="s">
        <v>399</v>
      </c>
      <c r="B198" s="27" t="s">
        <v>400</v>
      </c>
      <c r="C198" s="9" t="s">
        <v>254</v>
      </c>
      <c r="D198" s="11"/>
      <c r="E198" s="11"/>
      <c r="F198" s="10"/>
      <c r="G198" s="11"/>
      <c r="H198" s="30"/>
    </row>
    <row r="199" spans="1:8" ht="15.75" thickBot="1" x14ac:dyDescent="0.3">
      <c r="A199" s="15" t="s">
        <v>1110</v>
      </c>
      <c r="B199" s="29" t="s">
        <v>370</v>
      </c>
      <c r="C199" s="9" t="s">
        <v>254</v>
      </c>
      <c r="D199" s="11"/>
      <c r="E199" s="11"/>
      <c r="F199" s="10"/>
      <c r="G199" s="11"/>
      <c r="H199" s="30"/>
    </row>
    <row r="200" spans="1:8" ht="15.75" thickBot="1" x14ac:dyDescent="0.3">
      <c r="A200" s="8" t="s">
        <v>401</v>
      </c>
      <c r="B200" s="27" t="s">
        <v>402</v>
      </c>
      <c r="C200" s="9" t="s">
        <v>254</v>
      </c>
      <c r="D200" s="11"/>
      <c r="E200" s="11"/>
      <c r="F200" s="10"/>
      <c r="G200" s="11"/>
      <c r="H200" s="30"/>
    </row>
    <row r="201" spans="1:8" ht="15.75" thickBot="1" x14ac:dyDescent="0.3">
      <c r="A201" s="15" t="s">
        <v>1111</v>
      </c>
      <c r="B201" s="29" t="s">
        <v>370</v>
      </c>
      <c r="C201" s="9" t="s">
        <v>254</v>
      </c>
      <c r="D201" s="11"/>
      <c r="E201" s="11"/>
      <c r="F201" s="10"/>
      <c r="G201" s="11"/>
      <c r="H201" s="30"/>
    </row>
    <row r="202" spans="1:8" ht="28.15" customHeight="1" thickBot="1" x14ac:dyDescent="0.3">
      <c r="A202" s="7" t="s">
        <v>403</v>
      </c>
      <c r="B202" s="26" t="s">
        <v>404</v>
      </c>
      <c r="C202" s="5" t="s">
        <v>254</v>
      </c>
      <c r="D202" s="11"/>
      <c r="E202" s="11"/>
      <c r="F202" s="10"/>
      <c r="G202" s="11"/>
      <c r="H202" s="30"/>
    </row>
    <row r="203" spans="1:8" ht="15.75" thickBot="1" x14ac:dyDescent="0.3">
      <c r="A203" s="8" t="s">
        <v>1112</v>
      </c>
      <c r="B203" s="27" t="s">
        <v>370</v>
      </c>
      <c r="C203" s="9" t="s">
        <v>254</v>
      </c>
      <c r="D203" s="11"/>
      <c r="E203" s="11"/>
      <c r="F203" s="10"/>
      <c r="G203" s="11"/>
      <c r="H203" s="30"/>
    </row>
    <row r="204" spans="1:8" ht="15.75" thickBot="1" x14ac:dyDescent="0.3">
      <c r="A204" s="8" t="s">
        <v>405</v>
      </c>
      <c r="B204" s="24" t="s">
        <v>406</v>
      </c>
      <c r="C204" s="9" t="s">
        <v>254</v>
      </c>
      <c r="D204" s="11"/>
      <c r="E204" s="11"/>
      <c r="F204" s="10"/>
      <c r="G204" s="11"/>
      <c r="H204" s="30"/>
    </row>
    <row r="205" spans="1:8" ht="15.75" thickBot="1" x14ac:dyDescent="0.3">
      <c r="A205" s="8" t="s">
        <v>1113</v>
      </c>
      <c r="B205" s="27" t="s">
        <v>370</v>
      </c>
      <c r="C205" s="9" t="s">
        <v>254</v>
      </c>
      <c r="D205" s="11"/>
      <c r="E205" s="11"/>
      <c r="F205" s="10"/>
      <c r="G205" s="11"/>
      <c r="H205" s="30"/>
    </row>
    <row r="206" spans="1:8" ht="15.75" thickBot="1" x14ac:dyDescent="0.3">
      <c r="A206" s="8" t="s">
        <v>407</v>
      </c>
      <c r="B206" s="24" t="s">
        <v>408</v>
      </c>
      <c r="C206" s="9" t="s">
        <v>254</v>
      </c>
      <c r="D206" s="11"/>
      <c r="E206" s="11"/>
      <c r="F206" s="10"/>
      <c r="G206" s="11"/>
      <c r="H206" s="30"/>
    </row>
    <row r="207" spans="1:8" ht="15.75" thickBot="1" x14ac:dyDescent="0.3">
      <c r="A207" s="8" t="s">
        <v>1114</v>
      </c>
      <c r="B207" s="27" t="s">
        <v>370</v>
      </c>
      <c r="C207" s="9" t="s">
        <v>254</v>
      </c>
      <c r="D207" s="11"/>
      <c r="E207" s="11"/>
      <c r="F207" s="10"/>
      <c r="G207" s="11"/>
      <c r="H207" s="30"/>
    </row>
    <row r="208" spans="1:8" ht="15.75" thickBot="1" x14ac:dyDescent="0.3">
      <c r="A208" s="8" t="s">
        <v>409</v>
      </c>
      <c r="B208" s="24" t="s">
        <v>410</v>
      </c>
      <c r="C208" s="9" t="s">
        <v>254</v>
      </c>
      <c r="D208" s="11"/>
      <c r="E208" s="11"/>
      <c r="F208" s="10"/>
      <c r="G208" s="11"/>
      <c r="H208" s="30"/>
    </row>
    <row r="209" spans="1:8" ht="15.75" thickBot="1" x14ac:dyDescent="0.3">
      <c r="A209" s="8" t="s">
        <v>1115</v>
      </c>
      <c r="B209" s="27" t="s">
        <v>370</v>
      </c>
      <c r="C209" s="9" t="s">
        <v>254</v>
      </c>
      <c r="D209" s="11"/>
      <c r="E209" s="11"/>
      <c r="F209" s="10"/>
      <c r="G209" s="11"/>
      <c r="H209" s="30"/>
    </row>
    <row r="210" spans="1:8" ht="15.75" thickBot="1" x14ac:dyDescent="0.3">
      <c r="A210" s="8" t="s">
        <v>411</v>
      </c>
      <c r="B210" s="24" t="s">
        <v>412</v>
      </c>
      <c r="C210" s="9" t="s">
        <v>254</v>
      </c>
      <c r="D210" s="11"/>
      <c r="E210" s="11"/>
      <c r="F210" s="10"/>
      <c r="G210" s="11"/>
      <c r="H210" s="30"/>
    </row>
    <row r="211" spans="1:8" ht="15.75" thickBot="1" x14ac:dyDescent="0.3">
      <c r="A211" s="8" t="s">
        <v>1116</v>
      </c>
      <c r="B211" s="27" t="s">
        <v>370</v>
      </c>
      <c r="C211" s="9" t="s">
        <v>254</v>
      </c>
      <c r="D211" s="11"/>
      <c r="E211" s="11"/>
      <c r="F211" s="10"/>
      <c r="G211" s="11"/>
      <c r="H211" s="30"/>
    </row>
    <row r="212" spans="1:8" ht="36" customHeight="1" thickBot="1" x14ac:dyDescent="0.3">
      <c r="A212" s="7" t="s">
        <v>413</v>
      </c>
      <c r="B212" s="26" t="s">
        <v>414</v>
      </c>
      <c r="C212" s="5" t="s">
        <v>254</v>
      </c>
      <c r="D212" s="11"/>
      <c r="E212" s="11"/>
      <c r="F212" s="10"/>
      <c r="G212" s="11"/>
      <c r="H212" s="30"/>
    </row>
    <row r="213" spans="1:8" ht="15.75" thickBot="1" x14ac:dyDescent="0.3">
      <c r="A213" s="8" t="s">
        <v>1117</v>
      </c>
      <c r="B213" s="27" t="s">
        <v>370</v>
      </c>
      <c r="C213" s="9" t="s">
        <v>254</v>
      </c>
      <c r="D213" s="11"/>
      <c r="E213" s="11"/>
      <c r="F213" s="10"/>
      <c r="G213" s="11"/>
      <c r="H213" s="30"/>
    </row>
    <row r="214" spans="1:8" ht="15.75" thickBot="1" x14ac:dyDescent="0.3">
      <c r="A214" s="8" t="s">
        <v>415</v>
      </c>
      <c r="B214" s="24" t="s">
        <v>416</v>
      </c>
      <c r="C214" s="9" t="s">
        <v>254</v>
      </c>
      <c r="D214" s="11"/>
      <c r="E214" s="11"/>
      <c r="F214" s="10"/>
      <c r="G214" s="11"/>
      <c r="H214" s="30"/>
    </row>
    <row r="215" spans="1:8" ht="15.75" thickBot="1" x14ac:dyDescent="0.3">
      <c r="A215" s="8" t="s">
        <v>1118</v>
      </c>
      <c r="B215" s="27" t="s">
        <v>370</v>
      </c>
      <c r="C215" s="9" t="s">
        <v>254</v>
      </c>
      <c r="D215" s="11"/>
      <c r="E215" s="11"/>
      <c r="F215" s="10"/>
      <c r="G215" s="11"/>
      <c r="H215" s="30"/>
    </row>
    <row r="216" spans="1:8" ht="38.450000000000003" customHeight="1" thickBot="1" x14ac:dyDescent="0.3">
      <c r="A216" s="7" t="s">
        <v>417</v>
      </c>
      <c r="B216" s="31" t="s">
        <v>418</v>
      </c>
      <c r="C216" s="7" t="s">
        <v>116</v>
      </c>
      <c r="D216" s="11"/>
      <c r="E216" s="11"/>
      <c r="F216" s="10"/>
      <c r="G216" s="11"/>
      <c r="H216" s="30"/>
    </row>
    <row r="217" spans="1:8" ht="15.75" thickBot="1" x14ac:dyDescent="0.3">
      <c r="A217" s="8" t="s">
        <v>419</v>
      </c>
      <c r="B217" s="24" t="s">
        <v>420</v>
      </c>
      <c r="C217" s="8" t="s">
        <v>116</v>
      </c>
      <c r="D217" s="11"/>
      <c r="E217" s="11"/>
      <c r="F217" s="10"/>
      <c r="G217" s="11"/>
      <c r="H217" s="30"/>
    </row>
    <row r="218" spans="1:8" ht="38.450000000000003" customHeight="1" thickBot="1" x14ac:dyDescent="0.3">
      <c r="A218" s="17" t="s">
        <v>421</v>
      </c>
      <c r="B218" s="26" t="s">
        <v>422</v>
      </c>
      <c r="C218" s="7" t="s">
        <v>78</v>
      </c>
      <c r="D218" s="11"/>
      <c r="E218" s="11"/>
      <c r="F218" s="10"/>
      <c r="G218" s="11"/>
      <c r="H218" s="30"/>
    </row>
    <row r="219" spans="1:8" ht="35.450000000000003" customHeight="1" thickBot="1" x14ac:dyDescent="0.3">
      <c r="A219" s="7" t="s">
        <v>423</v>
      </c>
      <c r="B219" s="26" t="s">
        <v>424</v>
      </c>
      <c r="C219" s="7" t="s">
        <v>116</v>
      </c>
      <c r="D219" s="11"/>
      <c r="E219" s="11"/>
      <c r="F219" s="10"/>
      <c r="G219" s="11"/>
      <c r="H219" s="30"/>
    </row>
    <row r="220" spans="1:8" ht="22.15" customHeight="1" thickBot="1" x14ac:dyDescent="0.3">
      <c r="A220" s="7" t="s">
        <v>425</v>
      </c>
      <c r="B220" s="26" t="s">
        <v>426</v>
      </c>
      <c r="C220" s="7" t="s">
        <v>116</v>
      </c>
      <c r="D220" s="11"/>
      <c r="E220" s="11"/>
      <c r="F220" s="10"/>
      <c r="G220" s="11"/>
      <c r="H220" s="30"/>
    </row>
    <row r="221" spans="1:8" ht="15.75" thickBot="1" x14ac:dyDescent="0.3">
      <c r="A221" s="8" t="s">
        <v>427</v>
      </c>
      <c r="B221" s="24" t="s">
        <v>428</v>
      </c>
      <c r="C221" s="8" t="s">
        <v>116</v>
      </c>
      <c r="D221" s="11"/>
      <c r="E221" s="11"/>
      <c r="F221" s="10"/>
      <c r="G221" s="11"/>
      <c r="H221" s="30"/>
    </row>
    <row r="222" spans="1:8" ht="15.75" thickBot="1" x14ac:dyDescent="0.3">
      <c r="A222" s="8" t="s">
        <v>429</v>
      </c>
      <c r="B222" s="24" t="s">
        <v>430</v>
      </c>
      <c r="C222" s="8" t="s">
        <v>78</v>
      </c>
      <c r="D222" s="11"/>
      <c r="E222" s="11"/>
      <c r="F222" s="10"/>
      <c r="G222" s="11"/>
      <c r="H222" s="30"/>
    </row>
    <row r="223" spans="1:8" ht="15.75" thickBot="1" x14ac:dyDescent="0.3">
      <c r="A223" s="8" t="s">
        <v>431</v>
      </c>
      <c r="B223" s="24" t="s">
        <v>432</v>
      </c>
      <c r="C223" s="8" t="s">
        <v>78</v>
      </c>
      <c r="D223" s="11"/>
      <c r="E223" s="11"/>
      <c r="F223" s="10"/>
      <c r="G223" s="11"/>
      <c r="H223" s="30"/>
    </row>
    <row r="224" spans="1:8" ht="15.75" thickBot="1" x14ac:dyDescent="0.3">
      <c r="A224" s="8" t="s">
        <v>433</v>
      </c>
      <c r="B224" s="24" t="s">
        <v>434</v>
      </c>
      <c r="C224" s="8" t="s">
        <v>78</v>
      </c>
      <c r="D224" s="11"/>
      <c r="E224" s="11"/>
      <c r="F224" s="10"/>
      <c r="G224" s="11"/>
      <c r="H224" s="30"/>
    </row>
    <row r="225" spans="1:8" ht="15.75" thickBot="1" x14ac:dyDescent="0.3">
      <c r="A225" s="8" t="s">
        <v>435</v>
      </c>
      <c r="B225" s="24" t="s">
        <v>436</v>
      </c>
      <c r="C225" s="8" t="s">
        <v>78</v>
      </c>
      <c r="D225" s="11"/>
      <c r="E225" s="11"/>
      <c r="F225" s="10"/>
      <c r="G225" s="11"/>
      <c r="H225" s="30"/>
    </row>
    <row r="226" spans="1:8" ht="27" customHeight="1" thickBot="1" x14ac:dyDescent="0.3">
      <c r="A226" s="7" t="s">
        <v>437</v>
      </c>
      <c r="B226" s="26" t="s">
        <v>438</v>
      </c>
      <c r="C226" s="7" t="s">
        <v>78</v>
      </c>
      <c r="D226" s="11"/>
      <c r="E226" s="11"/>
      <c r="F226" s="10"/>
      <c r="G226" s="11"/>
      <c r="H226" s="30"/>
    </row>
    <row r="227" spans="1:8" ht="15.75" thickBot="1" x14ac:dyDescent="0.3">
      <c r="A227" s="8" t="s">
        <v>439</v>
      </c>
      <c r="B227" s="27" t="s">
        <v>273</v>
      </c>
      <c r="C227" s="8" t="s">
        <v>78</v>
      </c>
      <c r="D227" s="11"/>
      <c r="E227" s="11"/>
      <c r="F227" s="10"/>
      <c r="G227" s="11"/>
      <c r="H227" s="30"/>
    </row>
    <row r="228" spans="1:8" ht="15.75" thickBot="1" x14ac:dyDescent="0.3">
      <c r="A228" s="15" t="s">
        <v>440</v>
      </c>
      <c r="B228" s="27" t="s">
        <v>274</v>
      </c>
      <c r="C228" s="8" t="s">
        <v>78</v>
      </c>
      <c r="D228" s="11"/>
      <c r="E228" s="11"/>
      <c r="F228" s="10"/>
      <c r="G228" s="11"/>
      <c r="H228" s="30"/>
    </row>
    <row r="229" spans="1:8" ht="15.75" thickBot="1" x14ac:dyDescent="0.3">
      <c r="A229" s="44"/>
      <c r="B229" s="552" t="s">
        <v>1119</v>
      </c>
      <c r="C229" s="552"/>
      <c r="D229" s="552"/>
      <c r="E229" s="552"/>
      <c r="F229" s="552"/>
      <c r="G229" s="552"/>
      <c r="H229" s="553"/>
    </row>
    <row r="230" spans="1:8" ht="15.75" thickBot="1" x14ac:dyDescent="0.3">
      <c r="A230" s="7" t="s">
        <v>441</v>
      </c>
      <c r="B230" s="5" t="s">
        <v>442</v>
      </c>
      <c r="C230" s="7" t="s">
        <v>443</v>
      </c>
      <c r="D230" s="7" t="s">
        <v>444</v>
      </c>
      <c r="E230" s="7" t="s">
        <v>444</v>
      </c>
      <c r="F230" s="10"/>
      <c r="G230" s="7" t="s">
        <v>444</v>
      </c>
      <c r="H230" s="7" t="s">
        <v>444</v>
      </c>
    </row>
    <row r="231" spans="1:8" ht="15.75" thickBot="1" x14ac:dyDescent="0.3">
      <c r="A231" s="13" t="s">
        <v>445</v>
      </c>
      <c r="B231" s="10" t="s">
        <v>446</v>
      </c>
      <c r="C231" s="13" t="s">
        <v>152</v>
      </c>
      <c r="D231" s="11"/>
      <c r="E231" s="11"/>
      <c r="F231" s="10"/>
      <c r="G231" s="11"/>
      <c r="H231" s="30"/>
    </row>
    <row r="232" spans="1:8" ht="15.75" thickBot="1" x14ac:dyDescent="0.3"/>
    <row r="233" spans="1:8" ht="15.75" thickBot="1" x14ac:dyDescent="0.3">
      <c r="A233" s="8" t="s">
        <v>447</v>
      </c>
      <c r="B233" s="9" t="s">
        <v>448</v>
      </c>
      <c r="C233" s="8" t="s">
        <v>453</v>
      </c>
      <c r="D233" s="11"/>
      <c r="E233" s="12"/>
      <c r="F233" s="10"/>
      <c r="G233" s="10"/>
      <c r="H233" s="11"/>
    </row>
    <row r="234" spans="1:8" ht="15.75" thickBot="1" x14ac:dyDescent="0.3">
      <c r="A234" s="8" t="s">
        <v>449</v>
      </c>
      <c r="B234" s="9" t="s">
        <v>450</v>
      </c>
      <c r="C234" s="8" t="s">
        <v>152</v>
      </c>
      <c r="D234" s="11"/>
      <c r="E234" s="12"/>
      <c r="F234" s="10"/>
      <c r="G234" s="10"/>
      <c r="H234" s="11"/>
    </row>
    <row r="235" spans="1:8" ht="15.75" thickBot="1" x14ac:dyDescent="0.3">
      <c r="A235" s="8" t="s">
        <v>451</v>
      </c>
      <c r="B235" s="9" t="s">
        <v>452</v>
      </c>
      <c r="C235" s="8" t="s">
        <v>453</v>
      </c>
      <c r="D235" s="11"/>
      <c r="E235" s="12"/>
      <c r="F235" s="10"/>
      <c r="G235" s="10"/>
      <c r="H235" s="11"/>
    </row>
    <row r="236" spans="1:8" ht="15.75" thickBot="1" x14ac:dyDescent="0.3">
      <c r="A236" s="8" t="s">
        <v>454</v>
      </c>
      <c r="B236" s="9" t="s">
        <v>455</v>
      </c>
      <c r="C236" s="15" t="s">
        <v>456</v>
      </c>
      <c r="D236" s="11"/>
      <c r="E236" s="12"/>
      <c r="F236" s="10"/>
      <c r="G236" s="10"/>
      <c r="H236" s="11"/>
    </row>
    <row r="237" spans="1:8" ht="15.75" thickBot="1" x14ac:dyDescent="0.3">
      <c r="A237" s="8" t="s">
        <v>457</v>
      </c>
      <c r="B237" s="9" t="s">
        <v>458</v>
      </c>
      <c r="C237" s="7" t="s">
        <v>467</v>
      </c>
      <c r="D237" s="8" t="s">
        <v>1120</v>
      </c>
      <c r="E237" s="8" t="s">
        <v>1120</v>
      </c>
      <c r="F237" s="10"/>
      <c r="G237" s="8" t="s">
        <v>1120</v>
      </c>
      <c r="H237" s="8" t="s">
        <v>1120</v>
      </c>
    </row>
    <row r="238" spans="1:8" ht="15.75" thickBot="1" x14ac:dyDescent="0.3">
      <c r="A238" s="8" t="s">
        <v>461</v>
      </c>
      <c r="B238" s="24" t="s">
        <v>462</v>
      </c>
      <c r="C238" s="15" t="s">
        <v>456</v>
      </c>
      <c r="D238" s="11"/>
      <c r="E238" s="12"/>
      <c r="F238" s="10"/>
      <c r="G238" s="10"/>
      <c r="H238" s="11"/>
    </row>
    <row r="239" spans="1:8" ht="15.75" thickBot="1" x14ac:dyDescent="0.3">
      <c r="A239" s="8" t="s">
        <v>463</v>
      </c>
      <c r="B239" s="24" t="s">
        <v>464</v>
      </c>
      <c r="C239" s="8" t="s">
        <v>465</v>
      </c>
      <c r="D239" s="11"/>
      <c r="E239" s="12"/>
      <c r="F239" s="10"/>
      <c r="G239" s="10"/>
      <c r="H239" s="11"/>
    </row>
    <row r="240" spans="1:8" ht="15.75" thickBot="1" x14ac:dyDescent="0.3">
      <c r="A240" s="8" t="s">
        <v>1121</v>
      </c>
      <c r="B240" s="9" t="s">
        <v>466</v>
      </c>
      <c r="C240" s="8" t="s">
        <v>1122</v>
      </c>
      <c r="D240" s="8" t="s">
        <v>1120</v>
      </c>
      <c r="E240" s="8" t="s">
        <v>1120</v>
      </c>
      <c r="F240" s="10"/>
      <c r="G240" s="8" t="s">
        <v>1120</v>
      </c>
      <c r="H240" s="8" t="s">
        <v>1120</v>
      </c>
    </row>
    <row r="241" spans="1:8" ht="15.75" thickBot="1" x14ac:dyDescent="0.3">
      <c r="A241" s="8" t="s">
        <v>1123</v>
      </c>
      <c r="B241" s="24" t="s">
        <v>462</v>
      </c>
      <c r="C241" s="15" t="s">
        <v>456</v>
      </c>
      <c r="D241" s="11"/>
      <c r="E241" s="12"/>
      <c r="F241" s="10"/>
      <c r="G241" s="10"/>
      <c r="H241" s="11"/>
    </row>
    <row r="242" spans="1:8" ht="15.75" thickBot="1" x14ac:dyDescent="0.3">
      <c r="A242" s="8" t="s">
        <v>468</v>
      </c>
      <c r="B242" s="24" t="s">
        <v>469</v>
      </c>
      <c r="C242" s="8" t="s">
        <v>152</v>
      </c>
      <c r="D242" s="11"/>
      <c r="E242" s="12"/>
      <c r="F242" s="10"/>
      <c r="G242" s="10"/>
      <c r="H242" s="11"/>
    </row>
    <row r="243" spans="1:8" ht="15.75" thickBot="1" x14ac:dyDescent="0.3">
      <c r="A243" s="8" t="s">
        <v>470</v>
      </c>
      <c r="B243" s="24" t="s">
        <v>464</v>
      </c>
      <c r="C243" s="8" t="s">
        <v>465</v>
      </c>
      <c r="D243" s="11"/>
      <c r="E243" s="12"/>
      <c r="F243" s="10"/>
      <c r="G243" s="10"/>
      <c r="H243" s="11"/>
    </row>
    <row r="244" spans="1:8" ht="15.75" thickBot="1" x14ac:dyDescent="0.3">
      <c r="A244" s="8" t="s">
        <v>471</v>
      </c>
      <c r="B244" s="9" t="s">
        <v>472</v>
      </c>
      <c r="C244" s="8" t="s">
        <v>365</v>
      </c>
      <c r="D244" s="8" t="s">
        <v>1120</v>
      </c>
      <c r="E244" s="8" t="s">
        <v>1120</v>
      </c>
      <c r="F244" s="10"/>
      <c r="G244" s="8" t="s">
        <v>1120</v>
      </c>
      <c r="H244" s="8" t="s">
        <v>1120</v>
      </c>
    </row>
    <row r="245" spans="1:8" ht="15.75" thickBot="1" x14ac:dyDescent="0.3">
      <c r="A245" s="8" t="s">
        <v>473</v>
      </c>
      <c r="B245" s="24" t="s">
        <v>462</v>
      </c>
      <c r="C245" s="15" t="s">
        <v>456</v>
      </c>
      <c r="D245" s="11"/>
      <c r="E245" s="12"/>
      <c r="F245" s="10"/>
      <c r="G245" s="10"/>
      <c r="H245" s="11"/>
    </row>
    <row r="246" spans="1:8" ht="15.75" thickBot="1" x14ac:dyDescent="0.3">
      <c r="A246" s="8" t="s">
        <v>474</v>
      </c>
      <c r="B246" s="24" t="s">
        <v>464</v>
      </c>
      <c r="C246" s="8" t="s">
        <v>465</v>
      </c>
      <c r="D246" s="11"/>
      <c r="E246" s="12"/>
      <c r="F246" s="10"/>
      <c r="G246" s="10"/>
      <c r="H246" s="11"/>
    </row>
    <row r="247" spans="1:8" ht="15.75" thickBot="1" x14ac:dyDescent="0.3">
      <c r="A247" s="8" t="s">
        <v>475</v>
      </c>
      <c r="B247" s="9" t="s">
        <v>476</v>
      </c>
      <c r="C247" s="8" t="s">
        <v>365</v>
      </c>
      <c r="D247" s="8" t="s">
        <v>1120</v>
      </c>
      <c r="E247" s="8" t="s">
        <v>1120</v>
      </c>
      <c r="F247" s="10"/>
      <c r="G247" s="8" t="s">
        <v>1120</v>
      </c>
      <c r="H247" s="8" t="s">
        <v>1120</v>
      </c>
    </row>
    <row r="248" spans="1:8" ht="15.75" thickBot="1" x14ac:dyDescent="0.3">
      <c r="A248" s="8" t="s">
        <v>477</v>
      </c>
      <c r="B248" s="24" t="s">
        <v>462</v>
      </c>
      <c r="C248" s="15" t="s">
        <v>456</v>
      </c>
      <c r="D248" s="11"/>
      <c r="E248" s="12"/>
      <c r="F248" s="10"/>
      <c r="G248" s="10"/>
      <c r="H248" s="11"/>
    </row>
    <row r="249" spans="1:8" ht="15.75" thickBot="1" x14ac:dyDescent="0.3">
      <c r="A249" s="8" t="s">
        <v>478</v>
      </c>
      <c r="B249" s="24" t="s">
        <v>469</v>
      </c>
      <c r="C249" s="8" t="s">
        <v>152</v>
      </c>
      <c r="D249" s="11"/>
      <c r="E249" s="12"/>
      <c r="F249" s="10"/>
      <c r="G249" s="10"/>
      <c r="H249" s="11"/>
    </row>
    <row r="250" spans="1:8" ht="15.75" thickBot="1" x14ac:dyDescent="0.3">
      <c r="A250" s="8" t="s">
        <v>479</v>
      </c>
      <c r="B250" s="24" t="s">
        <v>464</v>
      </c>
      <c r="C250" s="8" t="s">
        <v>465</v>
      </c>
      <c r="D250" s="11"/>
      <c r="E250" s="12"/>
      <c r="F250" s="10"/>
      <c r="G250" s="10"/>
      <c r="H250" s="11"/>
    </row>
    <row r="251" spans="1:8" ht="15.75" thickBot="1" x14ac:dyDescent="0.3">
      <c r="A251" s="8" t="s">
        <v>480</v>
      </c>
      <c r="B251" s="9" t="s">
        <v>481</v>
      </c>
      <c r="C251" s="8" t="s">
        <v>365</v>
      </c>
      <c r="D251" s="8" t="s">
        <v>1120</v>
      </c>
      <c r="E251" s="8" t="s">
        <v>1120</v>
      </c>
      <c r="F251" s="10"/>
      <c r="G251" s="8" t="s">
        <v>1120</v>
      </c>
      <c r="H251" s="8" t="s">
        <v>1120</v>
      </c>
    </row>
    <row r="252" spans="1:8" ht="15.75" thickBot="1" x14ac:dyDescent="0.3">
      <c r="A252" s="8" t="s">
        <v>482</v>
      </c>
      <c r="B252" s="9" t="s">
        <v>483</v>
      </c>
      <c r="C252" s="15" t="s">
        <v>456</v>
      </c>
      <c r="D252" s="11"/>
      <c r="E252" s="12"/>
      <c r="F252" s="10"/>
      <c r="G252" s="10"/>
      <c r="H252" s="11"/>
    </row>
    <row r="253" spans="1:8" ht="33" customHeight="1" thickBot="1" x14ac:dyDescent="0.3">
      <c r="A253" s="7" t="s">
        <v>484</v>
      </c>
      <c r="B253" s="26" t="s">
        <v>485</v>
      </c>
      <c r="C253" s="17" t="s">
        <v>456</v>
      </c>
      <c r="D253" s="11"/>
      <c r="E253" s="12"/>
      <c r="F253" s="10"/>
      <c r="G253" s="10"/>
      <c r="H253" s="11"/>
    </row>
    <row r="254" spans="1:8" ht="15.75" thickBot="1" x14ac:dyDescent="0.3">
      <c r="A254" s="8" t="s">
        <v>486</v>
      </c>
      <c r="B254" s="27" t="s">
        <v>487</v>
      </c>
      <c r="C254" s="15" t="s">
        <v>456</v>
      </c>
      <c r="D254" s="11"/>
      <c r="E254" s="12"/>
      <c r="F254" s="10"/>
      <c r="G254" s="10"/>
      <c r="H254" s="11"/>
    </row>
    <row r="255" spans="1:8" ht="15.75" thickBot="1" x14ac:dyDescent="0.3">
      <c r="A255" s="8" t="s">
        <v>488</v>
      </c>
      <c r="B255" s="27" t="s">
        <v>489</v>
      </c>
      <c r="C255" s="15" t="s">
        <v>456</v>
      </c>
      <c r="D255" s="11"/>
      <c r="E255" s="12"/>
      <c r="F255" s="10"/>
      <c r="G255" s="10"/>
      <c r="H255" s="11"/>
    </row>
    <row r="256" spans="1:8" ht="15.75" thickBot="1" x14ac:dyDescent="0.3">
      <c r="A256" s="8" t="s">
        <v>490</v>
      </c>
      <c r="B256" s="9" t="s">
        <v>491</v>
      </c>
      <c r="C256" s="15" t="s">
        <v>456</v>
      </c>
      <c r="D256" s="11"/>
      <c r="E256" s="12"/>
      <c r="F256" s="10"/>
      <c r="G256" s="10"/>
      <c r="H256" s="11"/>
    </row>
    <row r="257" spans="1:8" ht="15.75" thickBot="1" x14ac:dyDescent="0.3">
      <c r="A257" s="8" t="s">
        <v>492</v>
      </c>
      <c r="B257" s="9" t="s">
        <v>493</v>
      </c>
      <c r="C257" s="8" t="s">
        <v>152</v>
      </c>
      <c r="D257" s="11"/>
      <c r="E257" s="12"/>
      <c r="F257" s="10"/>
      <c r="G257" s="10"/>
      <c r="H257" s="11"/>
    </row>
    <row r="258" spans="1:8" ht="24" customHeight="1" thickBot="1" x14ac:dyDescent="0.3">
      <c r="A258" s="7" t="s">
        <v>494</v>
      </c>
      <c r="B258" s="26" t="s">
        <v>495</v>
      </c>
      <c r="C258" s="7" t="s">
        <v>152</v>
      </c>
      <c r="D258" s="11"/>
      <c r="E258" s="12"/>
      <c r="F258" s="10"/>
      <c r="G258" s="10"/>
      <c r="H258" s="11"/>
    </row>
    <row r="259" spans="1:8" ht="15.75" thickBot="1" x14ac:dyDescent="0.3">
      <c r="A259" s="8" t="s">
        <v>496</v>
      </c>
      <c r="B259" s="27" t="s">
        <v>487</v>
      </c>
      <c r="C259" s="8" t="s">
        <v>152</v>
      </c>
      <c r="D259" s="11"/>
      <c r="E259" s="12"/>
      <c r="F259" s="10"/>
      <c r="G259" s="10"/>
      <c r="H259" s="11"/>
    </row>
    <row r="260" spans="1:8" ht="15.75" thickBot="1" x14ac:dyDescent="0.3">
      <c r="A260" s="8" t="s">
        <v>497</v>
      </c>
      <c r="B260" s="27" t="s">
        <v>489</v>
      </c>
      <c r="C260" s="8" t="s">
        <v>152</v>
      </c>
      <c r="D260" s="11"/>
      <c r="E260" s="12"/>
      <c r="F260" s="10"/>
      <c r="G260" s="10"/>
      <c r="H260" s="11"/>
    </row>
    <row r="261" spans="1:8" ht="15.75" thickBot="1" x14ac:dyDescent="0.3">
      <c r="A261" s="8" t="s">
        <v>498</v>
      </c>
      <c r="B261" s="9" t="s">
        <v>499</v>
      </c>
      <c r="C261" s="8" t="s">
        <v>500</v>
      </c>
      <c r="D261" s="11"/>
      <c r="E261" s="12"/>
      <c r="F261" s="10"/>
      <c r="G261" s="10"/>
      <c r="H261" s="11"/>
    </row>
    <row r="262" spans="1:8" ht="44.45" customHeight="1" thickBot="1" x14ac:dyDescent="0.3">
      <c r="A262" s="7" t="s">
        <v>501</v>
      </c>
      <c r="B262" s="23" t="s">
        <v>502</v>
      </c>
      <c r="C262" s="5" t="s">
        <v>254</v>
      </c>
      <c r="D262" s="11"/>
      <c r="E262" s="12"/>
      <c r="F262" s="10"/>
      <c r="G262" s="10"/>
      <c r="H262" s="11"/>
    </row>
    <row r="263" spans="1:8" ht="15.75" thickBot="1" x14ac:dyDescent="0.3">
      <c r="A263" s="8" t="s">
        <v>503</v>
      </c>
      <c r="B263" s="9" t="s">
        <v>504</v>
      </c>
      <c r="C263" s="8" t="s">
        <v>467</v>
      </c>
      <c r="D263" s="8" t="s">
        <v>1120</v>
      </c>
      <c r="E263" s="8" t="s">
        <v>1120</v>
      </c>
      <c r="F263" s="10"/>
      <c r="G263" s="8" t="s">
        <v>1120</v>
      </c>
      <c r="H263" s="8" t="s">
        <v>1120</v>
      </c>
    </row>
    <row r="264" spans="1:8" ht="15.75" thickBot="1" x14ac:dyDescent="0.3">
      <c r="A264" s="8" t="s">
        <v>505</v>
      </c>
      <c r="B264" s="9" t="s">
        <v>506</v>
      </c>
      <c r="C264" s="15" t="s">
        <v>456</v>
      </c>
      <c r="D264" s="11"/>
      <c r="E264" s="12"/>
      <c r="F264" s="10"/>
      <c r="G264" s="10"/>
      <c r="H264" s="11"/>
    </row>
    <row r="265" spans="1:8" ht="15.75" thickBot="1" x14ac:dyDescent="0.3">
      <c r="A265" s="8" t="s">
        <v>507</v>
      </c>
      <c r="B265" s="9" t="s">
        <v>508</v>
      </c>
      <c r="C265" s="15" t="s">
        <v>453</v>
      </c>
      <c r="D265" s="11"/>
      <c r="E265" s="12"/>
      <c r="F265" s="10"/>
      <c r="G265" s="10"/>
      <c r="H265" s="11"/>
    </row>
    <row r="266" spans="1:8" ht="28.9" customHeight="1" thickBot="1" x14ac:dyDescent="0.3">
      <c r="A266" s="7" t="s">
        <v>509</v>
      </c>
      <c r="B266" s="23" t="s">
        <v>510</v>
      </c>
      <c r="C266" s="5" t="s">
        <v>254</v>
      </c>
      <c r="D266" s="11"/>
      <c r="E266" s="12"/>
      <c r="F266" s="10"/>
      <c r="G266" s="10"/>
      <c r="H266" s="11"/>
    </row>
    <row r="267" spans="1:8" ht="35.450000000000003" customHeight="1" thickBot="1" x14ac:dyDescent="0.3">
      <c r="A267" s="7" t="s">
        <v>511</v>
      </c>
      <c r="B267" s="23" t="s">
        <v>512</v>
      </c>
      <c r="C267" s="5" t="s">
        <v>254</v>
      </c>
      <c r="D267" s="11"/>
      <c r="E267" s="12"/>
      <c r="F267" s="10"/>
      <c r="G267" s="10"/>
      <c r="H267" s="11"/>
    </row>
    <row r="268" spans="1:8" ht="15.75" thickBot="1" x14ac:dyDescent="0.3">
      <c r="A268" s="8" t="s">
        <v>1124</v>
      </c>
      <c r="B268" s="9" t="s">
        <v>513</v>
      </c>
      <c r="C268" s="8" t="s">
        <v>365</v>
      </c>
      <c r="D268" s="8" t="s">
        <v>1120</v>
      </c>
      <c r="E268" s="8" t="s">
        <v>1120</v>
      </c>
      <c r="F268" s="10"/>
      <c r="G268" s="8" t="s">
        <v>1120</v>
      </c>
      <c r="H268" s="8" t="s">
        <v>1120</v>
      </c>
    </row>
    <row r="269" spans="1:8" ht="15.75" thickBot="1" x14ac:dyDescent="0.3">
      <c r="A269" s="8" t="s">
        <v>514</v>
      </c>
      <c r="B269" s="9" t="s">
        <v>515</v>
      </c>
      <c r="C269" s="8" t="s">
        <v>152</v>
      </c>
      <c r="D269" s="11"/>
      <c r="E269" s="12"/>
      <c r="F269" s="10"/>
      <c r="G269" s="10"/>
      <c r="H269" s="11"/>
    </row>
    <row r="270" spans="1:8" ht="35.450000000000003" customHeight="1" thickBot="1" x14ac:dyDescent="0.3">
      <c r="A270" s="7" t="s">
        <v>516</v>
      </c>
      <c r="B270" s="26" t="s">
        <v>517</v>
      </c>
      <c r="C270" s="7" t="s">
        <v>152</v>
      </c>
      <c r="D270" s="11"/>
      <c r="E270" s="12"/>
      <c r="F270" s="10"/>
      <c r="G270" s="10"/>
      <c r="H270" s="11"/>
    </row>
    <row r="271" spans="1:8" ht="33.6" customHeight="1" thickBot="1" x14ac:dyDescent="0.3">
      <c r="A271" s="7" t="s">
        <v>518</v>
      </c>
      <c r="B271" s="26" t="s">
        <v>519</v>
      </c>
      <c r="C271" s="7" t="s">
        <v>152</v>
      </c>
      <c r="D271" s="11"/>
      <c r="E271" s="12"/>
      <c r="F271" s="10"/>
      <c r="G271" s="10"/>
      <c r="H271" s="11"/>
    </row>
    <row r="272" spans="1:8" ht="31.15" customHeight="1" thickBot="1" x14ac:dyDescent="0.3">
      <c r="A272" s="7" t="s">
        <v>520</v>
      </c>
      <c r="B272" s="26" t="s">
        <v>521</v>
      </c>
      <c r="C272" s="7" t="s">
        <v>152</v>
      </c>
      <c r="D272" s="11"/>
      <c r="E272" s="12"/>
      <c r="F272" s="10"/>
      <c r="G272" s="10"/>
      <c r="H272" s="11"/>
    </row>
    <row r="273" spans="1:8" ht="15.75" thickBot="1" x14ac:dyDescent="0.3">
      <c r="A273" s="8" t="s">
        <v>522</v>
      </c>
      <c r="B273" s="9" t="s">
        <v>523</v>
      </c>
      <c r="C273" s="15" t="s">
        <v>456</v>
      </c>
      <c r="D273" s="11"/>
      <c r="E273" s="12"/>
      <c r="F273" s="10"/>
      <c r="G273" s="10"/>
      <c r="H273" s="11"/>
    </row>
    <row r="274" spans="1:8" ht="30" customHeight="1" thickBot="1" x14ac:dyDescent="0.3">
      <c r="A274" s="7" t="s">
        <v>524</v>
      </c>
      <c r="B274" s="26" t="s">
        <v>525</v>
      </c>
      <c r="C274" s="17" t="s">
        <v>456</v>
      </c>
      <c r="D274" s="11"/>
      <c r="E274" s="12"/>
      <c r="F274" s="10"/>
      <c r="G274" s="10"/>
      <c r="H274" s="11"/>
    </row>
    <row r="275" spans="1:8" ht="15.75" thickBot="1" x14ac:dyDescent="0.3">
      <c r="A275" s="8" t="s">
        <v>526</v>
      </c>
      <c r="B275" s="24" t="s">
        <v>527</v>
      </c>
      <c r="C275" s="15" t="s">
        <v>456</v>
      </c>
      <c r="D275" s="11"/>
      <c r="E275" s="12"/>
      <c r="F275" s="10"/>
      <c r="G275" s="10"/>
      <c r="H275" s="11"/>
    </row>
    <row r="276" spans="1:8" ht="37.9" customHeight="1" thickBot="1" x14ac:dyDescent="0.3">
      <c r="A276" s="7" t="s">
        <v>528</v>
      </c>
      <c r="B276" s="23" t="s">
        <v>529</v>
      </c>
      <c r="C276" s="5" t="s">
        <v>254</v>
      </c>
      <c r="D276" s="11"/>
      <c r="E276" s="12"/>
      <c r="F276" s="10"/>
      <c r="G276" s="10"/>
      <c r="H276" s="11"/>
    </row>
    <row r="277" spans="1:8" ht="15.75" thickBot="1" x14ac:dyDescent="0.3">
      <c r="A277" s="8" t="s">
        <v>530</v>
      </c>
      <c r="B277" s="24" t="s">
        <v>273</v>
      </c>
      <c r="C277" s="9" t="s">
        <v>254</v>
      </c>
      <c r="D277" s="11"/>
      <c r="E277" s="12"/>
      <c r="F277" s="10"/>
      <c r="G277" s="10"/>
      <c r="H277" s="11"/>
    </row>
    <row r="278" spans="1:8" ht="15.75" thickBot="1" x14ac:dyDescent="0.3">
      <c r="A278" s="8" t="s">
        <v>531</v>
      </c>
      <c r="B278" s="24" t="s">
        <v>274</v>
      </c>
      <c r="C278" s="9" t="s">
        <v>254</v>
      </c>
      <c r="D278" s="11"/>
      <c r="E278" s="12"/>
      <c r="F278" s="10"/>
      <c r="G278" s="10"/>
      <c r="H278" s="11"/>
    </row>
    <row r="279" spans="1:8" ht="15.75" thickBot="1" x14ac:dyDescent="0.3">
      <c r="A279" s="8" t="s">
        <v>532</v>
      </c>
      <c r="B279" s="9" t="s">
        <v>533</v>
      </c>
      <c r="C279" s="8" t="s">
        <v>534</v>
      </c>
      <c r="D279" s="11"/>
      <c r="E279" s="12"/>
      <c r="F279" s="10"/>
      <c r="G279" s="10"/>
      <c r="H279" s="11"/>
    </row>
    <row r="280" spans="1:8" ht="15.75" thickBot="1" x14ac:dyDescent="0.3">
      <c r="A280" s="343" t="s">
        <v>535</v>
      </c>
      <c r="B280" s="344"/>
      <c r="C280" s="344"/>
      <c r="D280" s="344"/>
      <c r="E280" s="344"/>
      <c r="F280" s="344"/>
      <c r="G280" s="344"/>
      <c r="H280" s="345"/>
    </row>
    <row r="281" spans="1:8" ht="16.5" thickBot="1" x14ac:dyDescent="0.3">
      <c r="A281" s="546" t="s">
        <v>536</v>
      </c>
      <c r="B281" s="546" t="s">
        <v>250</v>
      </c>
      <c r="C281" s="300" t="s">
        <v>1125</v>
      </c>
      <c r="D281" s="303" t="s">
        <v>252</v>
      </c>
      <c r="E281" s="305"/>
      <c r="F281" s="548" t="s">
        <v>963</v>
      </c>
      <c r="G281" s="549"/>
      <c r="H281" s="312" t="s">
        <v>74</v>
      </c>
    </row>
    <row r="282" spans="1:8" ht="34.5" thickBot="1" x14ac:dyDescent="0.3">
      <c r="A282" s="547"/>
      <c r="B282" s="547"/>
      <c r="C282" s="302"/>
      <c r="D282" s="7" t="s">
        <v>75</v>
      </c>
      <c r="E282" s="7" t="s">
        <v>76</v>
      </c>
      <c r="F282" s="6" t="s">
        <v>964</v>
      </c>
      <c r="G282" s="4" t="s">
        <v>1126</v>
      </c>
      <c r="H282" s="314"/>
    </row>
    <row r="283" spans="1:8" ht="15.75" thickBot="1" x14ac:dyDescent="0.3">
      <c r="A283" s="8" t="s">
        <v>966</v>
      </c>
      <c r="B283" s="8" t="s">
        <v>156</v>
      </c>
      <c r="C283" s="7" t="s">
        <v>537</v>
      </c>
      <c r="D283" s="7" t="s">
        <v>538</v>
      </c>
      <c r="E283" s="7" t="s">
        <v>159</v>
      </c>
      <c r="F283" s="7" t="s">
        <v>1127</v>
      </c>
      <c r="G283" s="7" t="s">
        <v>161</v>
      </c>
      <c r="H283" s="8" t="s">
        <v>539</v>
      </c>
    </row>
    <row r="284" spans="1:8" ht="15.75" thickBot="1" x14ac:dyDescent="0.3">
      <c r="A284" s="550" t="s">
        <v>1128</v>
      </c>
      <c r="B284" s="551"/>
      <c r="C284" s="9" t="s">
        <v>254</v>
      </c>
      <c r="D284" s="12"/>
      <c r="E284" s="12"/>
      <c r="F284" s="10"/>
      <c r="G284" s="10"/>
      <c r="H284" s="11"/>
    </row>
    <row r="285" spans="1:8" ht="15.75" thickBot="1" x14ac:dyDescent="0.3">
      <c r="A285" s="8" t="s">
        <v>1129</v>
      </c>
      <c r="B285" s="9" t="s">
        <v>541</v>
      </c>
      <c r="C285" s="9" t="s">
        <v>254</v>
      </c>
      <c r="D285" s="12"/>
      <c r="E285" s="12"/>
      <c r="F285" s="10"/>
      <c r="G285" s="10"/>
      <c r="H285" s="11"/>
    </row>
    <row r="286" spans="1:8" ht="15.75" thickBot="1" x14ac:dyDescent="0.3">
      <c r="A286" s="8" t="s">
        <v>542</v>
      </c>
      <c r="B286" s="9" t="s">
        <v>543</v>
      </c>
      <c r="C286" s="9" t="s">
        <v>254</v>
      </c>
      <c r="D286" s="12"/>
      <c r="E286" s="12"/>
      <c r="F286" s="10"/>
      <c r="G286" s="10"/>
      <c r="H286" s="11"/>
    </row>
    <row r="287" spans="1:8" ht="30" customHeight="1" thickBot="1" x14ac:dyDescent="0.3">
      <c r="A287" s="7" t="s">
        <v>544</v>
      </c>
      <c r="B287" s="26" t="s">
        <v>545</v>
      </c>
      <c r="C287" s="5" t="s">
        <v>254</v>
      </c>
      <c r="D287" s="12"/>
      <c r="E287" s="12"/>
      <c r="F287" s="10"/>
      <c r="G287" s="10"/>
      <c r="H287" s="11"/>
    </row>
    <row r="288" spans="1:8" ht="15.75" thickBot="1" x14ac:dyDescent="0.3">
      <c r="A288" s="8" t="s">
        <v>546</v>
      </c>
      <c r="B288" s="27" t="s">
        <v>547</v>
      </c>
      <c r="C288" s="9" t="s">
        <v>254</v>
      </c>
      <c r="D288" s="12"/>
      <c r="E288" s="12"/>
      <c r="F288" s="10"/>
      <c r="G288" s="10"/>
      <c r="H288" s="11"/>
    </row>
    <row r="289" spans="1:8" ht="22.15" customHeight="1" thickBot="1" x14ac:dyDescent="0.3">
      <c r="A289" s="17" t="s">
        <v>548</v>
      </c>
      <c r="B289" s="28" t="s">
        <v>258</v>
      </c>
      <c r="C289" s="5" t="s">
        <v>254</v>
      </c>
      <c r="D289" s="12"/>
      <c r="E289" s="12"/>
      <c r="F289" s="10"/>
      <c r="G289" s="10"/>
      <c r="H289" s="11"/>
    </row>
    <row r="290" spans="1:8" ht="31.15" customHeight="1" thickBot="1" x14ac:dyDescent="0.3">
      <c r="A290" s="7" t="s">
        <v>549</v>
      </c>
      <c r="B290" s="28" t="s">
        <v>260</v>
      </c>
      <c r="C290" s="5" t="s">
        <v>254</v>
      </c>
      <c r="D290" s="12"/>
      <c r="E290" s="12"/>
      <c r="F290" s="10"/>
      <c r="G290" s="10"/>
      <c r="H290" s="11"/>
    </row>
    <row r="291" spans="1:8" ht="33" customHeight="1" thickBot="1" x14ac:dyDescent="0.3">
      <c r="A291" s="17" t="s">
        <v>550</v>
      </c>
      <c r="B291" s="28" t="s">
        <v>262</v>
      </c>
      <c r="C291" s="5" t="s">
        <v>254</v>
      </c>
      <c r="D291" s="12"/>
      <c r="E291" s="12"/>
      <c r="F291" s="10"/>
      <c r="G291" s="10"/>
      <c r="H291" s="11"/>
    </row>
    <row r="292" spans="1:8" ht="15.75" thickBot="1" x14ac:dyDescent="0.3">
      <c r="A292" s="8" t="s">
        <v>551</v>
      </c>
      <c r="B292" s="27" t="s">
        <v>552</v>
      </c>
      <c r="C292" s="9" t="s">
        <v>254</v>
      </c>
      <c r="D292" s="12"/>
      <c r="E292" s="12"/>
      <c r="F292" s="10"/>
      <c r="G292" s="10"/>
      <c r="H292" s="11"/>
    </row>
    <row r="293" spans="1:8" ht="15.75" thickBot="1" x14ac:dyDescent="0.3">
      <c r="A293" s="8" t="s">
        <v>553</v>
      </c>
      <c r="B293" s="27" t="s">
        <v>554</v>
      </c>
      <c r="C293" s="9" t="s">
        <v>254</v>
      </c>
      <c r="D293" s="12"/>
      <c r="E293" s="12"/>
      <c r="F293" s="10"/>
      <c r="G293" s="10"/>
      <c r="H293" s="11"/>
    </row>
    <row r="294" spans="1:8" ht="15.75" thickBot="1" x14ac:dyDescent="0.3">
      <c r="A294" s="8" t="s">
        <v>555</v>
      </c>
      <c r="B294" s="27" t="s">
        <v>556</v>
      </c>
      <c r="C294" s="9" t="s">
        <v>254</v>
      </c>
      <c r="D294" s="12"/>
      <c r="E294" s="12"/>
      <c r="F294" s="10"/>
      <c r="G294" s="10"/>
      <c r="H294" s="11"/>
    </row>
    <row r="295" spans="1:8" ht="15.75" thickBot="1" x14ac:dyDescent="0.3">
      <c r="A295" s="8" t="s">
        <v>557</v>
      </c>
      <c r="B295" s="27" t="s">
        <v>558</v>
      </c>
      <c r="C295" s="9" t="s">
        <v>254</v>
      </c>
      <c r="D295" s="12"/>
      <c r="E295" s="12"/>
      <c r="F295" s="10"/>
      <c r="G295" s="10"/>
      <c r="H295" s="11"/>
    </row>
    <row r="296" spans="1:8" ht="26.45" customHeight="1" thickBot="1" x14ac:dyDescent="0.3">
      <c r="A296" s="17" t="s">
        <v>559</v>
      </c>
      <c r="B296" s="28" t="s">
        <v>560</v>
      </c>
      <c r="C296" s="5" t="s">
        <v>254</v>
      </c>
      <c r="D296" s="12"/>
      <c r="E296" s="12"/>
      <c r="F296" s="10"/>
      <c r="G296" s="10"/>
      <c r="H296" s="11"/>
    </row>
    <row r="297" spans="1:8" ht="15.75" thickBot="1" x14ac:dyDescent="0.3">
      <c r="A297" s="9" t="s">
        <v>561</v>
      </c>
      <c r="B297" s="32" t="s">
        <v>562</v>
      </c>
      <c r="C297" s="9" t="s">
        <v>254</v>
      </c>
      <c r="D297" s="12"/>
      <c r="E297" s="12"/>
      <c r="F297" s="10"/>
      <c r="G297" s="10"/>
      <c r="H297" s="11"/>
    </row>
    <row r="298" spans="1:8" ht="15.75" thickBot="1" x14ac:dyDescent="0.3">
      <c r="A298" s="8" t="s">
        <v>563</v>
      </c>
      <c r="B298" s="29" t="s">
        <v>564</v>
      </c>
      <c r="C298" s="9" t="s">
        <v>254</v>
      </c>
      <c r="D298" s="12"/>
      <c r="E298" s="12"/>
      <c r="F298" s="10"/>
      <c r="G298" s="10"/>
      <c r="H298" s="11"/>
    </row>
    <row r="299" spans="1:8" ht="15.75" thickBot="1" x14ac:dyDescent="0.3">
      <c r="A299" s="9" t="s">
        <v>565</v>
      </c>
      <c r="B299" s="32" t="s">
        <v>562</v>
      </c>
      <c r="C299" s="9" t="s">
        <v>254</v>
      </c>
      <c r="D299" s="12"/>
      <c r="E299" s="12"/>
      <c r="F299" s="10"/>
      <c r="G299" s="10"/>
      <c r="H299" s="11"/>
    </row>
    <row r="300" spans="1:8" ht="15.75" thickBot="1" x14ac:dyDescent="0.3">
      <c r="A300" s="8" t="s">
        <v>566</v>
      </c>
      <c r="B300" s="27" t="s">
        <v>567</v>
      </c>
      <c r="C300" s="9" t="s">
        <v>254</v>
      </c>
      <c r="D300" s="12"/>
      <c r="E300" s="12"/>
      <c r="F300" s="10"/>
      <c r="G300" s="10"/>
      <c r="H300" s="11"/>
    </row>
    <row r="301" spans="1:8" ht="15.75" thickBot="1" x14ac:dyDescent="0.3">
      <c r="A301" s="8" t="s">
        <v>568</v>
      </c>
      <c r="B301" s="27" t="s">
        <v>385</v>
      </c>
      <c r="C301" s="9" t="s">
        <v>254</v>
      </c>
      <c r="D301" s="12"/>
      <c r="E301" s="12"/>
      <c r="F301" s="10"/>
      <c r="G301" s="10"/>
      <c r="H301" s="11"/>
    </row>
    <row r="302" spans="1:8" ht="15.75" thickBot="1" x14ac:dyDescent="0.3"/>
    <row r="303" spans="1:8" ht="24" customHeight="1" thickBot="1" x14ac:dyDescent="0.3">
      <c r="A303" s="7" t="s">
        <v>569</v>
      </c>
      <c r="B303" s="33" t="s">
        <v>570</v>
      </c>
      <c r="C303" s="5" t="s">
        <v>254</v>
      </c>
      <c r="D303" s="10"/>
      <c r="E303" s="10"/>
      <c r="F303" s="10"/>
      <c r="G303" s="10"/>
      <c r="H303" s="10"/>
    </row>
    <row r="304" spans="1:8" ht="15.75" thickBot="1" x14ac:dyDescent="0.3">
      <c r="A304" s="8" t="s">
        <v>571</v>
      </c>
      <c r="B304" s="29" t="s">
        <v>273</v>
      </c>
      <c r="C304" s="9" t="s">
        <v>254</v>
      </c>
      <c r="D304" s="10"/>
      <c r="E304" s="10"/>
      <c r="F304" s="10"/>
      <c r="G304" s="10"/>
      <c r="H304" s="10"/>
    </row>
    <row r="305" spans="1:8" ht="15.75" thickBot="1" x14ac:dyDescent="0.3">
      <c r="A305" s="7" t="s">
        <v>572</v>
      </c>
      <c r="B305" s="45" t="s">
        <v>274</v>
      </c>
      <c r="C305" s="5" t="s">
        <v>254</v>
      </c>
      <c r="D305" s="10"/>
      <c r="E305" s="10"/>
      <c r="F305" s="10"/>
      <c r="G305" s="10"/>
      <c r="H305" s="10"/>
    </row>
    <row r="306" spans="1:8" ht="28.9" customHeight="1" thickBot="1" x14ac:dyDescent="0.3">
      <c r="A306" s="7" t="s">
        <v>259</v>
      </c>
      <c r="B306" s="26" t="s">
        <v>573</v>
      </c>
      <c r="C306" s="5" t="s">
        <v>254</v>
      </c>
      <c r="D306" s="10"/>
      <c r="E306" s="10"/>
      <c r="F306" s="10"/>
      <c r="G306" s="10"/>
      <c r="H306" s="10"/>
    </row>
    <row r="307" spans="1:8" ht="42.6" customHeight="1" thickBot="1" x14ac:dyDescent="0.3">
      <c r="A307" s="7" t="s">
        <v>574</v>
      </c>
      <c r="B307" s="33" t="s">
        <v>258</v>
      </c>
      <c r="C307" s="5" t="s">
        <v>254</v>
      </c>
      <c r="D307" s="10"/>
      <c r="E307" s="10"/>
      <c r="F307" s="10"/>
      <c r="G307" s="10"/>
      <c r="H307" s="10"/>
    </row>
    <row r="308" spans="1:8" ht="27.6" customHeight="1" thickBot="1" x14ac:dyDescent="0.3">
      <c r="A308" s="7" t="s">
        <v>575</v>
      </c>
      <c r="B308" s="33" t="s">
        <v>260</v>
      </c>
      <c r="C308" s="5" t="s">
        <v>254</v>
      </c>
      <c r="D308" s="10"/>
      <c r="E308" s="10"/>
      <c r="F308" s="10"/>
      <c r="G308" s="10"/>
      <c r="H308" s="10"/>
    </row>
    <row r="309" spans="1:8" ht="30.6" customHeight="1" thickBot="1" x14ac:dyDescent="0.3">
      <c r="A309" s="7" t="s">
        <v>576</v>
      </c>
      <c r="B309" s="33" t="s">
        <v>262</v>
      </c>
      <c r="C309" s="5" t="s">
        <v>254</v>
      </c>
      <c r="D309" s="10"/>
      <c r="E309" s="10"/>
      <c r="F309" s="10"/>
      <c r="G309" s="10"/>
      <c r="H309" s="10"/>
    </row>
    <row r="310" spans="1:8" ht="15.75" thickBot="1" x14ac:dyDescent="0.3">
      <c r="A310" s="8" t="s">
        <v>261</v>
      </c>
      <c r="B310" s="24" t="s">
        <v>577</v>
      </c>
      <c r="C310" s="9" t="s">
        <v>254</v>
      </c>
      <c r="D310" s="10"/>
      <c r="E310" s="10"/>
      <c r="F310" s="10"/>
      <c r="G310" s="10"/>
      <c r="H310" s="10"/>
    </row>
    <row r="311" spans="1:8" ht="15.75" thickBot="1" x14ac:dyDescent="0.3">
      <c r="A311" s="8" t="s">
        <v>263</v>
      </c>
      <c r="B311" s="9" t="s">
        <v>578</v>
      </c>
      <c r="C311" s="9" t="s">
        <v>254</v>
      </c>
      <c r="D311" s="10"/>
      <c r="E311" s="10"/>
      <c r="F311" s="10"/>
      <c r="G311" s="10"/>
      <c r="H311" s="10"/>
    </row>
    <row r="312" spans="1:8" ht="15.75" thickBot="1" x14ac:dyDescent="0.3">
      <c r="A312" s="8" t="s">
        <v>579</v>
      </c>
      <c r="B312" s="24" t="s">
        <v>580</v>
      </c>
      <c r="C312" s="9" t="s">
        <v>254</v>
      </c>
      <c r="D312" s="10"/>
      <c r="E312" s="10"/>
      <c r="F312" s="10"/>
      <c r="G312" s="10"/>
      <c r="H312" s="10"/>
    </row>
    <row r="313" spans="1:8" ht="15.75" thickBot="1" x14ac:dyDescent="0.3">
      <c r="A313" s="8" t="s">
        <v>581</v>
      </c>
      <c r="B313" s="27" t="s">
        <v>582</v>
      </c>
      <c r="C313" s="9" t="s">
        <v>254</v>
      </c>
      <c r="D313" s="10"/>
      <c r="E313" s="10"/>
      <c r="F313" s="10"/>
      <c r="G313" s="10"/>
      <c r="H313" s="10"/>
    </row>
    <row r="314" spans="1:8" ht="31.15" customHeight="1" thickBot="1" x14ac:dyDescent="0.3">
      <c r="A314" s="7" t="s">
        <v>583</v>
      </c>
      <c r="B314" s="33" t="s">
        <v>258</v>
      </c>
      <c r="C314" s="5" t="s">
        <v>254</v>
      </c>
      <c r="D314" s="10"/>
      <c r="E314" s="10"/>
      <c r="F314" s="10"/>
      <c r="G314" s="10"/>
      <c r="H314" s="10"/>
    </row>
    <row r="315" spans="1:8" ht="41.45" customHeight="1" thickBot="1" x14ac:dyDescent="0.3">
      <c r="A315" s="7" t="s">
        <v>584</v>
      </c>
      <c r="B315" s="33" t="s">
        <v>260</v>
      </c>
      <c r="C315" s="5" t="s">
        <v>254</v>
      </c>
      <c r="D315" s="10"/>
      <c r="E315" s="10"/>
      <c r="F315" s="10"/>
      <c r="G315" s="10"/>
      <c r="H315" s="10"/>
    </row>
    <row r="316" spans="1:8" ht="34.9" customHeight="1" thickBot="1" x14ac:dyDescent="0.3">
      <c r="A316" s="7" t="s">
        <v>585</v>
      </c>
      <c r="B316" s="33" t="s">
        <v>262</v>
      </c>
      <c r="C316" s="5" t="s">
        <v>254</v>
      </c>
      <c r="D316" s="10"/>
      <c r="E316" s="10"/>
      <c r="F316" s="10"/>
      <c r="G316" s="10"/>
      <c r="H316" s="10"/>
    </row>
    <row r="317" spans="1:8" ht="15.75" thickBot="1" x14ac:dyDescent="0.3">
      <c r="A317" s="8" t="s">
        <v>586</v>
      </c>
      <c r="B317" s="27" t="s">
        <v>376</v>
      </c>
      <c r="C317" s="9" t="s">
        <v>254</v>
      </c>
      <c r="D317" s="10"/>
      <c r="E317" s="10"/>
      <c r="F317" s="10"/>
      <c r="G317" s="10"/>
      <c r="H317" s="10"/>
    </row>
    <row r="318" spans="1:8" ht="15.75" thickBot="1" x14ac:dyDescent="0.3">
      <c r="A318" s="8" t="s">
        <v>587</v>
      </c>
      <c r="B318" s="27" t="s">
        <v>378</v>
      </c>
      <c r="C318" s="9" t="s">
        <v>254</v>
      </c>
      <c r="D318" s="10"/>
      <c r="E318" s="10"/>
      <c r="F318" s="10"/>
      <c r="G318" s="10"/>
      <c r="H318" s="10"/>
    </row>
    <row r="319" spans="1:8" ht="15.75" thickBot="1" x14ac:dyDescent="0.3">
      <c r="A319" s="8" t="s">
        <v>588</v>
      </c>
      <c r="B319" s="27" t="s">
        <v>380</v>
      </c>
      <c r="C319" s="9" t="s">
        <v>254</v>
      </c>
      <c r="D319" s="10"/>
      <c r="E319" s="10"/>
      <c r="F319" s="10"/>
      <c r="G319" s="10"/>
      <c r="H319" s="10"/>
    </row>
    <row r="320" spans="1:8" ht="15.75" thickBot="1" x14ac:dyDescent="0.3">
      <c r="A320" s="8" t="s">
        <v>589</v>
      </c>
      <c r="B320" s="27" t="s">
        <v>384</v>
      </c>
      <c r="C320" s="9" t="s">
        <v>392</v>
      </c>
      <c r="D320" s="10"/>
      <c r="E320" s="10"/>
      <c r="F320" s="10"/>
      <c r="G320" s="10"/>
      <c r="H320" s="10"/>
    </row>
    <row r="321" spans="1:8" ht="15.75" thickBot="1" x14ac:dyDescent="0.3">
      <c r="A321" s="8" t="s">
        <v>590</v>
      </c>
      <c r="B321" s="27" t="s">
        <v>385</v>
      </c>
      <c r="C321" s="9" t="s">
        <v>254</v>
      </c>
      <c r="D321" s="10"/>
      <c r="E321" s="10"/>
      <c r="F321" s="10"/>
      <c r="G321" s="10"/>
      <c r="H321" s="10"/>
    </row>
    <row r="322" spans="1:8" ht="33.6" customHeight="1" thickBot="1" x14ac:dyDescent="0.3">
      <c r="A322" s="7" t="s">
        <v>591</v>
      </c>
      <c r="B322" s="33" t="s">
        <v>387</v>
      </c>
      <c r="C322" s="5" t="s">
        <v>254</v>
      </c>
      <c r="D322" s="10"/>
      <c r="E322" s="10"/>
      <c r="F322" s="10"/>
      <c r="G322" s="10"/>
      <c r="H322" s="10"/>
    </row>
    <row r="323" spans="1:8" ht="15.75" thickBot="1" x14ac:dyDescent="0.3">
      <c r="A323" s="8" t="s">
        <v>592</v>
      </c>
      <c r="B323" s="29" t="s">
        <v>273</v>
      </c>
      <c r="C323" s="9" t="s">
        <v>254</v>
      </c>
      <c r="D323" s="10"/>
      <c r="E323" s="10"/>
      <c r="F323" s="10"/>
      <c r="G323" s="10"/>
      <c r="H323" s="10"/>
    </row>
    <row r="324" spans="1:8" ht="15.75" thickBot="1" x14ac:dyDescent="0.3">
      <c r="A324" s="8" t="s">
        <v>593</v>
      </c>
      <c r="B324" s="29" t="s">
        <v>274</v>
      </c>
      <c r="C324" s="9" t="s">
        <v>254</v>
      </c>
      <c r="D324" s="10"/>
      <c r="E324" s="10"/>
      <c r="F324" s="10"/>
      <c r="G324" s="10"/>
      <c r="H324" s="10"/>
    </row>
    <row r="325" spans="1:8" ht="15.75" thickBot="1" x14ac:dyDescent="0.3">
      <c r="A325" s="8" t="s">
        <v>594</v>
      </c>
      <c r="B325" s="24" t="s">
        <v>595</v>
      </c>
      <c r="C325" s="9" t="s">
        <v>254</v>
      </c>
      <c r="D325" s="10"/>
      <c r="E325" s="10"/>
      <c r="F325" s="10"/>
      <c r="G325" s="10"/>
      <c r="H325" s="10"/>
    </row>
    <row r="326" spans="1:8" ht="15.75" thickBot="1" x14ac:dyDescent="0.3">
      <c r="A326" s="8" t="s">
        <v>596</v>
      </c>
      <c r="B326" s="24" t="s">
        <v>597</v>
      </c>
      <c r="C326" s="9" t="s">
        <v>254</v>
      </c>
      <c r="D326" s="10"/>
      <c r="E326" s="10"/>
      <c r="F326" s="10"/>
      <c r="G326" s="10"/>
      <c r="H326" s="10"/>
    </row>
    <row r="327" spans="1:8" ht="15.75" thickBot="1" x14ac:dyDescent="0.3">
      <c r="A327" s="8" t="s">
        <v>598</v>
      </c>
      <c r="B327" s="27" t="s">
        <v>582</v>
      </c>
      <c r="C327" s="9" t="s">
        <v>254</v>
      </c>
      <c r="D327" s="10"/>
      <c r="E327" s="10"/>
      <c r="F327" s="10"/>
      <c r="G327" s="10"/>
      <c r="H327" s="10"/>
    </row>
    <row r="328" spans="1:8" ht="39.6" customHeight="1" thickBot="1" x14ac:dyDescent="0.3">
      <c r="A328" s="7" t="s">
        <v>1130</v>
      </c>
      <c r="B328" s="33" t="s">
        <v>258</v>
      </c>
      <c r="C328" s="5" t="s">
        <v>254</v>
      </c>
      <c r="D328" s="10"/>
      <c r="E328" s="10"/>
      <c r="F328" s="10"/>
      <c r="G328" s="10"/>
      <c r="H328" s="10"/>
    </row>
    <row r="329" spans="1:8" ht="31.9" customHeight="1" thickBot="1" x14ac:dyDescent="0.3">
      <c r="A329" s="17" t="s">
        <v>1131</v>
      </c>
      <c r="B329" s="33" t="s">
        <v>260</v>
      </c>
      <c r="C329" s="5" t="s">
        <v>254</v>
      </c>
      <c r="D329" s="10"/>
      <c r="E329" s="10"/>
      <c r="F329" s="10"/>
      <c r="G329" s="10"/>
      <c r="H329" s="10"/>
    </row>
    <row r="330" spans="1:8" ht="39.6" customHeight="1" thickBot="1" x14ac:dyDescent="0.3">
      <c r="A330" s="7" t="s">
        <v>599</v>
      </c>
      <c r="B330" s="33" t="s">
        <v>262</v>
      </c>
      <c r="C330" s="5" t="s">
        <v>254</v>
      </c>
      <c r="D330" s="10"/>
      <c r="E330" s="10"/>
      <c r="F330" s="10"/>
      <c r="G330" s="10"/>
      <c r="H330" s="10"/>
    </row>
    <row r="331" spans="1:8" ht="15.75" thickBot="1" x14ac:dyDescent="0.3">
      <c r="A331" s="8" t="s">
        <v>600</v>
      </c>
      <c r="B331" s="27" t="s">
        <v>376</v>
      </c>
      <c r="C331" s="9" t="s">
        <v>254</v>
      </c>
      <c r="D331" s="10"/>
      <c r="E331" s="10"/>
      <c r="F331" s="10"/>
      <c r="G331" s="10"/>
      <c r="H331" s="10"/>
    </row>
    <row r="332" spans="1:8" ht="15.75" thickBot="1" x14ac:dyDescent="0.3">
      <c r="A332" s="8" t="s">
        <v>601</v>
      </c>
      <c r="B332" s="27" t="s">
        <v>378</v>
      </c>
      <c r="C332" s="9" t="s">
        <v>254</v>
      </c>
      <c r="D332" s="10"/>
      <c r="E332" s="10"/>
      <c r="F332" s="10"/>
      <c r="G332" s="10"/>
      <c r="H332" s="10"/>
    </row>
    <row r="333" spans="1:8" ht="15.75" thickBot="1" x14ac:dyDescent="0.3">
      <c r="A333" s="8" t="s">
        <v>602</v>
      </c>
      <c r="B333" s="27" t="s">
        <v>380</v>
      </c>
      <c r="C333" s="9" t="s">
        <v>254</v>
      </c>
      <c r="D333" s="10"/>
      <c r="E333" s="10"/>
      <c r="F333" s="10"/>
      <c r="G333" s="10"/>
      <c r="H333" s="10"/>
    </row>
    <row r="334" spans="1:8" ht="15.75" thickBot="1" x14ac:dyDescent="0.3">
      <c r="A334" s="8" t="s">
        <v>603</v>
      </c>
      <c r="B334" s="27" t="s">
        <v>384</v>
      </c>
      <c r="C334" s="9" t="s">
        <v>254</v>
      </c>
      <c r="D334" s="10"/>
      <c r="E334" s="10"/>
      <c r="F334" s="10"/>
      <c r="G334" s="10"/>
      <c r="H334" s="10"/>
    </row>
    <row r="335" spans="1:8" ht="15.75" thickBot="1" x14ac:dyDescent="0.3">
      <c r="A335" s="8" t="s">
        <v>604</v>
      </c>
      <c r="B335" s="27" t="s">
        <v>385</v>
      </c>
      <c r="C335" s="9" t="s">
        <v>254</v>
      </c>
      <c r="D335" s="10"/>
      <c r="E335" s="10"/>
      <c r="F335" s="10"/>
      <c r="G335" s="10"/>
      <c r="H335" s="10"/>
    </row>
    <row r="336" spans="1:8" ht="42.6" customHeight="1" thickBot="1" x14ac:dyDescent="0.3">
      <c r="A336" s="7" t="s">
        <v>605</v>
      </c>
      <c r="B336" s="33" t="s">
        <v>387</v>
      </c>
      <c r="C336" s="5" t="s">
        <v>254</v>
      </c>
      <c r="D336" s="10"/>
      <c r="E336" s="10"/>
      <c r="F336" s="10"/>
      <c r="G336" s="10"/>
      <c r="H336" s="10"/>
    </row>
    <row r="337" spans="1:8" ht="15.75" thickBot="1" x14ac:dyDescent="0.3">
      <c r="A337" s="8" t="s">
        <v>606</v>
      </c>
      <c r="B337" s="29" t="s">
        <v>273</v>
      </c>
      <c r="C337" s="9" t="s">
        <v>254</v>
      </c>
      <c r="D337" s="10"/>
      <c r="E337" s="10"/>
      <c r="F337" s="10"/>
      <c r="G337" s="10"/>
      <c r="H337" s="10"/>
    </row>
    <row r="338" spans="1:8" ht="15.75" thickBot="1" x14ac:dyDescent="0.3">
      <c r="A338" s="8" t="s">
        <v>607</v>
      </c>
      <c r="B338" s="29" t="s">
        <v>274</v>
      </c>
      <c r="C338" s="9" t="s">
        <v>254</v>
      </c>
      <c r="D338" s="10"/>
      <c r="E338" s="10"/>
      <c r="F338" s="10"/>
      <c r="G338" s="10"/>
      <c r="H338" s="10"/>
    </row>
    <row r="339" spans="1:8" ht="15.75" thickBot="1" x14ac:dyDescent="0.3">
      <c r="A339" s="8" t="s">
        <v>265</v>
      </c>
      <c r="B339" s="9" t="s">
        <v>608</v>
      </c>
      <c r="C339" s="9" t="s">
        <v>254</v>
      </c>
      <c r="D339" s="10"/>
      <c r="E339" s="10"/>
      <c r="F339" s="10"/>
      <c r="G339" s="10"/>
      <c r="H339" s="10"/>
    </row>
    <row r="340" spans="1:8" ht="15.75" thickBot="1" x14ac:dyDescent="0.3">
      <c r="A340" s="8" t="s">
        <v>267</v>
      </c>
      <c r="B340" s="9" t="s">
        <v>609</v>
      </c>
      <c r="C340" s="9" t="s">
        <v>254</v>
      </c>
      <c r="D340" s="10"/>
      <c r="E340" s="10"/>
      <c r="F340" s="10"/>
      <c r="G340" s="10"/>
      <c r="H340" s="10"/>
    </row>
    <row r="341" spans="1:8" ht="15.75" thickBot="1" x14ac:dyDescent="0.3">
      <c r="A341" s="8" t="s">
        <v>610</v>
      </c>
      <c r="B341" s="24" t="s">
        <v>611</v>
      </c>
      <c r="C341" s="9" t="s">
        <v>254</v>
      </c>
      <c r="D341" s="10"/>
      <c r="E341" s="10"/>
      <c r="F341" s="10"/>
      <c r="G341" s="10"/>
      <c r="H341" s="10"/>
    </row>
    <row r="342" spans="1:8" ht="15.75" thickBot="1" x14ac:dyDescent="0.3">
      <c r="A342" s="8" t="s">
        <v>612</v>
      </c>
      <c r="B342" s="24" t="s">
        <v>613</v>
      </c>
      <c r="C342" s="9" t="s">
        <v>254</v>
      </c>
      <c r="D342" s="10"/>
      <c r="E342" s="10"/>
      <c r="F342" s="10"/>
      <c r="G342" s="10"/>
      <c r="H342" s="10"/>
    </row>
    <row r="343" spans="1:8" ht="15.75" thickBot="1" x14ac:dyDescent="0.3">
      <c r="A343" s="8" t="s">
        <v>276</v>
      </c>
      <c r="B343" s="9" t="s">
        <v>614</v>
      </c>
      <c r="C343" s="9" t="s">
        <v>254</v>
      </c>
      <c r="D343" s="10"/>
      <c r="E343" s="10"/>
      <c r="F343" s="10"/>
      <c r="G343" s="10"/>
      <c r="H343" s="10"/>
    </row>
    <row r="344" spans="1:8" ht="15.75" thickBot="1" x14ac:dyDescent="0.3">
      <c r="A344" s="8" t="s">
        <v>278</v>
      </c>
      <c r="B344" s="9" t="s">
        <v>615</v>
      </c>
      <c r="C344" s="9" t="s">
        <v>254</v>
      </c>
      <c r="D344" s="10"/>
      <c r="E344" s="10"/>
      <c r="F344" s="10"/>
      <c r="G344" s="10"/>
      <c r="H344" s="10"/>
    </row>
    <row r="345" spans="1:8" ht="15.75" thickBot="1" x14ac:dyDescent="0.3">
      <c r="A345" s="7" t="s">
        <v>279</v>
      </c>
      <c r="B345" s="5" t="s">
        <v>616</v>
      </c>
      <c r="C345" s="5" t="s">
        <v>254</v>
      </c>
      <c r="D345" s="10"/>
      <c r="E345" s="10"/>
      <c r="F345" s="10"/>
      <c r="G345" s="10"/>
      <c r="H345" s="10"/>
    </row>
    <row r="346" spans="1:8" ht="15.75" thickBot="1" x14ac:dyDescent="0.3">
      <c r="A346" s="8" t="s">
        <v>280</v>
      </c>
      <c r="B346" s="9" t="s">
        <v>617</v>
      </c>
      <c r="C346" s="9" t="s">
        <v>254</v>
      </c>
      <c r="D346" s="10"/>
      <c r="E346" s="10"/>
      <c r="F346" s="10"/>
      <c r="G346" s="10"/>
      <c r="H346" s="10"/>
    </row>
    <row r="347" spans="1:8" ht="15.75" thickBot="1" x14ac:dyDescent="0.3">
      <c r="A347" s="8" t="s">
        <v>281</v>
      </c>
      <c r="B347" s="9" t="s">
        <v>618</v>
      </c>
      <c r="C347" s="9" t="s">
        <v>254</v>
      </c>
      <c r="D347" s="10"/>
      <c r="E347" s="10"/>
      <c r="F347" s="10"/>
      <c r="G347" s="10"/>
      <c r="H347" s="10"/>
    </row>
    <row r="348" spans="1:8" ht="15.75" thickBot="1" x14ac:dyDescent="0.3">
      <c r="A348" s="8" t="s">
        <v>282</v>
      </c>
      <c r="B348" s="9" t="s">
        <v>619</v>
      </c>
      <c r="C348" s="9" t="s">
        <v>392</v>
      </c>
      <c r="D348" s="10"/>
      <c r="E348" s="10"/>
      <c r="F348" s="10"/>
      <c r="G348" s="10"/>
      <c r="H348" s="10"/>
    </row>
    <row r="349" spans="1:8" ht="15.75" thickBot="1" x14ac:dyDescent="0.3">
      <c r="A349" s="8" t="s">
        <v>303</v>
      </c>
      <c r="B349" s="24" t="s">
        <v>620</v>
      </c>
      <c r="C349" s="9" t="s">
        <v>254</v>
      </c>
      <c r="D349" s="10"/>
      <c r="E349" s="10"/>
      <c r="F349" s="10"/>
      <c r="G349" s="10"/>
      <c r="H349" s="10"/>
    </row>
    <row r="350" spans="1:8" ht="26.45" customHeight="1" thickBot="1" x14ac:dyDescent="0.3">
      <c r="A350" s="7" t="s">
        <v>621</v>
      </c>
      <c r="B350" s="33" t="s">
        <v>622</v>
      </c>
      <c r="C350" s="5" t="s">
        <v>254</v>
      </c>
      <c r="D350" s="10"/>
      <c r="E350" s="10"/>
      <c r="F350" s="10"/>
      <c r="G350" s="10"/>
      <c r="H350" s="10"/>
    </row>
    <row r="351" spans="1:8" ht="15.75" thickBot="1" x14ac:dyDescent="0.3">
      <c r="A351" s="8" t="s">
        <v>305</v>
      </c>
      <c r="B351" s="24" t="s">
        <v>623</v>
      </c>
      <c r="C351" s="9" t="s">
        <v>254</v>
      </c>
      <c r="D351" s="10"/>
      <c r="E351" s="10"/>
      <c r="F351" s="10"/>
      <c r="G351" s="10"/>
      <c r="H351" s="10"/>
    </row>
    <row r="352" spans="1:8" ht="34.15" customHeight="1" thickBot="1" x14ac:dyDescent="0.3">
      <c r="A352" s="7" t="s">
        <v>624</v>
      </c>
      <c r="B352" s="33" t="s">
        <v>625</v>
      </c>
      <c r="C352" s="5" t="s">
        <v>254</v>
      </c>
      <c r="D352" s="10"/>
      <c r="E352" s="10"/>
      <c r="F352" s="10"/>
      <c r="G352" s="10"/>
      <c r="H352" s="10"/>
    </row>
    <row r="353" spans="1:8" ht="15.75" thickBot="1" x14ac:dyDescent="0.3">
      <c r="A353" s="7" t="s">
        <v>283</v>
      </c>
      <c r="B353" s="5" t="s">
        <v>626</v>
      </c>
      <c r="C353" s="5" t="s">
        <v>254</v>
      </c>
      <c r="D353" s="10"/>
      <c r="E353" s="10"/>
      <c r="F353" s="10"/>
      <c r="G353" s="10"/>
      <c r="H353" s="10"/>
    </row>
    <row r="354" spans="1:8" ht="15.75" thickBot="1" x14ac:dyDescent="0.3">
      <c r="A354" s="8" t="s">
        <v>284</v>
      </c>
      <c r="B354" s="9" t="s">
        <v>627</v>
      </c>
      <c r="C354" s="9" t="s">
        <v>254</v>
      </c>
      <c r="D354" s="10"/>
      <c r="E354" s="10"/>
      <c r="F354" s="10"/>
      <c r="G354" s="10"/>
      <c r="H354" s="10"/>
    </row>
    <row r="355" spans="1:8" ht="15.75" thickBot="1" x14ac:dyDescent="0.3">
      <c r="A355" s="8" t="s">
        <v>315</v>
      </c>
      <c r="B355" s="9" t="s">
        <v>312</v>
      </c>
      <c r="C355" s="7" t="s">
        <v>467</v>
      </c>
      <c r="D355" s="10"/>
      <c r="E355" s="10"/>
      <c r="F355" s="10"/>
      <c r="G355" s="10"/>
      <c r="H355" s="10"/>
    </row>
    <row r="356" spans="1:8" ht="30.6" customHeight="1" thickBot="1" x14ac:dyDescent="0.3">
      <c r="A356" s="7" t="s">
        <v>628</v>
      </c>
      <c r="B356" s="23" t="s">
        <v>629</v>
      </c>
      <c r="C356" s="5" t="s">
        <v>254</v>
      </c>
      <c r="D356" s="10"/>
      <c r="E356" s="10"/>
      <c r="F356" s="10"/>
      <c r="G356" s="10"/>
      <c r="H356" s="10"/>
    </row>
    <row r="357" spans="1:8" ht="15.75" thickBot="1" x14ac:dyDescent="0.3">
      <c r="A357" s="8" t="s">
        <v>316</v>
      </c>
      <c r="B357" s="24" t="s">
        <v>630</v>
      </c>
      <c r="C357" s="9" t="s">
        <v>254</v>
      </c>
      <c r="D357" s="10"/>
      <c r="E357" s="10"/>
      <c r="F357" s="10"/>
      <c r="G357" s="10"/>
      <c r="H357" s="10"/>
    </row>
    <row r="358" spans="1:8" ht="27.6" customHeight="1" thickBot="1" x14ac:dyDescent="0.3">
      <c r="A358" s="7" t="s">
        <v>317</v>
      </c>
      <c r="B358" s="26" t="s">
        <v>631</v>
      </c>
      <c r="C358" s="5" t="s">
        <v>254</v>
      </c>
      <c r="D358" s="10"/>
      <c r="E358" s="10"/>
      <c r="F358" s="10"/>
      <c r="G358" s="10"/>
      <c r="H358" s="10"/>
    </row>
    <row r="359" spans="1:8" ht="15.75" thickBot="1" x14ac:dyDescent="0.3">
      <c r="A359" s="8" t="s">
        <v>318</v>
      </c>
      <c r="B359" s="24" t="s">
        <v>632</v>
      </c>
      <c r="C359" s="9" t="s">
        <v>254</v>
      </c>
      <c r="D359" s="10"/>
      <c r="E359" s="10"/>
      <c r="F359" s="10"/>
      <c r="G359" s="10"/>
      <c r="H359" s="10"/>
    </row>
    <row r="360" spans="1:8" ht="28.15" customHeight="1" thickBot="1" x14ac:dyDescent="0.3">
      <c r="A360" s="7" t="s">
        <v>319</v>
      </c>
      <c r="B360" s="23" t="s">
        <v>1132</v>
      </c>
      <c r="C360" s="7" t="s">
        <v>459</v>
      </c>
      <c r="D360" s="10"/>
      <c r="E360" s="10"/>
      <c r="F360" s="10"/>
      <c r="G360" s="10"/>
      <c r="H360" s="10"/>
    </row>
    <row r="361" spans="1:8" ht="15.75" thickBot="1" x14ac:dyDescent="0.3">
      <c r="A361" s="8" t="s">
        <v>633</v>
      </c>
      <c r="B361" s="24" t="s">
        <v>634</v>
      </c>
      <c r="C361" s="9" t="s">
        <v>254</v>
      </c>
      <c r="D361" s="10"/>
      <c r="E361" s="10"/>
      <c r="F361" s="10"/>
      <c r="G361" s="10"/>
      <c r="H361" s="10"/>
    </row>
    <row r="362" spans="1:8" ht="15.75" thickBot="1" x14ac:dyDescent="0.3">
      <c r="A362" s="8" t="s">
        <v>635</v>
      </c>
      <c r="B362" s="24" t="s">
        <v>636</v>
      </c>
      <c r="C362" s="9" t="s">
        <v>254</v>
      </c>
      <c r="D362" s="10"/>
      <c r="E362" s="10"/>
      <c r="F362" s="10"/>
      <c r="G362" s="10"/>
      <c r="H362" s="10"/>
    </row>
    <row r="363" spans="1:8" ht="15.75" thickBot="1" x14ac:dyDescent="0.3">
      <c r="A363" s="8" t="s">
        <v>637</v>
      </c>
      <c r="B363" s="24" t="s">
        <v>638</v>
      </c>
      <c r="C363" s="9" t="s">
        <v>254</v>
      </c>
      <c r="D363" s="10"/>
      <c r="E363" s="10"/>
      <c r="F363" s="10"/>
      <c r="G363" s="10"/>
      <c r="H363" s="10"/>
    </row>
    <row r="365" spans="1:8" x14ac:dyDescent="0.25">
      <c r="A365" s="1" t="s">
        <v>639</v>
      </c>
    </row>
    <row r="367" spans="1:8" x14ac:dyDescent="0.25">
      <c r="A367" s="1" t="s">
        <v>640</v>
      </c>
    </row>
    <row r="369" spans="1:8" x14ac:dyDescent="0.25">
      <c r="A369" s="1" t="s">
        <v>641</v>
      </c>
    </row>
    <row r="370" spans="1:8" x14ac:dyDescent="0.25">
      <c r="A370" s="1" t="s">
        <v>642</v>
      </c>
    </row>
    <row r="372" spans="1:8" x14ac:dyDescent="0.25">
      <c r="A372" s="1" t="s">
        <v>1133</v>
      </c>
    </row>
    <row r="373" spans="1:8" x14ac:dyDescent="0.25">
      <c r="A373" s="1" t="s">
        <v>1134</v>
      </c>
    </row>
    <row r="375" spans="1:8" x14ac:dyDescent="0.25">
      <c r="A375" s="1" t="s">
        <v>1135</v>
      </c>
    </row>
    <row r="376" spans="1:8" ht="15.75" thickBot="1" x14ac:dyDescent="0.3"/>
    <row r="377" spans="1:8" ht="15.75" thickBot="1" x14ac:dyDescent="0.3">
      <c r="A377" s="8" t="s">
        <v>1136</v>
      </c>
      <c r="B377" s="9" t="s">
        <v>340</v>
      </c>
      <c r="C377" s="9" t="s">
        <v>254</v>
      </c>
      <c r="D377" s="10"/>
      <c r="E377" s="10"/>
      <c r="F377" s="10"/>
      <c r="G377" s="10"/>
      <c r="H377" s="10"/>
    </row>
    <row r="378" spans="1:8" ht="15.75" thickBot="1" x14ac:dyDescent="0.3">
      <c r="A378" s="8" t="s">
        <v>1137</v>
      </c>
      <c r="B378" s="9" t="s">
        <v>1138</v>
      </c>
      <c r="C378" s="9" t="s">
        <v>254</v>
      </c>
      <c r="D378" s="10"/>
      <c r="E378" s="10"/>
      <c r="F378" s="10"/>
      <c r="G378" s="10"/>
      <c r="H378" s="10"/>
    </row>
    <row r="379" spans="1:8" ht="15.75" thickBot="1" x14ac:dyDescent="0.3">
      <c r="A379" s="8" t="s">
        <v>1139</v>
      </c>
      <c r="B379" s="9" t="s">
        <v>1140</v>
      </c>
      <c r="C379" s="9" t="s">
        <v>254</v>
      </c>
      <c r="D379" s="10"/>
      <c r="E379" s="10"/>
      <c r="F379" s="10"/>
      <c r="G379" s="10"/>
      <c r="H379" s="10"/>
    </row>
    <row r="380" spans="1:8" ht="15.75" thickBot="1" x14ac:dyDescent="0.3">
      <c r="A380" s="8" t="s">
        <v>1141</v>
      </c>
      <c r="B380" s="9" t="s">
        <v>344</v>
      </c>
      <c r="C380" s="9" t="s">
        <v>254</v>
      </c>
      <c r="D380" s="10"/>
      <c r="E380" s="10"/>
      <c r="F380" s="10"/>
      <c r="G380" s="10"/>
      <c r="H380" s="10"/>
    </row>
    <row r="381" spans="1:8" ht="15.75" thickBot="1" x14ac:dyDescent="0.3">
      <c r="A381" s="8" t="s">
        <v>1142</v>
      </c>
      <c r="B381" s="9" t="s">
        <v>1143</v>
      </c>
      <c r="C381" s="9" t="s">
        <v>254</v>
      </c>
      <c r="D381" s="10"/>
      <c r="E381" s="10"/>
      <c r="F381" s="10"/>
      <c r="G381" s="10"/>
      <c r="H381" s="10"/>
    </row>
    <row r="382" spans="1:8" ht="15.75" thickBot="1" x14ac:dyDescent="0.3">
      <c r="A382" s="8" t="s">
        <v>1144</v>
      </c>
      <c r="B382" s="9" t="s">
        <v>312</v>
      </c>
      <c r="C382" s="7" t="s">
        <v>467</v>
      </c>
      <c r="D382" s="10"/>
      <c r="E382" s="10"/>
      <c r="F382" s="10"/>
      <c r="G382" s="10"/>
      <c r="H382" s="10"/>
    </row>
    <row r="383" spans="1:8" ht="25.15" customHeight="1" thickBot="1" x14ac:dyDescent="0.3">
      <c r="A383" s="7" t="s">
        <v>1145</v>
      </c>
      <c r="B383" s="23" t="s">
        <v>1146</v>
      </c>
      <c r="C383" s="5" t="s">
        <v>254</v>
      </c>
      <c r="D383" s="10"/>
      <c r="E383" s="10"/>
      <c r="F383" s="10"/>
      <c r="G383" s="10"/>
      <c r="H383" s="10"/>
    </row>
    <row r="384" spans="1:8" ht="15.75" thickBot="1" x14ac:dyDescent="0.3">
      <c r="A384" s="8" t="s">
        <v>1147</v>
      </c>
      <c r="B384" s="9" t="s">
        <v>1148</v>
      </c>
      <c r="C384" s="9" t="s">
        <v>254</v>
      </c>
      <c r="D384" s="10"/>
      <c r="E384" s="10"/>
      <c r="F384" s="10"/>
      <c r="G384" s="10"/>
      <c r="H384" s="10"/>
    </row>
    <row r="385" spans="1:8" ht="15.75" thickBot="1" x14ac:dyDescent="0.3">
      <c r="A385" s="8" t="s">
        <v>1149</v>
      </c>
      <c r="B385" s="20" t="s">
        <v>1150</v>
      </c>
      <c r="C385" s="9" t="s">
        <v>254</v>
      </c>
      <c r="D385" s="10"/>
      <c r="E385" s="10"/>
      <c r="F385" s="10"/>
      <c r="G385" s="10"/>
      <c r="H385" s="10"/>
    </row>
    <row r="386" spans="1:8" ht="15.75" thickBot="1" x14ac:dyDescent="0.3">
      <c r="A386" s="8" t="s">
        <v>1151</v>
      </c>
      <c r="B386" s="20" t="s">
        <v>1152</v>
      </c>
      <c r="C386" s="9" t="s">
        <v>254</v>
      </c>
      <c r="D386" s="10"/>
      <c r="E386" s="10"/>
      <c r="F386" s="10"/>
      <c r="G386" s="10"/>
      <c r="H386" s="10"/>
    </row>
    <row r="387" spans="1:8" ht="33" customHeight="1" thickBot="1" x14ac:dyDescent="0.3">
      <c r="A387" s="8" t="s">
        <v>1153</v>
      </c>
      <c r="B387" s="22" t="s">
        <v>1154</v>
      </c>
      <c r="C387" s="9" t="s">
        <v>254</v>
      </c>
      <c r="D387" s="10"/>
      <c r="E387" s="10"/>
      <c r="F387" s="10"/>
      <c r="G387" s="10"/>
      <c r="H387" s="10"/>
    </row>
    <row r="388" spans="1:8" ht="34.15" customHeight="1" thickBot="1" x14ac:dyDescent="0.3">
      <c r="A388" s="7" t="s">
        <v>1155</v>
      </c>
      <c r="B388" s="23" t="s">
        <v>1156</v>
      </c>
      <c r="C388" s="7" t="s">
        <v>459</v>
      </c>
      <c r="D388" s="10"/>
      <c r="E388" s="10"/>
      <c r="F388" s="10"/>
      <c r="G388" s="10"/>
      <c r="H388" s="10"/>
    </row>
    <row r="389" spans="1:8" ht="15.75" thickBot="1" x14ac:dyDescent="0.3">
      <c r="A389" s="343" t="s">
        <v>1157</v>
      </c>
      <c r="B389" s="344"/>
      <c r="C389" s="344"/>
      <c r="D389" s="344"/>
      <c r="E389" s="344"/>
      <c r="F389" s="344"/>
      <c r="G389" s="344"/>
      <c r="H389" s="345"/>
    </row>
    <row r="390" spans="1:8" ht="15.75" thickBot="1" x14ac:dyDescent="0.3">
      <c r="A390" s="8" t="s">
        <v>460</v>
      </c>
      <c r="B390" s="9" t="s">
        <v>1158</v>
      </c>
      <c r="C390" s="9" t="s">
        <v>254</v>
      </c>
      <c r="D390" s="10"/>
      <c r="E390" s="10"/>
      <c r="F390" s="10"/>
      <c r="G390" s="10"/>
      <c r="H390" s="10"/>
    </row>
    <row r="391" spans="1:8" ht="15.75" thickBot="1" x14ac:dyDescent="0.3">
      <c r="A391" s="8" t="s">
        <v>1159</v>
      </c>
      <c r="B391" s="9" t="s">
        <v>256</v>
      </c>
      <c r="C391" s="9" t="s">
        <v>254</v>
      </c>
      <c r="D391" s="10"/>
      <c r="E391" s="10"/>
      <c r="F391" s="10"/>
      <c r="G391" s="10"/>
      <c r="H391" s="10"/>
    </row>
    <row r="392" spans="1:8" ht="34.9" customHeight="1" thickBot="1" x14ac:dyDescent="0.3">
      <c r="A392" s="7" t="s">
        <v>1160</v>
      </c>
      <c r="B392" s="26" t="s">
        <v>1161</v>
      </c>
      <c r="C392" s="5" t="s">
        <v>254</v>
      </c>
      <c r="D392" s="10"/>
      <c r="E392" s="10"/>
      <c r="F392" s="10"/>
      <c r="G392" s="10"/>
      <c r="H392" s="10"/>
    </row>
    <row r="393" spans="1:8" ht="21" customHeight="1" thickBot="1" x14ac:dyDescent="0.3">
      <c r="A393" s="7" t="s">
        <v>1162</v>
      </c>
      <c r="B393" s="26" t="s">
        <v>260</v>
      </c>
      <c r="C393" s="5" t="s">
        <v>254</v>
      </c>
      <c r="D393" s="10"/>
      <c r="E393" s="10"/>
      <c r="F393" s="10"/>
      <c r="G393" s="10"/>
      <c r="H393" s="10"/>
    </row>
    <row r="394" spans="1:8" ht="25.9" customHeight="1" thickBot="1" x14ac:dyDescent="0.3">
      <c r="A394" s="7" t="s">
        <v>1163</v>
      </c>
      <c r="B394" s="26" t="s">
        <v>262</v>
      </c>
      <c r="C394" s="5" t="s">
        <v>254</v>
      </c>
      <c r="D394" s="10"/>
      <c r="E394" s="10"/>
      <c r="F394" s="10"/>
      <c r="G394" s="10"/>
      <c r="H394" s="10"/>
    </row>
    <row r="395" spans="1:8" ht="15.75" thickBot="1" x14ac:dyDescent="0.3">
      <c r="A395" s="8" t="s">
        <v>1164</v>
      </c>
      <c r="B395" s="9" t="s">
        <v>264</v>
      </c>
      <c r="C395" s="9" t="s">
        <v>254</v>
      </c>
      <c r="D395" s="10"/>
      <c r="E395" s="10"/>
      <c r="F395" s="10"/>
      <c r="G395" s="10"/>
      <c r="H395" s="10"/>
    </row>
    <row r="396" spans="1:8" ht="15.75" thickBot="1" x14ac:dyDescent="0.3">
      <c r="A396" s="8" t="s">
        <v>1165</v>
      </c>
      <c r="B396" s="9" t="s">
        <v>266</v>
      </c>
      <c r="C396" s="9" t="s">
        <v>254</v>
      </c>
      <c r="D396" s="10"/>
      <c r="E396" s="10"/>
      <c r="F396" s="10"/>
      <c r="G396" s="10"/>
      <c r="H396" s="10"/>
    </row>
    <row r="397" spans="1:8" ht="15.75" thickBot="1" x14ac:dyDescent="0.3">
      <c r="A397" s="8" t="s">
        <v>1166</v>
      </c>
      <c r="B397" s="9" t="s">
        <v>268</v>
      </c>
      <c r="C397" s="9" t="s">
        <v>254</v>
      </c>
      <c r="D397" s="10"/>
      <c r="E397" s="10"/>
      <c r="F397" s="10"/>
      <c r="G397" s="10"/>
      <c r="H397" s="10"/>
    </row>
    <row r="398" spans="1:8" ht="15.75" thickBot="1" x14ac:dyDescent="0.3">
      <c r="A398" s="8" t="s">
        <v>1167</v>
      </c>
      <c r="B398" s="9" t="s">
        <v>269</v>
      </c>
      <c r="C398" s="9" t="s">
        <v>254</v>
      </c>
      <c r="D398" s="10"/>
      <c r="E398" s="10"/>
      <c r="F398" s="10"/>
      <c r="G398" s="10"/>
      <c r="H398" s="10"/>
    </row>
    <row r="399" spans="1:8" ht="15.75" thickBot="1" x14ac:dyDescent="0.3">
      <c r="A399" s="8" t="s">
        <v>1168</v>
      </c>
      <c r="B399" s="9" t="s">
        <v>270</v>
      </c>
      <c r="C399" s="9" t="s">
        <v>254</v>
      </c>
      <c r="D399" s="10"/>
      <c r="E399" s="10"/>
      <c r="F399" s="10"/>
      <c r="G399" s="10"/>
      <c r="H399" s="10"/>
    </row>
    <row r="400" spans="1:8" ht="15.75" thickBot="1" x14ac:dyDescent="0.3">
      <c r="A400" s="8" t="s">
        <v>1169</v>
      </c>
      <c r="B400" s="9" t="s">
        <v>271</v>
      </c>
      <c r="C400" s="9" t="s">
        <v>254</v>
      </c>
      <c r="D400" s="10"/>
      <c r="E400" s="10"/>
      <c r="F400" s="10"/>
      <c r="G400" s="10"/>
      <c r="H400" s="10"/>
    </row>
    <row r="401" spans="1:8" ht="21" customHeight="1" thickBot="1" x14ac:dyDescent="0.3">
      <c r="A401" s="7" t="s">
        <v>1170</v>
      </c>
      <c r="B401" s="23" t="s">
        <v>272</v>
      </c>
      <c r="C401" s="5" t="s">
        <v>254</v>
      </c>
      <c r="D401" s="10"/>
      <c r="E401" s="10"/>
      <c r="F401" s="10"/>
      <c r="G401" s="10"/>
      <c r="H401" s="10"/>
    </row>
    <row r="402" spans="1:8" ht="15.75" thickBot="1" x14ac:dyDescent="0.3">
      <c r="A402" s="8" t="s">
        <v>1171</v>
      </c>
      <c r="B402" s="24" t="s">
        <v>273</v>
      </c>
      <c r="C402" s="9" t="s">
        <v>254</v>
      </c>
      <c r="D402" s="10"/>
      <c r="E402" s="10"/>
      <c r="F402" s="10"/>
      <c r="G402" s="10"/>
      <c r="H402" s="10"/>
    </row>
    <row r="403" spans="1:8" ht="15.75" thickBot="1" x14ac:dyDescent="0.3">
      <c r="A403" s="8" t="s">
        <v>1172</v>
      </c>
      <c r="B403" s="24" t="s">
        <v>274</v>
      </c>
      <c r="C403" s="9" t="s">
        <v>254</v>
      </c>
      <c r="D403" s="10"/>
      <c r="E403" s="10"/>
      <c r="F403" s="10"/>
      <c r="G403" s="10"/>
      <c r="H403" s="10"/>
    </row>
    <row r="404" spans="1:8" ht="32.450000000000003" customHeight="1" thickBot="1" x14ac:dyDescent="0.3">
      <c r="A404" s="7" t="s">
        <v>1173</v>
      </c>
      <c r="B404" s="23" t="s">
        <v>1174</v>
      </c>
      <c r="C404" s="5" t="s">
        <v>254</v>
      </c>
      <c r="D404" s="10"/>
      <c r="E404" s="10"/>
      <c r="F404" s="10"/>
      <c r="G404" s="10"/>
      <c r="H404" s="10"/>
    </row>
    <row r="405" spans="1:8" ht="15.75" thickBot="1" x14ac:dyDescent="0.3">
      <c r="A405" s="8" t="s">
        <v>1175</v>
      </c>
      <c r="B405" s="24" t="s">
        <v>1176</v>
      </c>
      <c r="C405" s="9" t="s">
        <v>254</v>
      </c>
      <c r="D405" s="10"/>
      <c r="E405" s="10"/>
      <c r="F405" s="10"/>
      <c r="G405" s="10"/>
      <c r="H405" s="10"/>
    </row>
    <row r="406" spans="1:8" ht="15.75" thickBot="1" x14ac:dyDescent="0.3">
      <c r="A406" s="8" t="s">
        <v>1177</v>
      </c>
      <c r="B406" s="24" t="s">
        <v>1178</v>
      </c>
      <c r="C406" s="9" t="s">
        <v>254</v>
      </c>
      <c r="D406" s="10"/>
      <c r="E406" s="10"/>
      <c r="F406" s="10"/>
      <c r="G406" s="10"/>
      <c r="H406" s="10"/>
    </row>
    <row r="407" spans="1:8" ht="15.75" thickBot="1" x14ac:dyDescent="0.3">
      <c r="A407" s="8" t="s">
        <v>1179</v>
      </c>
      <c r="B407" s="9" t="s">
        <v>275</v>
      </c>
      <c r="C407" s="9" t="s">
        <v>254</v>
      </c>
      <c r="D407" s="10"/>
      <c r="E407" s="10"/>
      <c r="F407" s="10"/>
      <c r="G407" s="10"/>
      <c r="H407" s="10"/>
    </row>
    <row r="408" spans="1:8" ht="15.75" thickBot="1" x14ac:dyDescent="0.3">
      <c r="A408" s="8" t="s">
        <v>1180</v>
      </c>
      <c r="B408" s="9" t="s">
        <v>1181</v>
      </c>
      <c r="C408" s="9" t="s">
        <v>254</v>
      </c>
      <c r="D408" s="10"/>
      <c r="E408" s="10"/>
      <c r="F408" s="10"/>
      <c r="G408" s="10"/>
      <c r="H408" s="10"/>
    </row>
    <row r="409" spans="1:8" ht="15.75" thickBot="1" x14ac:dyDescent="0.3">
      <c r="A409" s="8" t="s">
        <v>1182</v>
      </c>
      <c r="B409" s="9" t="s">
        <v>1183</v>
      </c>
      <c r="C409" s="9" t="s">
        <v>254</v>
      </c>
      <c r="D409" s="10"/>
      <c r="E409" s="10"/>
      <c r="F409" s="10"/>
      <c r="G409" s="10"/>
      <c r="H409" s="10"/>
    </row>
    <row r="410" spans="1:8" ht="15.75" thickBot="1" x14ac:dyDescent="0.3">
      <c r="A410" s="8" t="s">
        <v>1184</v>
      </c>
      <c r="B410" s="9" t="s">
        <v>1185</v>
      </c>
      <c r="C410" s="9" t="s">
        <v>254</v>
      </c>
      <c r="D410" s="10"/>
      <c r="E410" s="10"/>
      <c r="F410" s="10"/>
      <c r="G410" s="10"/>
      <c r="H410" s="10"/>
    </row>
    <row r="411" spans="1:8" ht="15.75" thickBot="1" x14ac:dyDescent="0.3">
      <c r="A411" s="8" t="s">
        <v>1186</v>
      </c>
      <c r="B411" s="24" t="s">
        <v>400</v>
      </c>
      <c r="C411" s="9" t="s">
        <v>254</v>
      </c>
      <c r="D411" s="10"/>
      <c r="E411" s="10"/>
      <c r="F411" s="10"/>
      <c r="G411" s="10"/>
      <c r="H411" s="10"/>
    </row>
    <row r="412" spans="1:8" ht="15.75" thickBot="1" x14ac:dyDescent="0.3">
      <c r="A412" s="8" t="s">
        <v>1187</v>
      </c>
      <c r="B412" s="24" t="s">
        <v>1188</v>
      </c>
      <c r="C412" s="9" t="s">
        <v>254</v>
      </c>
      <c r="D412" s="10"/>
      <c r="E412" s="10"/>
      <c r="F412" s="10"/>
      <c r="G412" s="10"/>
      <c r="H412" s="10"/>
    </row>
    <row r="413" spans="1:8" ht="15.75" thickBot="1" x14ac:dyDescent="0.3">
      <c r="A413" s="8" t="s">
        <v>1189</v>
      </c>
      <c r="B413" s="24" t="s">
        <v>1190</v>
      </c>
      <c r="C413" s="9" t="s">
        <v>254</v>
      </c>
      <c r="D413" s="10"/>
      <c r="E413" s="10"/>
      <c r="F413" s="10"/>
      <c r="G413" s="10"/>
      <c r="H413" s="10"/>
    </row>
    <row r="414" spans="1:8" ht="29.45" customHeight="1" thickBot="1" x14ac:dyDescent="0.3">
      <c r="A414" s="7" t="s">
        <v>1191</v>
      </c>
      <c r="B414" s="23" t="s">
        <v>1192</v>
      </c>
      <c r="C414" s="5" t="s">
        <v>254</v>
      </c>
      <c r="D414" s="10"/>
      <c r="E414" s="10"/>
      <c r="F414" s="10"/>
      <c r="G414" s="10"/>
      <c r="H414" s="10"/>
    </row>
    <row r="415" spans="1:8" ht="31.9" customHeight="1" thickBot="1" x14ac:dyDescent="0.3">
      <c r="A415" s="7" t="s">
        <v>1193</v>
      </c>
      <c r="B415" s="23" t="s">
        <v>1194</v>
      </c>
      <c r="C415" s="5" t="s">
        <v>254</v>
      </c>
      <c r="D415" s="10"/>
      <c r="E415" s="10"/>
      <c r="F415" s="10"/>
      <c r="G415" s="10"/>
      <c r="H415" s="10"/>
    </row>
    <row r="416" spans="1:8" ht="15.75" thickBot="1" x14ac:dyDescent="0.3">
      <c r="A416" s="8" t="s">
        <v>1195</v>
      </c>
      <c r="B416" s="9" t="s">
        <v>1196</v>
      </c>
      <c r="C416" s="9" t="s">
        <v>254</v>
      </c>
      <c r="D416" s="10"/>
      <c r="E416" s="10"/>
      <c r="F416" s="10"/>
      <c r="G416" s="10"/>
      <c r="H416" s="10"/>
    </row>
    <row r="417" spans="1:8" ht="15.75" thickBot="1" x14ac:dyDescent="0.3">
      <c r="A417" s="8" t="s">
        <v>1197</v>
      </c>
      <c r="B417" s="9" t="s">
        <v>1198</v>
      </c>
      <c r="C417" s="9" t="s">
        <v>254</v>
      </c>
      <c r="D417" s="10"/>
      <c r="E417" s="10"/>
      <c r="F417" s="10"/>
      <c r="G417" s="10"/>
      <c r="H417" s="10"/>
    </row>
    <row r="418" spans="1:8" ht="15.75" thickBot="1" x14ac:dyDescent="0.3">
      <c r="A418" s="8" t="s">
        <v>1199</v>
      </c>
      <c r="B418" s="9" t="s">
        <v>1200</v>
      </c>
      <c r="C418" s="9" t="s">
        <v>254</v>
      </c>
      <c r="D418" s="10"/>
      <c r="E418" s="10"/>
      <c r="F418" s="10"/>
      <c r="G418" s="10"/>
      <c r="H418" s="10"/>
    </row>
    <row r="419" spans="1:8" ht="15.75" thickBot="1" x14ac:dyDescent="0.3">
      <c r="A419" s="8" t="s">
        <v>1201</v>
      </c>
      <c r="B419" s="9" t="s">
        <v>1202</v>
      </c>
      <c r="C419" s="9" t="s">
        <v>254</v>
      </c>
      <c r="D419" s="10"/>
      <c r="E419" s="10"/>
      <c r="F419" s="10"/>
      <c r="G419" s="10"/>
      <c r="H419" s="10"/>
    </row>
    <row r="420" spans="1:8" ht="15.75" thickBot="1" x14ac:dyDescent="0.3">
      <c r="A420" s="8" t="s">
        <v>1203</v>
      </c>
      <c r="B420" s="24" t="s">
        <v>1204</v>
      </c>
      <c r="C420" s="9" t="s">
        <v>254</v>
      </c>
      <c r="D420" s="10"/>
      <c r="E420" s="10"/>
      <c r="F420" s="10"/>
      <c r="G420" s="10"/>
      <c r="H420" s="10"/>
    </row>
    <row r="421" spans="1:8" ht="15.75" thickBot="1" x14ac:dyDescent="0.3">
      <c r="A421" s="8" t="s">
        <v>1205</v>
      </c>
      <c r="B421" s="9" t="s">
        <v>1206</v>
      </c>
      <c r="C421" s="9" t="s">
        <v>254</v>
      </c>
      <c r="D421" s="10"/>
      <c r="E421" s="10"/>
      <c r="F421" s="10"/>
      <c r="G421" s="10"/>
      <c r="H421" s="10"/>
    </row>
    <row r="422" spans="1:8" ht="15.75" thickBot="1" x14ac:dyDescent="0.3">
      <c r="A422" s="8" t="s">
        <v>1207</v>
      </c>
      <c r="B422" s="9" t="s">
        <v>1208</v>
      </c>
      <c r="C422" s="9" t="s">
        <v>254</v>
      </c>
      <c r="D422" s="10"/>
      <c r="E422" s="10"/>
      <c r="F422" s="10"/>
      <c r="G422" s="10"/>
      <c r="H422" s="10"/>
    </row>
    <row r="423" spans="1:8" ht="15.75" thickBot="1" x14ac:dyDescent="0.3">
      <c r="A423" s="8" t="s">
        <v>1209</v>
      </c>
      <c r="B423" s="9" t="s">
        <v>1210</v>
      </c>
      <c r="C423" s="9" t="s">
        <v>254</v>
      </c>
      <c r="D423" s="10"/>
      <c r="E423" s="10"/>
      <c r="F423" s="10"/>
      <c r="G423" s="10"/>
      <c r="H423" s="10"/>
    </row>
    <row r="424" spans="1:8" ht="27" customHeight="1" thickBot="1" x14ac:dyDescent="0.3">
      <c r="A424" s="7" t="s">
        <v>1211</v>
      </c>
      <c r="B424" s="23" t="s">
        <v>1212</v>
      </c>
      <c r="C424" s="5" t="s">
        <v>254</v>
      </c>
      <c r="D424" s="10"/>
      <c r="E424" s="10"/>
      <c r="F424" s="10"/>
      <c r="G424" s="10"/>
      <c r="H424" s="10"/>
    </row>
    <row r="425" spans="1:8" ht="15.75" thickBot="1" x14ac:dyDescent="0.3">
      <c r="A425" s="8" t="s">
        <v>1213</v>
      </c>
      <c r="B425" s="9" t="s">
        <v>1214</v>
      </c>
      <c r="C425" s="9" t="s">
        <v>254</v>
      </c>
      <c r="D425" s="10"/>
      <c r="E425" s="10"/>
      <c r="F425" s="10"/>
      <c r="G425" s="10"/>
      <c r="H425" s="10"/>
    </row>
    <row r="426" spans="1:8" ht="15.75" thickBot="1" x14ac:dyDescent="0.3">
      <c r="A426" s="8" t="s">
        <v>1215</v>
      </c>
      <c r="B426" s="9" t="s">
        <v>1216</v>
      </c>
      <c r="C426" s="9" t="s">
        <v>254</v>
      </c>
      <c r="D426" s="10"/>
      <c r="E426" s="10"/>
      <c r="F426" s="10"/>
      <c r="G426" s="10"/>
      <c r="H426" s="10"/>
    </row>
    <row r="427" spans="1:8" ht="15.75" thickBot="1" x14ac:dyDescent="0.3">
      <c r="A427" s="8" t="s">
        <v>1217</v>
      </c>
      <c r="B427" s="9" t="s">
        <v>1218</v>
      </c>
      <c r="C427" s="9" t="s">
        <v>254</v>
      </c>
      <c r="D427" s="10"/>
      <c r="E427" s="10"/>
      <c r="F427" s="10"/>
      <c r="G427" s="10"/>
      <c r="H427" s="10"/>
    </row>
    <row r="428" spans="1:8" ht="15.75" thickBot="1" x14ac:dyDescent="0.3">
      <c r="A428" s="8" t="s">
        <v>1219</v>
      </c>
      <c r="B428" s="9" t="s">
        <v>1220</v>
      </c>
      <c r="C428" s="9" t="s">
        <v>254</v>
      </c>
      <c r="D428" s="10"/>
      <c r="E428" s="10"/>
      <c r="F428" s="10"/>
      <c r="G428" s="10"/>
      <c r="H428" s="10"/>
    </row>
    <row r="429" spans="1:8" ht="27" customHeight="1" thickBot="1" x14ac:dyDescent="0.3">
      <c r="A429" s="7" t="s">
        <v>1221</v>
      </c>
      <c r="B429" s="26" t="s">
        <v>1222</v>
      </c>
      <c r="C429" s="5" t="s">
        <v>254</v>
      </c>
      <c r="D429" s="10"/>
      <c r="E429" s="10"/>
      <c r="F429" s="10"/>
      <c r="G429" s="10"/>
      <c r="H429" s="10"/>
    </row>
    <row r="430" spans="1:8" ht="15.75" thickBot="1" x14ac:dyDescent="0.3">
      <c r="A430" s="8" t="s">
        <v>1223</v>
      </c>
      <c r="B430" s="27" t="s">
        <v>620</v>
      </c>
      <c r="C430" s="9" t="s">
        <v>254</v>
      </c>
      <c r="D430" s="10"/>
      <c r="E430" s="10"/>
      <c r="F430" s="10"/>
      <c r="G430" s="10"/>
      <c r="H430" s="10"/>
    </row>
    <row r="431" spans="1:8" ht="15.75" thickBot="1" x14ac:dyDescent="0.3">
      <c r="A431" s="8" t="s">
        <v>1224</v>
      </c>
      <c r="B431" s="27" t="s">
        <v>623</v>
      </c>
      <c r="C431" s="9" t="s">
        <v>254</v>
      </c>
      <c r="D431" s="10"/>
      <c r="E431" s="10"/>
      <c r="F431" s="10"/>
      <c r="G431" s="10"/>
      <c r="H431" s="10"/>
    </row>
    <row r="432" spans="1:8" ht="15.75" thickBot="1" x14ac:dyDescent="0.3">
      <c r="A432" s="8" t="s">
        <v>1225</v>
      </c>
      <c r="B432" s="9" t="s">
        <v>1226</v>
      </c>
      <c r="C432" s="9" t="s">
        <v>254</v>
      </c>
      <c r="D432" s="10"/>
      <c r="E432" s="10"/>
      <c r="F432" s="10"/>
      <c r="G432" s="10"/>
      <c r="H432" s="10"/>
    </row>
    <row r="433" spans="1:8" ht="15.75" thickBot="1" x14ac:dyDescent="0.3">
      <c r="A433" s="8" t="s">
        <v>1227</v>
      </c>
      <c r="B433" s="9" t="s">
        <v>1228</v>
      </c>
      <c r="C433" s="9" t="s">
        <v>254</v>
      </c>
      <c r="D433" s="10"/>
      <c r="E433" s="10"/>
      <c r="F433" s="10"/>
      <c r="G433" s="10"/>
      <c r="H433" s="10"/>
    </row>
    <row r="434" spans="1:8" ht="15.75" thickBot="1" x14ac:dyDescent="0.3">
      <c r="A434" s="8" t="s">
        <v>1229</v>
      </c>
      <c r="B434" s="9" t="s">
        <v>1230</v>
      </c>
      <c r="C434" s="9" t="s">
        <v>254</v>
      </c>
      <c r="D434" s="10"/>
      <c r="E434" s="10"/>
      <c r="F434" s="10"/>
      <c r="G434" s="10"/>
      <c r="H434" s="10"/>
    </row>
    <row r="435" spans="1:8" ht="15.75" thickBot="1" x14ac:dyDescent="0.3">
      <c r="A435" s="8" t="s">
        <v>1231</v>
      </c>
      <c r="B435" s="24" t="s">
        <v>1232</v>
      </c>
      <c r="C435" s="9" t="s">
        <v>254</v>
      </c>
      <c r="D435" s="10"/>
      <c r="E435" s="10"/>
      <c r="F435" s="10"/>
      <c r="G435" s="10"/>
      <c r="H435" s="10"/>
    </row>
    <row r="436" spans="1:8" ht="15.75" thickBot="1" x14ac:dyDescent="0.3">
      <c r="A436" s="8" t="s">
        <v>1233</v>
      </c>
      <c r="B436" s="24" t="s">
        <v>1234</v>
      </c>
      <c r="C436" s="9" t="s">
        <v>254</v>
      </c>
      <c r="D436" s="10"/>
      <c r="E436" s="10"/>
      <c r="F436" s="10"/>
      <c r="G436" s="10"/>
      <c r="H436" s="10"/>
    </row>
    <row r="437" spans="1:8" ht="15.75" thickBot="1" x14ac:dyDescent="0.3">
      <c r="A437" s="8" t="s">
        <v>1235</v>
      </c>
      <c r="B437" s="24" t="s">
        <v>1236</v>
      </c>
      <c r="C437" s="9" t="s">
        <v>254</v>
      </c>
      <c r="D437" s="10"/>
      <c r="E437" s="10"/>
      <c r="F437" s="10"/>
      <c r="G437" s="10"/>
      <c r="H437" s="10"/>
    </row>
    <row r="438" spans="1:8" ht="15.75" thickBot="1" x14ac:dyDescent="0.3">
      <c r="A438" s="8" t="s">
        <v>1237</v>
      </c>
      <c r="B438" s="24" t="s">
        <v>1238</v>
      </c>
      <c r="C438" s="9" t="s">
        <v>254</v>
      </c>
      <c r="D438" s="10"/>
      <c r="E438" s="10"/>
      <c r="F438" s="10"/>
      <c r="G438" s="10"/>
      <c r="H438" s="10"/>
    </row>
    <row r="439" spans="1:8" ht="15.75" thickBot="1" x14ac:dyDescent="0.3">
      <c r="A439" s="8" t="s">
        <v>1239</v>
      </c>
      <c r="B439" s="24" t="s">
        <v>1240</v>
      </c>
      <c r="C439" s="9" t="s">
        <v>254</v>
      </c>
      <c r="D439" s="10"/>
      <c r="E439" s="10"/>
      <c r="F439" s="10"/>
      <c r="G439" s="10"/>
      <c r="H439" s="10"/>
    </row>
    <row r="440" spans="1:8" ht="15.75" thickBot="1" x14ac:dyDescent="0.3">
      <c r="A440" s="8" t="s">
        <v>1241</v>
      </c>
      <c r="B440" s="24" t="s">
        <v>1242</v>
      </c>
      <c r="C440" s="9" t="s">
        <v>254</v>
      </c>
      <c r="D440" s="10"/>
      <c r="E440" s="10"/>
      <c r="F440" s="10"/>
      <c r="G440" s="10"/>
      <c r="H440" s="10"/>
    </row>
    <row r="441" spans="1:8" ht="15.75" thickBot="1" x14ac:dyDescent="0.3">
      <c r="A441" s="8" t="s">
        <v>1243</v>
      </c>
      <c r="B441" s="9" t="s">
        <v>1244</v>
      </c>
      <c r="C441" s="9" t="s">
        <v>254</v>
      </c>
      <c r="D441" s="10"/>
      <c r="E441" s="10"/>
      <c r="F441" s="10"/>
      <c r="G441" s="10"/>
      <c r="H441" s="10"/>
    </row>
    <row r="442" spans="1:8" ht="15.75" thickBot="1" x14ac:dyDescent="0.3">
      <c r="A442" s="8" t="s">
        <v>1245</v>
      </c>
      <c r="B442" s="9" t="s">
        <v>1246</v>
      </c>
      <c r="C442" s="9" t="s">
        <v>254</v>
      </c>
      <c r="D442" s="10"/>
      <c r="E442" s="10"/>
      <c r="F442" s="10"/>
      <c r="G442" s="10"/>
      <c r="H442" s="10"/>
    </row>
    <row r="443" spans="1:8" ht="15.75" thickBot="1" x14ac:dyDescent="0.3">
      <c r="A443" s="8" t="s">
        <v>1247</v>
      </c>
      <c r="B443" s="9" t="s">
        <v>312</v>
      </c>
      <c r="C443" s="7" t="s">
        <v>459</v>
      </c>
      <c r="D443" s="10"/>
      <c r="E443" s="10"/>
      <c r="F443" s="10"/>
      <c r="G443" s="10"/>
      <c r="H443" s="10"/>
    </row>
    <row r="444" spans="1:8" ht="15.75" thickBot="1" x14ac:dyDescent="0.3">
      <c r="A444" s="7" t="s">
        <v>1248</v>
      </c>
      <c r="B444" s="5" t="s">
        <v>1249</v>
      </c>
      <c r="C444" s="5" t="s">
        <v>254</v>
      </c>
      <c r="D444" s="10"/>
      <c r="E444" s="10"/>
      <c r="F444" s="10"/>
      <c r="G444" s="10"/>
      <c r="H444" s="10"/>
    </row>
    <row r="445" spans="1:8" ht="15.75" thickBot="1" x14ac:dyDescent="0.3">
      <c r="A445" s="8" t="s">
        <v>1250</v>
      </c>
      <c r="B445" s="9" t="s">
        <v>1251</v>
      </c>
      <c r="C445" s="9" t="s">
        <v>254</v>
      </c>
      <c r="D445" s="10"/>
      <c r="E445" s="10"/>
      <c r="F445" s="10"/>
      <c r="G445" s="10"/>
      <c r="H445" s="10"/>
    </row>
    <row r="446" spans="1:8" ht="15.75" thickBot="1" x14ac:dyDescent="0.3">
      <c r="A446" s="8" t="s">
        <v>1252</v>
      </c>
      <c r="B446" s="9" t="s">
        <v>1253</v>
      </c>
      <c r="C446" s="9" t="s">
        <v>254</v>
      </c>
      <c r="D446" s="10"/>
      <c r="E446" s="10"/>
      <c r="F446" s="10"/>
      <c r="G446" s="10"/>
      <c r="H446" s="10"/>
    </row>
    <row r="447" spans="1:8" ht="15.75" thickBot="1" x14ac:dyDescent="0.3">
      <c r="A447" s="8" t="s">
        <v>1254</v>
      </c>
      <c r="B447" s="9" t="s">
        <v>1255</v>
      </c>
      <c r="C447" s="9" t="s">
        <v>254</v>
      </c>
      <c r="D447" s="10"/>
      <c r="E447" s="10"/>
      <c r="F447" s="10"/>
      <c r="G447" s="10"/>
      <c r="H447" s="10"/>
    </row>
    <row r="448" spans="1:8" ht="15.75" thickBot="1" x14ac:dyDescent="0.3">
      <c r="A448" s="8" t="s">
        <v>1256</v>
      </c>
      <c r="B448" s="24" t="s">
        <v>1257</v>
      </c>
      <c r="C448" s="9" t="s">
        <v>254</v>
      </c>
      <c r="D448" s="10"/>
      <c r="E448" s="10"/>
      <c r="F448" s="10"/>
      <c r="G448" s="10"/>
      <c r="H448" s="10"/>
    </row>
    <row r="449" spans="1:8" ht="15.75" thickBot="1" x14ac:dyDescent="0.3">
      <c r="A449" s="8" t="s">
        <v>1258</v>
      </c>
      <c r="B449" s="24" t="s">
        <v>1259</v>
      </c>
      <c r="C449" s="9" t="s">
        <v>254</v>
      </c>
      <c r="D449" s="10"/>
      <c r="E449" s="10"/>
      <c r="F449" s="10"/>
      <c r="G449" s="10"/>
      <c r="H449" s="10"/>
    </row>
    <row r="450" spans="1:8" ht="15.75" thickBot="1" x14ac:dyDescent="0.3">
      <c r="A450" s="8" t="s">
        <v>1260</v>
      </c>
      <c r="B450" s="24" t="s">
        <v>342</v>
      </c>
      <c r="C450" s="9" t="s">
        <v>254</v>
      </c>
      <c r="D450" s="10"/>
      <c r="E450" s="10"/>
      <c r="F450" s="10"/>
      <c r="G450" s="10"/>
      <c r="H450" s="10"/>
    </row>
    <row r="451" spans="1:8" ht="15.75" thickBot="1" x14ac:dyDescent="0.3">
      <c r="A451" s="8" t="s">
        <v>1261</v>
      </c>
      <c r="B451" s="9" t="s">
        <v>1262</v>
      </c>
      <c r="C451" s="9" t="s">
        <v>254</v>
      </c>
      <c r="D451" s="10"/>
      <c r="E451" s="10"/>
      <c r="F451" s="10"/>
      <c r="G451" s="10"/>
      <c r="H451" s="10"/>
    </row>
    <row r="452" spans="1:8" ht="15.75" thickBot="1" x14ac:dyDescent="0.3">
      <c r="A452" s="8" t="s">
        <v>1263</v>
      </c>
      <c r="B452" s="9" t="s">
        <v>1264</v>
      </c>
      <c r="C452" s="9" t="s">
        <v>254</v>
      </c>
      <c r="D452" s="10"/>
      <c r="E452" s="10"/>
      <c r="F452" s="10"/>
      <c r="G452" s="10"/>
      <c r="H452" s="10"/>
    </row>
    <row r="453" spans="1:8" ht="15.75" thickBot="1" x14ac:dyDescent="0.3">
      <c r="A453" s="8" t="s">
        <v>1265</v>
      </c>
      <c r="B453" s="24" t="s">
        <v>1266</v>
      </c>
      <c r="C453" s="9" t="s">
        <v>254</v>
      </c>
      <c r="D453" s="10"/>
      <c r="E453" s="10"/>
      <c r="F453" s="10"/>
      <c r="G453" s="10"/>
      <c r="H453" s="10"/>
    </row>
    <row r="454" spans="1:8" ht="15.75" thickBot="1" x14ac:dyDescent="0.3">
      <c r="A454" s="8" t="s">
        <v>1267</v>
      </c>
      <c r="B454" s="24" t="s">
        <v>1268</v>
      </c>
      <c r="C454" s="9" t="s">
        <v>254</v>
      </c>
      <c r="D454" s="10"/>
      <c r="E454" s="10"/>
      <c r="F454" s="10"/>
      <c r="G454" s="10"/>
      <c r="H454" s="10"/>
    </row>
    <row r="455" spans="1:8" ht="15.75" thickBot="1" x14ac:dyDescent="0.3">
      <c r="A455" s="8" t="s">
        <v>1269</v>
      </c>
      <c r="B455" s="9" t="s">
        <v>1270</v>
      </c>
      <c r="C455" s="9" t="s">
        <v>254</v>
      </c>
      <c r="D455" s="10"/>
      <c r="E455" s="10"/>
      <c r="F455" s="10"/>
      <c r="G455" s="10"/>
      <c r="H455" s="10"/>
    </row>
    <row r="456" spans="1:8" ht="15.75" thickBot="1" x14ac:dyDescent="0.3">
      <c r="A456" s="8" t="s">
        <v>1271</v>
      </c>
      <c r="B456" s="9" t="s">
        <v>1272</v>
      </c>
      <c r="C456" s="9" t="s">
        <v>254</v>
      </c>
      <c r="D456" s="10"/>
      <c r="E456" s="10"/>
      <c r="F456" s="10"/>
      <c r="G456" s="10"/>
      <c r="H456" s="10"/>
    </row>
    <row r="457" spans="1:8" ht="15.75" thickBot="1" x14ac:dyDescent="0.3">
      <c r="A457" s="8" t="s">
        <v>1273</v>
      </c>
      <c r="B457" s="9" t="s">
        <v>1274</v>
      </c>
      <c r="C457" s="9" t="s">
        <v>254</v>
      </c>
      <c r="D457" s="10"/>
      <c r="E457" s="10"/>
      <c r="F457" s="10"/>
      <c r="G457" s="10"/>
      <c r="H457" s="10"/>
    </row>
    <row r="458" spans="1:8" ht="15.75" thickBot="1" x14ac:dyDescent="0.3">
      <c r="A458" s="8" t="s">
        <v>1275</v>
      </c>
      <c r="B458" s="9" t="s">
        <v>1276</v>
      </c>
      <c r="C458" s="9" t="s">
        <v>254</v>
      </c>
      <c r="D458" s="10"/>
      <c r="E458" s="10"/>
      <c r="F458" s="10"/>
      <c r="G458" s="10"/>
      <c r="H458" s="10"/>
    </row>
    <row r="459" spans="1:8" ht="15.75" thickBot="1" x14ac:dyDescent="0.3">
      <c r="A459" s="8" t="s">
        <v>1277</v>
      </c>
      <c r="B459" s="20" t="s">
        <v>1278</v>
      </c>
      <c r="C459" s="9" t="s">
        <v>254</v>
      </c>
      <c r="D459" s="10"/>
      <c r="E459" s="10"/>
      <c r="F459" s="10"/>
      <c r="G459" s="10"/>
      <c r="H459" s="10"/>
    </row>
    <row r="460" spans="1:8" ht="15.75" thickBot="1" x14ac:dyDescent="0.3">
      <c r="A460" s="8" t="s">
        <v>1279</v>
      </c>
      <c r="B460" s="24" t="s">
        <v>1257</v>
      </c>
      <c r="C460" s="9" t="s">
        <v>254</v>
      </c>
      <c r="D460" s="10"/>
      <c r="E460" s="10"/>
      <c r="F460" s="10"/>
      <c r="G460" s="10"/>
      <c r="H460" s="10"/>
    </row>
    <row r="461" spans="1:8" ht="15.75" thickBot="1" x14ac:dyDescent="0.3">
      <c r="A461" s="8" t="s">
        <v>1280</v>
      </c>
      <c r="B461" s="24" t="s">
        <v>1259</v>
      </c>
      <c r="C461" s="9" t="s">
        <v>254</v>
      </c>
      <c r="D461" s="10"/>
      <c r="E461" s="10"/>
      <c r="F461" s="10"/>
      <c r="G461" s="10"/>
      <c r="H461" s="10"/>
    </row>
    <row r="462" spans="1:8" ht="15.75" thickBot="1" x14ac:dyDescent="0.3"/>
    <row r="463" spans="1:8" ht="15.75" thickBot="1" x14ac:dyDescent="0.3">
      <c r="A463" s="8" t="s">
        <v>1281</v>
      </c>
      <c r="B463" s="9" t="s">
        <v>1138</v>
      </c>
      <c r="C463" s="9" t="s">
        <v>254</v>
      </c>
      <c r="D463" s="10"/>
      <c r="E463" s="10"/>
      <c r="F463" s="10"/>
      <c r="G463" s="10"/>
      <c r="H463" s="10"/>
    </row>
    <row r="464" spans="1:8" ht="15.75" thickBot="1" x14ac:dyDescent="0.3">
      <c r="A464" s="8" t="s">
        <v>1282</v>
      </c>
      <c r="B464" s="9" t="s">
        <v>1140</v>
      </c>
      <c r="C464" s="9" t="s">
        <v>254</v>
      </c>
      <c r="D464" s="10"/>
      <c r="E464" s="10"/>
      <c r="F464" s="10"/>
      <c r="G464" s="10"/>
      <c r="H464" s="10"/>
    </row>
    <row r="465" spans="1:8" ht="15.75" thickBot="1" x14ac:dyDescent="0.3">
      <c r="A465" s="8" t="s">
        <v>1141</v>
      </c>
      <c r="B465" s="9" t="s">
        <v>344</v>
      </c>
      <c r="C465" s="9" t="s">
        <v>254</v>
      </c>
      <c r="D465" s="10"/>
      <c r="E465" s="10"/>
      <c r="F465" s="10"/>
      <c r="G465" s="10"/>
      <c r="H465" s="10"/>
    </row>
    <row r="466" spans="1:8" ht="15.75" thickBot="1" x14ac:dyDescent="0.3">
      <c r="A466" s="8" t="s">
        <v>1142</v>
      </c>
      <c r="B466" s="9" t="s">
        <v>1143</v>
      </c>
      <c r="C466" s="9" t="s">
        <v>254</v>
      </c>
      <c r="D466" s="10"/>
      <c r="E466" s="10"/>
      <c r="F466" s="10"/>
      <c r="G466" s="10"/>
      <c r="H466" s="10"/>
    </row>
    <row r="467" spans="1:8" ht="15.75" thickBot="1" x14ac:dyDescent="0.3">
      <c r="A467" s="8" t="s">
        <v>1144</v>
      </c>
      <c r="B467" s="9" t="s">
        <v>312</v>
      </c>
      <c r="C467" s="7" t="s">
        <v>467</v>
      </c>
      <c r="D467" s="10"/>
      <c r="E467" s="10"/>
      <c r="F467" s="10"/>
      <c r="G467" s="10"/>
      <c r="H467" s="10"/>
    </row>
    <row r="468" spans="1:8" ht="24" customHeight="1" thickBot="1" x14ac:dyDescent="0.3">
      <c r="A468" s="7" t="s">
        <v>1145</v>
      </c>
      <c r="B468" s="23" t="s">
        <v>1146</v>
      </c>
      <c r="C468" s="5" t="s">
        <v>254</v>
      </c>
      <c r="D468" s="10"/>
      <c r="E468" s="10"/>
      <c r="F468" s="10"/>
      <c r="G468" s="10"/>
      <c r="H468" s="10"/>
    </row>
    <row r="469" spans="1:8" ht="15.75" thickBot="1" x14ac:dyDescent="0.3">
      <c r="A469" s="8" t="s">
        <v>1147</v>
      </c>
      <c r="B469" s="9" t="s">
        <v>1148</v>
      </c>
      <c r="C469" s="9" t="s">
        <v>254</v>
      </c>
      <c r="D469" s="10"/>
      <c r="E469" s="10"/>
      <c r="F469" s="10"/>
      <c r="G469" s="10"/>
      <c r="H469" s="10"/>
    </row>
    <row r="470" spans="1:8" ht="15.75" thickBot="1" x14ac:dyDescent="0.3">
      <c r="A470" s="8" t="s">
        <v>1149</v>
      </c>
      <c r="B470" s="20" t="s">
        <v>1150</v>
      </c>
      <c r="C470" s="9" t="s">
        <v>254</v>
      </c>
      <c r="D470" s="10"/>
      <c r="E470" s="10"/>
      <c r="F470" s="10"/>
      <c r="G470" s="10"/>
      <c r="H470" s="10"/>
    </row>
    <row r="471" spans="1:8" ht="15.75" thickBot="1" x14ac:dyDescent="0.3">
      <c r="A471" s="8" t="s">
        <v>1151</v>
      </c>
      <c r="B471" s="20" t="s">
        <v>1152</v>
      </c>
      <c r="C471" s="9" t="s">
        <v>254</v>
      </c>
      <c r="D471" s="10"/>
      <c r="E471" s="10"/>
      <c r="F471" s="10"/>
      <c r="G471" s="10"/>
      <c r="H471" s="10"/>
    </row>
    <row r="472" spans="1:8" ht="15.75" thickBot="1" x14ac:dyDescent="0.3">
      <c r="A472" s="8" t="s">
        <v>1153</v>
      </c>
      <c r="B472" s="24" t="s">
        <v>1154</v>
      </c>
      <c r="C472" s="9" t="s">
        <v>254</v>
      </c>
      <c r="D472" s="10"/>
      <c r="E472" s="10"/>
      <c r="F472" s="10"/>
      <c r="G472" s="10"/>
      <c r="H472" s="10"/>
    </row>
    <row r="473" spans="1:8" ht="25.15" customHeight="1" thickBot="1" x14ac:dyDescent="0.3">
      <c r="A473" s="7" t="s">
        <v>1155</v>
      </c>
      <c r="B473" s="23" t="s">
        <v>1156</v>
      </c>
      <c r="C473" s="7" t="s">
        <v>459</v>
      </c>
      <c r="D473" s="10"/>
      <c r="E473" s="10"/>
      <c r="F473" s="10"/>
      <c r="G473" s="10"/>
      <c r="H473" s="10"/>
    </row>
    <row r="474" spans="1:8" ht="15.75" thickBot="1" x14ac:dyDescent="0.3">
      <c r="A474" s="343" t="s">
        <v>1157</v>
      </c>
      <c r="B474" s="344"/>
      <c r="C474" s="344"/>
      <c r="D474" s="344"/>
      <c r="E474" s="344"/>
      <c r="F474" s="344"/>
      <c r="G474" s="344"/>
      <c r="H474" s="345"/>
    </row>
    <row r="475" spans="1:8" ht="15.75" thickBot="1" x14ac:dyDescent="0.3">
      <c r="A475" s="8" t="s">
        <v>460</v>
      </c>
      <c r="B475" s="9" t="s">
        <v>1158</v>
      </c>
      <c r="C475" s="9" t="s">
        <v>254</v>
      </c>
      <c r="D475" s="10"/>
      <c r="E475" s="10"/>
      <c r="F475" s="10"/>
      <c r="G475" s="10"/>
      <c r="H475" s="10"/>
    </row>
    <row r="476" spans="1:8" ht="15.75" thickBot="1" x14ac:dyDescent="0.3">
      <c r="A476" s="8" t="s">
        <v>1283</v>
      </c>
      <c r="B476" s="9" t="s">
        <v>256</v>
      </c>
      <c r="C476" s="9" t="s">
        <v>254</v>
      </c>
      <c r="D476" s="10"/>
      <c r="E476" s="10"/>
      <c r="F476" s="10"/>
      <c r="G476" s="10"/>
      <c r="H476" s="10"/>
    </row>
    <row r="477" spans="1:8" ht="31.15" customHeight="1" thickBot="1" x14ac:dyDescent="0.3">
      <c r="A477" s="7" t="s">
        <v>1284</v>
      </c>
      <c r="B477" s="26" t="s">
        <v>258</v>
      </c>
      <c r="C477" s="5" t="s">
        <v>254</v>
      </c>
      <c r="D477" s="10"/>
      <c r="E477" s="10"/>
      <c r="F477" s="10"/>
      <c r="G477" s="10"/>
      <c r="H477" s="10"/>
    </row>
    <row r="478" spans="1:8" ht="31.15" customHeight="1" thickBot="1" x14ac:dyDescent="0.3">
      <c r="A478" s="7" t="s">
        <v>1285</v>
      </c>
      <c r="B478" s="26" t="s">
        <v>260</v>
      </c>
      <c r="C478" s="5" t="s">
        <v>254</v>
      </c>
      <c r="D478" s="10"/>
      <c r="E478" s="10"/>
      <c r="F478" s="10"/>
      <c r="G478" s="10"/>
      <c r="H478" s="10"/>
    </row>
    <row r="479" spans="1:8" ht="24.6" customHeight="1" thickBot="1" x14ac:dyDescent="0.3">
      <c r="A479" s="7" t="s">
        <v>1163</v>
      </c>
      <c r="B479" s="26" t="s">
        <v>262</v>
      </c>
      <c r="C479" s="5" t="s">
        <v>254</v>
      </c>
      <c r="D479" s="10"/>
      <c r="E479" s="10"/>
      <c r="F479" s="10"/>
      <c r="G479" s="10"/>
      <c r="H479" s="10"/>
    </row>
    <row r="480" spans="1:8" ht="15.75" thickBot="1" x14ac:dyDescent="0.3">
      <c r="A480" s="8" t="s">
        <v>1286</v>
      </c>
      <c r="B480" s="20" t="s">
        <v>264</v>
      </c>
      <c r="C480" s="9" t="s">
        <v>254</v>
      </c>
      <c r="D480" s="10"/>
      <c r="E480" s="10"/>
      <c r="F480" s="10"/>
      <c r="G480" s="10"/>
      <c r="H480" s="10"/>
    </row>
    <row r="481" spans="1:8" ht="15.75" thickBot="1" x14ac:dyDescent="0.3">
      <c r="A481" s="8" t="s">
        <v>1165</v>
      </c>
      <c r="B481" s="9" t="s">
        <v>266</v>
      </c>
      <c r="C481" s="9" t="s">
        <v>254</v>
      </c>
      <c r="D481" s="10"/>
      <c r="E481" s="10"/>
      <c r="F481" s="10"/>
      <c r="G481" s="10"/>
      <c r="H481" s="10"/>
    </row>
    <row r="482" spans="1:8" ht="15.75" thickBot="1" x14ac:dyDescent="0.3">
      <c r="A482" s="8" t="s">
        <v>1166</v>
      </c>
      <c r="B482" s="9" t="s">
        <v>268</v>
      </c>
      <c r="C482" s="9" t="s">
        <v>254</v>
      </c>
      <c r="D482" s="10"/>
      <c r="E482" s="10"/>
      <c r="F482" s="10"/>
      <c r="G482" s="10"/>
      <c r="H482" s="10"/>
    </row>
    <row r="483" spans="1:8" ht="15.75" thickBot="1" x14ac:dyDescent="0.3">
      <c r="A483" s="8" t="s">
        <v>1167</v>
      </c>
      <c r="B483" s="9" t="s">
        <v>269</v>
      </c>
      <c r="C483" s="9" t="s">
        <v>254</v>
      </c>
      <c r="D483" s="10"/>
      <c r="E483" s="10"/>
      <c r="F483" s="10"/>
      <c r="G483" s="10"/>
      <c r="H483" s="10"/>
    </row>
    <row r="484" spans="1:8" ht="15.75" thickBot="1" x14ac:dyDescent="0.3">
      <c r="A484" s="8" t="s">
        <v>1287</v>
      </c>
      <c r="B484" s="9" t="s">
        <v>270</v>
      </c>
      <c r="C484" s="9" t="s">
        <v>254</v>
      </c>
      <c r="D484" s="10"/>
      <c r="E484" s="10"/>
      <c r="F484" s="10"/>
      <c r="G484" s="10"/>
      <c r="H484" s="10"/>
    </row>
    <row r="485" spans="1:8" ht="15.75" thickBot="1" x14ac:dyDescent="0.3">
      <c r="A485" s="8" t="s">
        <v>1169</v>
      </c>
      <c r="B485" s="9" t="s">
        <v>271</v>
      </c>
      <c r="C485" s="9" t="s">
        <v>254</v>
      </c>
      <c r="D485" s="10"/>
      <c r="E485" s="10"/>
      <c r="F485" s="10"/>
      <c r="G485" s="10"/>
      <c r="H485" s="10"/>
    </row>
    <row r="486" spans="1:8" ht="31.9" customHeight="1" thickBot="1" x14ac:dyDescent="0.3">
      <c r="A486" s="7" t="s">
        <v>1288</v>
      </c>
      <c r="B486" s="23" t="s">
        <v>272</v>
      </c>
      <c r="C486" s="5" t="s">
        <v>254</v>
      </c>
      <c r="D486" s="10"/>
      <c r="E486" s="10"/>
      <c r="F486" s="10"/>
      <c r="G486" s="10"/>
      <c r="H486" s="10"/>
    </row>
    <row r="487" spans="1:8" ht="15.75" thickBot="1" x14ac:dyDescent="0.3">
      <c r="A487" s="8" t="s">
        <v>1289</v>
      </c>
      <c r="B487" s="24" t="s">
        <v>273</v>
      </c>
      <c r="C487" s="9" t="s">
        <v>254</v>
      </c>
      <c r="D487" s="10"/>
      <c r="E487" s="10"/>
      <c r="F487" s="10"/>
      <c r="G487" s="10"/>
      <c r="H487" s="10"/>
    </row>
    <row r="488" spans="1:8" ht="15.75" thickBot="1" x14ac:dyDescent="0.3">
      <c r="A488" s="8" t="s">
        <v>1290</v>
      </c>
      <c r="B488" s="24" t="s">
        <v>274</v>
      </c>
      <c r="C488" s="9" t="s">
        <v>254</v>
      </c>
      <c r="D488" s="10"/>
      <c r="E488" s="10"/>
      <c r="F488" s="10"/>
      <c r="G488" s="10"/>
      <c r="H488" s="10"/>
    </row>
    <row r="489" spans="1:8" ht="30" customHeight="1" thickBot="1" x14ac:dyDescent="0.3">
      <c r="A489" s="7" t="s">
        <v>1173</v>
      </c>
      <c r="B489" s="23" t="s">
        <v>1174</v>
      </c>
      <c r="C489" s="5" t="s">
        <v>254</v>
      </c>
      <c r="D489" s="10"/>
      <c r="E489" s="10"/>
      <c r="F489" s="10"/>
      <c r="G489" s="10"/>
      <c r="H489" s="10"/>
    </row>
    <row r="490" spans="1:8" ht="15.75" thickBot="1" x14ac:dyDescent="0.3">
      <c r="A490" s="8" t="s">
        <v>1175</v>
      </c>
      <c r="B490" s="24" t="s">
        <v>1176</v>
      </c>
      <c r="C490" s="9" t="s">
        <v>254</v>
      </c>
      <c r="D490" s="10"/>
      <c r="E490" s="10"/>
      <c r="F490" s="10"/>
      <c r="G490" s="10"/>
      <c r="H490" s="10"/>
    </row>
    <row r="491" spans="1:8" ht="15.75" thickBot="1" x14ac:dyDescent="0.3">
      <c r="A491" s="8" t="s">
        <v>1177</v>
      </c>
      <c r="B491" s="24" t="s">
        <v>1178</v>
      </c>
      <c r="C491" s="9" t="s">
        <v>254</v>
      </c>
      <c r="D491" s="10"/>
      <c r="E491" s="10"/>
      <c r="F491" s="10"/>
      <c r="G491" s="10"/>
      <c r="H491" s="10"/>
    </row>
    <row r="492" spans="1:8" ht="15.75" thickBot="1" x14ac:dyDescent="0.3">
      <c r="A492" s="8" t="s">
        <v>1291</v>
      </c>
      <c r="B492" s="9" t="s">
        <v>275</v>
      </c>
      <c r="C492" s="9" t="s">
        <v>254</v>
      </c>
      <c r="D492" s="10"/>
      <c r="E492" s="10"/>
      <c r="F492" s="10"/>
      <c r="G492" s="10"/>
      <c r="H492" s="10"/>
    </row>
    <row r="493" spans="1:8" ht="15.75" thickBot="1" x14ac:dyDescent="0.3">
      <c r="A493" s="8" t="s">
        <v>1180</v>
      </c>
      <c r="B493" s="9" t="s">
        <v>1181</v>
      </c>
      <c r="C493" s="9" t="s">
        <v>254</v>
      </c>
      <c r="D493" s="10"/>
      <c r="E493" s="10"/>
      <c r="F493" s="10"/>
      <c r="G493" s="10"/>
      <c r="H493" s="10"/>
    </row>
    <row r="494" spans="1:8" ht="15.75" thickBot="1" x14ac:dyDescent="0.3">
      <c r="A494" s="8" t="s">
        <v>1292</v>
      </c>
      <c r="B494" s="9" t="s">
        <v>1183</v>
      </c>
      <c r="C494" s="9" t="s">
        <v>254</v>
      </c>
      <c r="D494" s="10"/>
      <c r="E494" s="10"/>
      <c r="F494" s="10"/>
      <c r="G494" s="10"/>
      <c r="H494" s="10"/>
    </row>
    <row r="495" spans="1:8" ht="15.75" thickBot="1" x14ac:dyDescent="0.3">
      <c r="A495" s="8" t="s">
        <v>1293</v>
      </c>
      <c r="B495" s="9" t="s">
        <v>1185</v>
      </c>
      <c r="C495" s="9" t="s">
        <v>254</v>
      </c>
      <c r="D495" s="10"/>
      <c r="E495" s="10"/>
      <c r="F495" s="10"/>
      <c r="G495" s="10"/>
      <c r="H495" s="10"/>
    </row>
    <row r="496" spans="1:8" ht="15.75" thickBot="1" x14ac:dyDescent="0.3">
      <c r="A496" s="8" t="s">
        <v>1294</v>
      </c>
      <c r="B496" s="24" t="s">
        <v>400</v>
      </c>
      <c r="C496" s="9" t="s">
        <v>254</v>
      </c>
      <c r="D496" s="10"/>
      <c r="E496" s="10"/>
      <c r="F496" s="10"/>
      <c r="G496" s="10"/>
      <c r="H496" s="10"/>
    </row>
    <row r="497" spans="1:8" ht="15.75" thickBot="1" x14ac:dyDescent="0.3">
      <c r="A497" s="8" t="s">
        <v>1295</v>
      </c>
      <c r="B497" s="24" t="s">
        <v>1188</v>
      </c>
      <c r="C497" s="9" t="s">
        <v>254</v>
      </c>
      <c r="D497" s="10"/>
      <c r="E497" s="10"/>
      <c r="F497" s="10"/>
      <c r="G497" s="10"/>
      <c r="H497" s="10"/>
    </row>
    <row r="498" spans="1:8" ht="15.75" thickBot="1" x14ac:dyDescent="0.3">
      <c r="A498" s="8" t="s">
        <v>1189</v>
      </c>
      <c r="B498" s="24" t="s">
        <v>1190</v>
      </c>
      <c r="C498" s="9" t="s">
        <v>254</v>
      </c>
      <c r="D498" s="10"/>
      <c r="E498" s="10"/>
      <c r="F498" s="10"/>
      <c r="G498" s="10"/>
      <c r="H498" s="10"/>
    </row>
    <row r="499" spans="1:8" ht="33" customHeight="1" thickBot="1" x14ac:dyDescent="0.3">
      <c r="A499" s="7" t="s">
        <v>1191</v>
      </c>
      <c r="B499" s="23" t="s">
        <v>1192</v>
      </c>
      <c r="C499" s="5" t="s">
        <v>254</v>
      </c>
      <c r="D499" s="10"/>
      <c r="E499" s="10"/>
      <c r="F499" s="10"/>
      <c r="G499" s="10"/>
      <c r="H499" s="10"/>
    </row>
    <row r="500" spans="1:8" ht="34.9" customHeight="1" thickBot="1" x14ac:dyDescent="0.3">
      <c r="A500" s="7" t="s">
        <v>1193</v>
      </c>
      <c r="B500" s="23" t="s">
        <v>1194</v>
      </c>
      <c r="C500" s="5" t="s">
        <v>254</v>
      </c>
      <c r="D500" s="10"/>
      <c r="E500" s="10"/>
      <c r="F500" s="10"/>
      <c r="G500" s="10"/>
      <c r="H500" s="10"/>
    </row>
    <row r="501" spans="1:8" ht="15.75" thickBot="1" x14ac:dyDescent="0.3">
      <c r="A501" s="8" t="s">
        <v>1195</v>
      </c>
      <c r="B501" s="9" t="s">
        <v>1196</v>
      </c>
      <c r="C501" s="9" t="s">
        <v>254</v>
      </c>
      <c r="D501" s="10"/>
      <c r="E501" s="10"/>
      <c r="F501" s="10"/>
      <c r="G501" s="10"/>
      <c r="H501" s="10"/>
    </row>
    <row r="502" spans="1:8" ht="15.75" thickBot="1" x14ac:dyDescent="0.3">
      <c r="A502" s="8" t="s">
        <v>1296</v>
      </c>
      <c r="B502" s="9" t="s">
        <v>1198</v>
      </c>
      <c r="C502" s="9" t="s">
        <v>254</v>
      </c>
      <c r="D502" s="10"/>
      <c r="E502" s="10"/>
      <c r="F502" s="10"/>
      <c r="G502" s="10"/>
      <c r="H502" s="10"/>
    </row>
    <row r="503" spans="1:8" ht="15.75" thickBot="1" x14ac:dyDescent="0.3">
      <c r="A503" s="8" t="s">
        <v>1199</v>
      </c>
      <c r="B503" s="9" t="s">
        <v>1200</v>
      </c>
      <c r="C503" s="9" t="s">
        <v>254</v>
      </c>
      <c r="D503" s="10"/>
      <c r="E503" s="10"/>
      <c r="F503" s="10"/>
      <c r="G503" s="10"/>
      <c r="H503" s="10"/>
    </row>
    <row r="504" spans="1:8" ht="15.75" thickBot="1" x14ac:dyDescent="0.3">
      <c r="A504" s="8" t="s">
        <v>1297</v>
      </c>
      <c r="B504" s="9" t="s">
        <v>1202</v>
      </c>
      <c r="C504" s="9" t="s">
        <v>254</v>
      </c>
      <c r="D504" s="10"/>
      <c r="E504" s="10"/>
      <c r="F504" s="10"/>
      <c r="G504" s="10"/>
      <c r="H504" s="10"/>
    </row>
    <row r="505" spans="1:8" ht="15.75" thickBot="1" x14ac:dyDescent="0.3">
      <c r="A505" s="8" t="s">
        <v>1298</v>
      </c>
      <c r="B505" s="24" t="s">
        <v>1204</v>
      </c>
      <c r="C505" s="9" t="s">
        <v>254</v>
      </c>
      <c r="D505" s="10"/>
      <c r="E505" s="10"/>
      <c r="F505" s="10"/>
      <c r="G505" s="10"/>
      <c r="H505" s="10"/>
    </row>
    <row r="506" spans="1:8" ht="15.75" thickBot="1" x14ac:dyDescent="0.3">
      <c r="A506" s="8" t="s">
        <v>1205</v>
      </c>
      <c r="B506" s="9" t="s">
        <v>1206</v>
      </c>
      <c r="C506" s="9" t="s">
        <v>254</v>
      </c>
      <c r="D506" s="10"/>
      <c r="E506" s="10"/>
      <c r="F506" s="10"/>
      <c r="G506" s="10"/>
      <c r="H506" s="10"/>
    </row>
    <row r="507" spans="1:8" ht="15.75" thickBot="1" x14ac:dyDescent="0.3">
      <c r="A507" s="8" t="s">
        <v>1299</v>
      </c>
      <c r="B507" s="9" t="s">
        <v>1208</v>
      </c>
      <c r="C507" s="9" t="s">
        <v>254</v>
      </c>
      <c r="D507" s="10"/>
      <c r="E507" s="10"/>
      <c r="F507" s="10"/>
      <c r="G507" s="10"/>
      <c r="H507" s="10"/>
    </row>
    <row r="508" spans="1:8" ht="15.75" thickBot="1" x14ac:dyDescent="0.3">
      <c r="A508" s="8" t="s">
        <v>1300</v>
      </c>
      <c r="B508" s="9" t="s">
        <v>1210</v>
      </c>
      <c r="C508" s="9" t="s">
        <v>254</v>
      </c>
      <c r="D508" s="10"/>
      <c r="E508" s="10"/>
      <c r="F508" s="10"/>
      <c r="G508" s="10"/>
      <c r="H508" s="10"/>
    </row>
    <row r="509" spans="1:8" ht="36" customHeight="1" thickBot="1" x14ac:dyDescent="0.3">
      <c r="A509" s="7" t="s">
        <v>1301</v>
      </c>
      <c r="B509" s="23" t="s">
        <v>1212</v>
      </c>
      <c r="C509" s="5" t="s">
        <v>254</v>
      </c>
      <c r="D509" s="10"/>
      <c r="E509" s="10"/>
      <c r="F509" s="10"/>
      <c r="G509" s="10"/>
      <c r="H509" s="10"/>
    </row>
    <row r="510" spans="1:8" ht="15.75" thickBot="1" x14ac:dyDescent="0.3">
      <c r="A510" s="8" t="s">
        <v>1213</v>
      </c>
      <c r="B510" s="9" t="s">
        <v>1214</v>
      </c>
      <c r="C510" s="9" t="s">
        <v>254</v>
      </c>
      <c r="D510" s="10"/>
      <c r="E510" s="10"/>
      <c r="F510" s="10"/>
      <c r="G510" s="10"/>
      <c r="H510" s="10"/>
    </row>
    <row r="511" spans="1:8" ht="15.75" thickBot="1" x14ac:dyDescent="0.3">
      <c r="A511" s="8" t="s">
        <v>1302</v>
      </c>
      <c r="B511" s="9" t="s">
        <v>1216</v>
      </c>
      <c r="C511" s="9" t="s">
        <v>254</v>
      </c>
      <c r="D511" s="10"/>
      <c r="E511" s="10"/>
      <c r="F511" s="10"/>
      <c r="G511" s="10"/>
      <c r="H511" s="10"/>
    </row>
    <row r="512" spans="1:8" ht="15.75" thickBot="1" x14ac:dyDescent="0.3">
      <c r="A512" s="8" t="s">
        <v>1303</v>
      </c>
      <c r="B512" s="9" t="s">
        <v>1218</v>
      </c>
      <c r="C512" s="9" t="s">
        <v>254</v>
      </c>
      <c r="D512" s="10"/>
      <c r="E512" s="10"/>
      <c r="F512" s="10"/>
      <c r="G512" s="10"/>
      <c r="H512" s="10"/>
    </row>
    <row r="513" spans="1:8" ht="15.75" thickBot="1" x14ac:dyDescent="0.3">
      <c r="A513" s="8" t="s">
        <v>1304</v>
      </c>
      <c r="B513" s="9" t="s">
        <v>1220</v>
      </c>
      <c r="C513" s="9" t="s">
        <v>254</v>
      </c>
      <c r="D513" s="10"/>
      <c r="E513" s="10"/>
      <c r="F513" s="10"/>
      <c r="G513" s="10"/>
      <c r="H513" s="10"/>
    </row>
    <row r="514" spans="1:8" ht="45" customHeight="1" thickBot="1" x14ac:dyDescent="0.3">
      <c r="A514" s="7" t="s">
        <v>1305</v>
      </c>
      <c r="B514" s="26" t="s">
        <v>1222</v>
      </c>
      <c r="C514" s="5" t="s">
        <v>254</v>
      </c>
      <c r="D514" s="10"/>
      <c r="E514" s="10"/>
      <c r="F514" s="10"/>
      <c r="G514" s="10"/>
      <c r="H514" s="10"/>
    </row>
    <row r="515" spans="1:8" ht="15.75" thickBot="1" x14ac:dyDescent="0.3">
      <c r="A515" s="8" t="s">
        <v>1306</v>
      </c>
      <c r="B515" s="27" t="s">
        <v>620</v>
      </c>
      <c r="C515" s="9" t="s">
        <v>254</v>
      </c>
      <c r="D515" s="10"/>
      <c r="E515" s="10"/>
      <c r="F515" s="10"/>
      <c r="G515" s="10"/>
      <c r="H515" s="10"/>
    </row>
    <row r="516" spans="1:8" ht="15.75" thickBot="1" x14ac:dyDescent="0.3">
      <c r="A516" s="8" t="s">
        <v>1307</v>
      </c>
      <c r="B516" s="27" t="s">
        <v>623</v>
      </c>
      <c r="C516" s="9" t="s">
        <v>254</v>
      </c>
      <c r="D516" s="10"/>
      <c r="E516" s="10"/>
      <c r="F516" s="10"/>
      <c r="G516" s="10"/>
      <c r="H516" s="10"/>
    </row>
    <row r="517" spans="1:8" ht="15.75" thickBot="1" x14ac:dyDescent="0.3">
      <c r="A517" s="8" t="s">
        <v>1225</v>
      </c>
      <c r="B517" s="9" t="s">
        <v>1226</v>
      </c>
      <c r="C517" s="9" t="s">
        <v>254</v>
      </c>
      <c r="D517" s="10"/>
      <c r="E517" s="10"/>
      <c r="F517" s="10"/>
      <c r="G517" s="10"/>
      <c r="H517" s="10"/>
    </row>
    <row r="518" spans="1:8" ht="15.75" thickBot="1" x14ac:dyDescent="0.3">
      <c r="A518" s="8" t="s">
        <v>1227</v>
      </c>
      <c r="B518" s="9" t="s">
        <v>1228</v>
      </c>
      <c r="C518" s="9" t="s">
        <v>254</v>
      </c>
      <c r="D518" s="10"/>
      <c r="E518" s="10"/>
      <c r="F518" s="10"/>
      <c r="G518" s="10"/>
      <c r="H518" s="10"/>
    </row>
    <row r="519" spans="1:8" ht="15.75" thickBot="1" x14ac:dyDescent="0.3">
      <c r="A519" s="8" t="s">
        <v>1229</v>
      </c>
      <c r="B519" s="9" t="s">
        <v>1230</v>
      </c>
      <c r="C519" s="9" t="s">
        <v>254</v>
      </c>
      <c r="D519" s="10"/>
      <c r="E519" s="10"/>
      <c r="F519" s="10"/>
      <c r="G519" s="10"/>
      <c r="H519" s="10"/>
    </row>
    <row r="520" spans="1:8" ht="15.75" thickBot="1" x14ac:dyDescent="0.3">
      <c r="A520" s="8" t="s">
        <v>1231</v>
      </c>
      <c r="B520" s="24" t="s">
        <v>1232</v>
      </c>
      <c r="C520" s="9" t="s">
        <v>254</v>
      </c>
      <c r="D520" s="10"/>
      <c r="E520" s="10"/>
      <c r="F520" s="10"/>
      <c r="G520" s="10"/>
      <c r="H520" s="10"/>
    </row>
    <row r="521" spans="1:8" ht="15.75" thickBot="1" x14ac:dyDescent="0.3">
      <c r="A521" s="8" t="s">
        <v>1233</v>
      </c>
      <c r="B521" s="24" t="s">
        <v>1234</v>
      </c>
      <c r="C521" s="9" t="s">
        <v>254</v>
      </c>
      <c r="D521" s="10"/>
      <c r="E521" s="10"/>
      <c r="F521" s="10"/>
      <c r="G521" s="10"/>
      <c r="H521" s="10"/>
    </row>
    <row r="522" spans="1:8" ht="15.75" thickBot="1" x14ac:dyDescent="0.3">
      <c r="A522" s="8" t="s">
        <v>1235</v>
      </c>
      <c r="B522" s="24" t="s">
        <v>1236</v>
      </c>
      <c r="C522" s="9" t="s">
        <v>254</v>
      </c>
      <c r="D522" s="10"/>
      <c r="E522" s="10"/>
      <c r="F522" s="10"/>
      <c r="G522" s="10"/>
      <c r="H522" s="10"/>
    </row>
    <row r="523" spans="1:8" ht="15.75" thickBot="1" x14ac:dyDescent="0.3">
      <c r="A523" s="8" t="s">
        <v>1237</v>
      </c>
      <c r="B523" s="24" t="s">
        <v>1238</v>
      </c>
      <c r="C523" s="9" t="s">
        <v>254</v>
      </c>
      <c r="D523" s="10"/>
      <c r="E523" s="10"/>
      <c r="F523" s="10"/>
      <c r="G523" s="10"/>
      <c r="H523" s="10"/>
    </row>
    <row r="524" spans="1:8" ht="15.75" thickBot="1" x14ac:dyDescent="0.3">
      <c r="A524" s="8" t="s">
        <v>1239</v>
      </c>
      <c r="B524" s="24" t="s">
        <v>1240</v>
      </c>
      <c r="C524" s="9" t="s">
        <v>254</v>
      </c>
      <c r="D524" s="10"/>
      <c r="E524" s="10"/>
      <c r="F524" s="10"/>
      <c r="G524" s="10"/>
      <c r="H524" s="10"/>
    </row>
    <row r="525" spans="1:8" ht="15.75" thickBot="1" x14ac:dyDescent="0.3">
      <c r="A525" s="8" t="s">
        <v>1241</v>
      </c>
      <c r="B525" s="24" t="s">
        <v>1242</v>
      </c>
      <c r="C525" s="9" t="s">
        <v>254</v>
      </c>
      <c r="D525" s="10"/>
      <c r="E525" s="10"/>
      <c r="F525" s="10"/>
      <c r="G525" s="10"/>
      <c r="H525" s="10"/>
    </row>
    <row r="526" spans="1:8" ht="15.75" thickBot="1" x14ac:dyDescent="0.3">
      <c r="A526" s="8" t="s">
        <v>1243</v>
      </c>
      <c r="B526" s="9" t="s">
        <v>1244</v>
      </c>
      <c r="C526" s="9" t="s">
        <v>254</v>
      </c>
      <c r="D526" s="10"/>
      <c r="E526" s="10"/>
      <c r="F526" s="10"/>
      <c r="G526" s="10"/>
      <c r="H526" s="10"/>
    </row>
    <row r="527" spans="1:8" ht="15.75" thickBot="1" x14ac:dyDescent="0.3">
      <c r="A527" s="8" t="s">
        <v>1245</v>
      </c>
      <c r="B527" s="9" t="s">
        <v>1246</v>
      </c>
      <c r="C527" s="9" t="s">
        <v>254</v>
      </c>
      <c r="D527" s="10"/>
      <c r="E527" s="10"/>
      <c r="F527" s="10"/>
      <c r="G527" s="10"/>
      <c r="H527" s="10"/>
    </row>
    <row r="528" spans="1:8" ht="15.75" thickBot="1" x14ac:dyDescent="0.3">
      <c r="A528" s="8" t="s">
        <v>1247</v>
      </c>
      <c r="B528" s="9" t="s">
        <v>312</v>
      </c>
      <c r="C528" s="7" t="s">
        <v>459</v>
      </c>
      <c r="D528" s="10"/>
      <c r="E528" s="10"/>
      <c r="F528" s="10"/>
      <c r="G528" s="10"/>
      <c r="H528" s="10"/>
    </row>
    <row r="529" spans="1:8" ht="15.75" thickBot="1" x14ac:dyDescent="0.3">
      <c r="A529" s="7" t="s">
        <v>1248</v>
      </c>
      <c r="B529" s="5" t="s">
        <v>1249</v>
      </c>
      <c r="C529" s="5" t="s">
        <v>254</v>
      </c>
      <c r="D529" s="10"/>
      <c r="E529" s="10"/>
      <c r="F529" s="10"/>
      <c r="G529" s="10"/>
      <c r="H529" s="10"/>
    </row>
    <row r="530" spans="1:8" ht="15.75" thickBot="1" x14ac:dyDescent="0.3">
      <c r="A530" s="8" t="s">
        <v>1250</v>
      </c>
      <c r="B530" s="20" t="s">
        <v>1251</v>
      </c>
      <c r="C530" s="9" t="s">
        <v>254</v>
      </c>
      <c r="D530" s="10"/>
      <c r="E530" s="10"/>
      <c r="F530" s="10"/>
      <c r="G530" s="10"/>
      <c r="H530" s="10"/>
    </row>
    <row r="531" spans="1:8" ht="15.75" thickBot="1" x14ac:dyDescent="0.3">
      <c r="A531" s="8" t="s">
        <v>1252</v>
      </c>
      <c r="B531" s="9" t="s">
        <v>1253</v>
      </c>
      <c r="C531" s="9" t="s">
        <v>254</v>
      </c>
      <c r="D531" s="10"/>
      <c r="E531" s="10"/>
      <c r="F531" s="10"/>
      <c r="G531" s="10"/>
      <c r="H531" s="10"/>
    </row>
    <row r="532" spans="1:8" ht="15.75" thickBot="1" x14ac:dyDescent="0.3">
      <c r="A532" s="8" t="s">
        <v>1254</v>
      </c>
      <c r="B532" s="9" t="s">
        <v>1255</v>
      </c>
      <c r="C532" s="9" t="s">
        <v>254</v>
      </c>
      <c r="D532" s="10"/>
      <c r="E532" s="10"/>
      <c r="F532" s="10"/>
      <c r="G532" s="10"/>
      <c r="H532" s="10"/>
    </row>
    <row r="533" spans="1:8" ht="15.75" thickBot="1" x14ac:dyDescent="0.3">
      <c r="A533" s="8" t="s">
        <v>1256</v>
      </c>
      <c r="B533" s="24" t="s">
        <v>1257</v>
      </c>
      <c r="C533" s="9" t="s">
        <v>254</v>
      </c>
      <c r="D533" s="10"/>
      <c r="E533" s="10"/>
      <c r="F533" s="10"/>
      <c r="G533" s="10"/>
      <c r="H533" s="10"/>
    </row>
    <row r="534" spans="1:8" ht="15.75" thickBot="1" x14ac:dyDescent="0.3">
      <c r="A534" s="8" t="s">
        <v>1258</v>
      </c>
      <c r="B534" s="24" t="s">
        <v>1259</v>
      </c>
      <c r="C534" s="9" t="s">
        <v>254</v>
      </c>
      <c r="D534" s="10"/>
      <c r="E534" s="10"/>
      <c r="F534" s="10"/>
      <c r="G534" s="10"/>
      <c r="H534" s="10"/>
    </row>
    <row r="535" spans="1:8" ht="15.75" thickBot="1" x14ac:dyDescent="0.3">
      <c r="A535" s="8" t="s">
        <v>1260</v>
      </c>
      <c r="B535" s="24" t="s">
        <v>342</v>
      </c>
      <c r="C535" s="9" t="s">
        <v>254</v>
      </c>
      <c r="D535" s="10"/>
      <c r="E535" s="10"/>
      <c r="F535" s="10"/>
      <c r="G535" s="10"/>
      <c r="H535" s="10"/>
    </row>
    <row r="536" spans="1:8" ht="15.75" thickBot="1" x14ac:dyDescent="0.3">
      <c r="A536" s="8" t="s">
        <v>1261</v>
      </c>
      <c r="B536" s="9" t="s">
        <v>1262</v>
      </c>
      <c r="C536" s="9" t="s">
        <v>254</v>
      </c>
      <c r="D536" s="10"/>
      <c r="E536" s="10"/>
      <c r="F536" s="10"/>
      <c r="G536" s="10"/>
      <c r="H536" s="10"/>
    </row>
    <row r="537" spans="1:8" ht="15.75" thickBot="1" x14ac:dyDescent="0.3">
      <c r="A537" s="8" t="s">
        <v>1263</v>
      </c>
      <c r="B537" s="9" t="s">
        <v>1264</v>
      </c>
      <c r="C537" s="9" t="s">
        <v>254</v>
      </c>
      <c r="D537" s="10"/>
      <c r="E537" s="10"/>
      <c r="F537" s="10"/>
      <c r="G537" s="10"/>
      <c r="H537" s="10"/>
    </row>
    <row r="538" spans="1:8" ht="15.75" thickBot="1" x14ac:dyDescent="0.3">
      <c r="A538" s="8" t="s">
        <v>1265</v>
      </c>
      <c r="B538" s="24" t="s">
        <v>1266</v>
      </c>
      <c r="C538" s="9" t="s">
        <v>254</v>
      </c>
      <c r="D538" s="10"/>
      <c r="E538" s="10"/>
      <c r="F538" s="10"/>
      <c r="G538" s="10"/>
      <c r="H538" s="10"/>
    </row>
    <row r="539" spans="1:8" ht="15.75" thickBot="1" x14ac:dyDescent="0.3">
      <c r="A539" s="8" t="s">
        <v>1267</v>
      </c>
      <c r="B539" s="24" t="s">
        <v>1268</v>
      </c>
      <c r="C539" s="9" t="s">
        <v>254</v>
      </c>
      <c r="D539" s="10"/>
      <c r="E539" s="10"/>
      <c r="F539" s="10"/>
      <c r="G539" s="10"/>
      <c r="H539" s="10"/>
    </row>
    <row r="540" spans="1:8" ht="15.75" thickBot="1" x14ac:dyDescent="0.3">
      <c r="A540" s="8" t="s">
        <v>1269</v>
      </c>
      <c r="B540" s="9" t="s">
        <v>1270</v>
      </c>
      <c r="C540" s="9" t="s">
        <v>254</v>
      </c>
      <c r="D540" s="10"/>
      <c r="E540" s="10"/>
      <c r="F540" s="10"/>
      <c r="G540" s="10"/>
      <c r="H540" s="10"/>
    </row>
    <row r="541" spans="1:8" ht="15.75" thickBot="1" x14ac:dyDescent="0.3">
      <c r="A541" s="8" t="s">
        <v>1271</v>
      </c>
      <c r="B541" s="9" t="s">
        <v>1272</v>
      </c>
      <c r="C541" s="9" t="s">
        <v>254</v>
      </c>
      <c r="D541" s="10"/>
      <c r="E541" s="10"/>
      <c r="F541" s="10"/>
      <c r="G541" s="10"/>
      <c r="H541" s="10"/>
    </row>
    <row r="542" spans="1:8" ht="15.75" thickBot="1" x14ac:dyDescent="0.3">
      <c r="A542" s="8" t="s">
        <v>1273</v>
      </c>
      <c r="B542" s="9" t="s">
        <v>1274</v>
      </c>
      <c r="C542" s="9" t="s">
        <v>254</v>
      </c>
      <c r="D542" s="10"/>
      <c r="E542" s="10"/>
      <c r="F542" s="10"/>
      <c r="G542" s="10"/>
      <c r="H542" s="10"/>
    </row>
    <row r="543" spans="1:8" ht="15.75" thickBot="1" x14ac:dyDescent="0.3">
      <c r="A543" s="8" t="s">
        <v>1275</v>
      </c>
      <c r="B543" s="9" t="s">
        <v>1276</v>
      </c>
      <c r="C543" s="9" t="s">
        <v>254</v>
      </c>
      <c r="D543" s="10"/>
      <c r="E543" s="10"/>
      <c r="F543" s="10"/>
      <c r="G543" s="10"/>
      <c r="H543" s="10"/>
    </row>
    <row r="544" spans="1:8" ht="15.75" thickBot="1" x14ac:dyDescent="0.3">
      <c r="A544" s="8" t="s">
        <v>1277</v>
      </c>
      <c r="B544" s="20" t="s">
        <v>1278</v>
      </c>
      <c r="C544" s="9" t="s">
        <v>254</v>
      </c>
      <c r="D544" s="10"/>
      <c r="E544" s="10"/>
      <c r="F544" s="10"/>
      <c r="G544" s="10"/>
      <c r="H544" s="10"/>
    </row>
    <row r="545" spans="1:8" ht="15.75" thickBot="1" x14ac:dyDescent="0.3">
      <c r="A545" s="8" t="s">
        <v>1279</v>
      </c>
      <c r="B545" s="24" t="s">
        <v>1257</v>
      </c>
      <c r="C545" s="9" t="s">
        <v>254</v>
      </c>
      <c r="D545" s="10"/>
      <c r="E545" s="10"/>
      <c r="F545" s="10"/>
      <c r="G545" s="10"/>
      <c r="H545" s="10"/>
    </row>
    <row r="546" spans="1:8" ht="15.75" thickBot="1" x14ac:dyDescent="0.3">
      <c r="A546" s="8" t="s">
        <v>1280</v>
      </c>
      <c r="B546" s="24" t="s">
        <v>1259</v>
      </c>
      <c r="C546" s="9" t="s">
        <v>254</v>
      </c>
      <c r="D546" s="10"/>
      <c r="E546" s="10"/>
      <c r="F546" s="10"/>
      <c r="G546" s="10"/>
      <c r="H546" s="10"/>
    </row>
  </sheetData>
  <mergeCells count="18">
    <mergeCell ref="A284:B284"/>
    <mergeCell ref="A389:H389"/>
    <mergeCell ref="A474:H474"/>
    <mergeCell ref="A16:H16"/>
    <mergeCell ref="B229:H229"/>
    <mergeCell ref="A280:H280"/>
    <mergeCell ref="A281:A282"/>
    <mergeCell ref="B281:B282"/>
    <mergeCell ref="C281:C282"/>
    <mergeCell ref="D281:E281"/>
    <mergeCell ref="F281:G281"/>
    <mergeCell ref="H281:H282"/>
    <mergeCell ref="H13:H14"/>
    <mergeCell ref="A13:A14"/>
    <mergeCell ref="B13:B14"/>
    <mergeCell ref="C13:C14"/>
    <mergeCell ref="D13:E13"/>
    <mergeCell ref="F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4"/>
  <sheetViews>
    <sheetView workbookViewId="0">
      <selection activeCell="N16" sqref="N16"/>
    </sheetView>
  </sheetViews>
  <sheetFormatPr defaultRowHeight="15" x14ac:dyDescent="0.25"/>
  <cols>
    <col min="1" max="1" width="9.140625" style="76"/>
    <col min="2" max="2" width="36.28515625" style="76" customWidth="1"/>
    <col min="3" max="3" width="14.5703125" style="76" customWidth="1"/>
    <col min="4" max="4" width="13.7109375" style="76" customWidth="1"/>
    <col min="5" max="5" width="11.42578125" style="76" customWidth="1"/>
    <col min="6" max="16384" width="9.140625" style="76"/>
  </cols>
  <sheetData>
    <row r="1" spans="1:21" x14ac:dyDescent="0.25">
      <c r="A1" s="97" t="s">
        <v>58</v>
      </c>
    </row>
    <row r="2" spans="1:21" x14ac:dyDescent="0.25">
      <c r="A2" s="97" t="s">
        <v>59</v>
      </c>
    </row>
    <row r="3" spans="1:21" x14ac:dyDescent="0.25">
      <c r="A3" s="97" t="s">
        <v>60</v>
      </c>
    </row>
    <row r="4" spans="1:21" x14ac:dyDescent="0.25">
      <c r="A4" s="97" t="s">
        <v>61</v>
      </c>
    </row>
    <row r="5" spans="1:21" x14ac:dyDescent="0.25">
      <c r="A5" s="98" t="s">
        <v>1689</v>
      </c>
    </row>
    <row r="6" spans="1:21" x14ac:dyDescent="0.25">
      <c r="A6" s="98" t="s">
        <v>1308</v>
      </c>
    </row>
    <row r="7" spans="1:21" x14ac:dyDescent="0.25">
      <c r="A7" s="98" t="s">
        <v>1309</v>
      </c>
    </row>
    <row r="8" spans="1:21" x14ac:dyDescent="0.25">
      <c r="A8" s="98" t="s">
        <v>1688</v>
      </c>
    </row>
    <row r="9" spans="1:21" x14ac:dyDescent="0.25">
      <c r="A9" s="98" t="s">
        <v>1310</v>
      </c>
    </row>
    <row r="10" spans="1:21" x14ac:dyDescent="0.25">
      <c r="A10" s="98" t="s">
        <v>1702</v>
      </c>
    </row>
    <row r="11" spans="1:21" ht="15.75" thickBot="1" x14ac:dyDescent="0.3"/>
    <row r="12" spans="1:21" ht="26.25" customHeight="1" thickBot="1" x14ac:dyDescent="0.3">
      <c r="A12" s="289" t="s">
        <v>68</v>
      </c>
      <c r="B12" s="272" t="s">
        <v>69</v>
      </c>
      <c r="C12" s="297" t="s">
        <v>70</v>
      </c>
      <c r="D12" s="272" t="s">
        <v>71</v>
      </c>
      <c r="E12" s="272" t="s">
        <v>72</v>
      </c>
      <c r="F12" s="294" t="s">
        <v>1691</v>
      </c>
      <c r="G12" s="285"/>
      <c r="H12" s="294" t="s">
        <v>1693</v>
      </c>
      <c r="I12" s="285"/>
      <c r="J12" s="295" t="s">
        <v>1690</v>
      </c>
      <c r="K12" s="296"/>
      <c r="L12" s="296"/>
      <c r="M12" s="282"/>
      <c r="N12" s="294" t="s">
        <v>1692</v>
      </c>
      <c r="O12" s="285"/>
      <c r="P12" s="281" t="s">
        <v>73</v>
      </c>
      <c r="Q12" s="296"/>
      <c r="R12" s="296"/>
      <c r="S12" s="282"/>
      <c r="T12" s="272" t="s">
        <v>74</v>
      </c>
      <c r="U12" s="234"/>
    </row>
    <row r="13" spans="1:21" ht="33.75" customHeight="1" thickBot="1" x14ac:dyDescent="0.3">
      <c r="A13" s="290"/>
      <c r="B13" s="273"/>
      <c r="C13" s="298"/>
      <c r="D13" s="273"/>
      <c r="E13" s="273"/>
      <c r="F13" s="286"/>
      <c r="G13" s="288"/>
      <c r="H13" s="286"/>
      <c r="I13" s="288"/>
      <c r="J13" s="281" t="s">
        <v>75</v>
      </c>
      <c r="K13" s="282"/>
      <c r="L13" s="281" t="s">
        <v>76</v>
      </c>
      <c r="M13" s="282"/>
      <c r="N13" s="286"/>
      <c r="O13" s="288"/>
      <c r="P13" s="292" t="s">
        <v>77</v>
      </c>
      <c r="Q13" s="293"/>
      <c r="R13" s="281" t="s">
        <v>78</v>
      </c>
      <c r="S13" s="282"/>
      <c r="T13" s="273"/>
      <c r="U13" s="234"/>
    </row>
    <row r="14" spans="1:21" ht="78" customHeight="1" thickBot="1" x14ac:dyDescent="0.3">
      <c r="A14" s="291"/>
      <c r="B14" s="274"/>
      <c r="C14" s="299"/>
      <c r="D14" s="274"/>
      <c r="E14" s="274"/>
      <c r="F14" s="84" t="s">
        <v>79</v>
      </c>
      <c r="G14" s="109" t="s">
        <v>80</v>
      </c>
      <c r="H14" s="84" t="s">
        <v>79</v>
      </c>
      <c r="I14" s="109" t="s">
        <v>80</v>
      </c>
      <c r="J14" s="84" t="s">
        <v>79</v>
      </c>
      <c r="K14" s="84" t="s">
        <v>81</v>
      </c>
      <c r="L14" s="84" t="s">
        <v>79</v>
      </c>
      <c r="M14" s="109" t="s">
        <v>82</v>
      </c>
      <c r="N14" s="84" t="s">
        <v>79</v>
      </c>
      <c r="O14" s="109" t="s">
        <v>80</v>
      </c>
      <c r="P14" s="84" t="s">
        <v>79</v>
      </c>
      <c r="Q14" s="84" t="s">
        <v>81</v>
      </c>
      <c r="R14" s="84" t="s">
        <v>79</v>
      </c>
      <c r="S14" s="84" t="s">
        <v>81</v>
      </c>
      <c r="T14" s="274"/>
      <c r="U14" s="234"/>
    </row>
    <row r="15" spans="1:21" x14ac:dyDescent="0.25">
      <c r="A15" s="85" t="s">
        <v>83</v>
      </c>
      <c r="B15" s="85" t="s">
        <v>84</v>
      </c>
      <c r="C15" s="86" t="s">
        <v>85</v>
      </c>
      <c r="D15" s="86" t="s">
        <v>86</v>
      </c>
      <c r="E15" s="86" t="s">
        <v>87</v>
      </c>
      <c r="F15" s="85" t="s">
        <v>30</v>
      </c>
      <c r="G15" s="86" t="s">
        <v>88</v>
      </c>
      <c r="H15" s="85" t="s">
        <v>89</v>
      </c>
      <c r="I15" s="86" t="s">
        <v>90</v>
      </c>
      <c r="J15" s="85" t="s">
        <v>91</v>
      </c>
      <c r="K15" s="86" t="s">
        <v>92</v>
      </c>
      <c r="L15" s="85" t="s">
        <v>93</v>
      </c>
      <c r="M15" s="86" t="s">
        <v>94</v>
      </c>
      <c r="N15" s="86" t="s">
        <v>95</v>
      </c>
      <c r="O15" s="86" t="s">
        <v>96</v>
      </c>
      <c r="P15" s="85" t="s">
        <v>97</v>
      </c>
      <c r="Q15" s="86" t="s">
        <v>98</v>
      </c>
      <c r="R15" s="85" t="s">
        <v>99</v>
      </c>
      <c r="S15" s="235" t="s">
        <v>100</v>
      </c>
      <c r="T15" s="85" t="s">
        <v>101</v>
      </c>
    </row>
    <row r="16" spans="1:21" ht="30" x14ac:dyDescent="0.25">
      <c r="A16" s="236">
        <f>'1'!A17</f>
        <v>0</v>
      </c>
      <c r="B16" s="237" t="str">
        <f>'1'!B17</f>
        <v>ВСЕГО по инвестиционной программе, в том числе:</v>
      </c>
      <c r="C16" s="236" t="str">
        <f>'1'!C17</f>
        <v>нд</v>
      </c>
      <c r="D16" s="87">
        <f>D20</f>
        <v>111.59339973135604</v>
      </c>
      <c r="E16" s="87">
        <f t="shared" ref="E16:F16" si="0">E20</f>
        <v>105.45971090721618</v>
      </c>
      <c r="F16" s="87">
        <f t="shared" si="0"/>
        <v>62.972187139999996</v>
      </c>
      <c r="G16" s="87">
        <v>0</v>
      </c>
      <c r="H16" s="87">
        <f>D16-F16</f>
        <v>48.621212591356048</v>
      </c>
      <c r="I16" s="87">
        <v>0</v>
      </c>
      <c r="J16" s="87">
        <f>J20</f>
        <v>23.052930000000003</v>
      </c>
      <c r="K16" s="87" t="s">
        <v>1369</v>
      </c>
      <c r="L16" s="87">
        <f>'1'!M17/1.2</f>
        <v>22.970374380000003</v>
      </c>
      <c r="M16" s="87" t="s">
        <v>1369</v>
      </c>
      <c r="N16" s="87">
        <f>H16-L16</f>
        <v>25.650838211356046</v>
      </c>
      <c r="O16" s="87" t="s">
        <v>1369</v>
      </c>
      <c r="P16" s="87">
        <f>L16-J16</f>
        <v>-8.2555620000000829E-2</v>
      </c>
      <c r="Q16" s="87" t="s">
        <v>1369</v>
      </c>
      <c r="R16" s="87">
        <f>L16/J16*100</f>
        <v>99.641886649549534</v>
      </c>
      <c r="S16" s="236" t="s">
        <v>1369</v>
      </c>
      <c r="T16" s="236"/>
    </row>
    <row r="17" spans="1:20" ht="30" x14ac:dyDescent="0.25">
      <c r="A17" s="236" t="str">
        <f>'1'!A18</f>
        <v>0.2</v>
      </c>
      <c r="B17" s="237" t="str">
        <f>'1'!B18</f>
        <v>Реконструкция, модернизация, техническое перевооружение, всего</v>
      </c>
      <c r="C17" s="236" t="str">
        <f>'1'!C18</f>
        <v>нд</v>
      </c>
      <c r="D17" s="87">
        <f>D21</f>
        <v>74.993945352824966</v>
      </c>
      <c r="E17" s="87">
        <f t="shared" ref="E17:F17" si="1">E21</f>
        <v>72.699422948882841</v>
      </c>
      <c r="F17" s="87">
        <f t="shared" si="1"/>
        <v>35.388606800000005</v>
      </c>
      <c r="G17" s="87">
        <v>0</v>
      </c>
      <c r="H17" s="87">
        <f t="shared" ref="H17:H50" si="2">D17-F17</f>
        <v>39.605338552824961</v>
      </c>
      <c r="I17" s="87">
        <v>0</v>
      </c>
      <c r="J17" s="87">
        <f>J21</f>
        <v>21.63693</v>
      </c>
      <c r="K17" s="87" t="s">
        <v>1369</v>
      </c>
      <c r="L17" s="87">
        <f>'1'!M18/1.2</f>
        <v>21.551874380000001</v>
      </c>
      <c r="M17" s="87" t="s">
        <v>1369</v>
      </c>
      <c r="N17" s="87">
        <f t="shared" ref="N17:N74" si="3">H17-L17</f>
        <v>18.05346417282496</v>
      </c>
      <c r="O17" s="87" t="s">
        <v>1369</v>
      </c>
      <c r="P17" s="87">
        <f t="shared" ref="P17:P50" si="4">L17-J17</f>
        <v>-8.5055619999998555E-2</v>
      </c>
      <c r="Q17" s="87" t="s">
        <v>1369</v>
      </c>
      <c r="R17" s="87">
        <f t="shared" ref="R17:R46" si="5">L17/J17*100</f>
        <v>99.60689607998917</v>
      </c>
      <c r="S17" s="236" t="s">
        <v>1369</v>
      </c>
      <c r="T17" s="236"/>
    </row>
    <row r="18" spans="1:20" ht="45" x14ac:dyDescent="0.25">
      <c r="A18" s="236" t="str">
        <f>'1'!A19</f>
        <v>0.4</v>
      </c>
      <c r="B18" s="237" t="str">
        <f>'1'!B19</f>
        <v>Прочее новое строительство объектов электросетевого хозяйства, всего</v>
      </c>
      <c r="C18" s="236" t="str">
        <f>'1'!C19</f>
        <v>нд</v>
      </c>
      <c r="D18" s="87">
        <f>D51</f>
        <v>9.0008475000000008</v>
      </c>
      <c r="E18" s="87">
        <f t="shared" ref="E18:F18" si="6">E51</f>
        <v>7.2687831666666671</v>
      </c>
      <c r="F18" s="87">
        <f t="shared" si="6"/>
        <v>7.0141711799999991</v>
      </c>
      <c r="G18" s="87">
        <v>0</v>
      </c>
      <c r="H18" s="87">
        <f t="shared" si="2"/>
        <v>1.9866763200000017</v>
      </c>
      <c r="I18" s="87">
        <v>0</v>
      </c>
      <c r="J18" s="87">
        <f>J51</f>
        <v>0</v>
      </c>
      <c r="K18" s="87" t="s">
        <v>1369</v>
      </c>
      <c r="L18" s="87">
        <f>'1'!M19/1.2</f>
        <v>0</v>
      </c>
      <c r="M18" s="87" t="s">
        <v>1369</v>
      </c>
      <c r="N18" s="87">
        <f t="shared" si="3"/>
        <v>1.9866763200000017</v>
      </c>
      <c r="O18" s="87" t="s">
        <v>1369</v>
      </c>
      <c r="P18" s="87">
        <f t="shared" si="4"/>
        <v>0</v>
      </c>
      <c r="Q18" s="87" t="s">
        <v>1369</v>
      </c>
      <c r="R18" s="87">
        <v>0</v>
      </c>
      <c r="S18" s="236" t="s">
        <v>1369</v>
      </c>
      <c r="T18" s="236"/>
    </row>
    <row r="19" spans="1:20" ht="30" x14ac:dyDescent="0.25">
      <c r="A19" s="236" t="str">
        <f>'1'!A20</f>
        <v>0.6</v>
      </c>
      <c r="B19" s="237" t="str">
        <f>'1'!B20</f>
        <v>Прочие инвестиционные проекты, всего</v>
      </c>
      <c r="C19" s="236" t="str">
        <f>'1'!C20</f>
        <v>нд</v>
      </c>
      <c r="D19" s="87">
        <f>D57</f>
        <v>27.598606878531086</v>
      </c>
      <c r="E19" s="87">
        <f t="shared" ref="E19:F19" si="7">E57</f>
        <v>25.491504791666667</v>
      </c>
      <c r="F19" s="87">
        <f t="shared" si="7"/>
        <v>20.569409159999999</v>
      </c>
      <c r="G19" s="87">
        <v>0</v>
      </c>
      <c r="H19" s="87">
        <f t="shared" si="2"/>
        <v>7.029197718531087</v>
      </c>
      <c r="I19" s="87">
        <v>0</v>
      </c>
      <c r="J19" s="87">
        <f>J57</f>
        <v>1.4160000000000001</v>
      </c>
      <c r="K19" s="87" t="s">
        <v>1369</v>
      </c>
      <c r="L19" s="87">
        <f>'1'!M20/1.2</f>
        <v>1.4185000000000001</v>
      </c>
      <c r="M19" s="87" t="s">
        <v>1369</v>
      </c>
      <c r="N19" s="87">
        <f t="shared" si="3"/>
        <v>5.6106977185310871</v>
      </c>
      <c r="O19" s="87" t="s">
        <v>1369</v>
      </c>
      <c r="P19" s="87">
        <f t="shared" si="4"/>
        <v>2.4999999999999467E-3</v>
      </c>
      <c r="Q19" s="87" t="s">
        <v>1369</v>
      </c>
      <c r="R19" s="87">
        <f t="shared" si="5"/>
        <v>100.17655367231637</v>
      </c>
      <c r="S19" s="236" t="s">
        <v>1369</v>
      </c>
      <c r="T19" s="236"/>
    </row>
    <row r="20" spans="1:20" x14ac:dyDescent="0.25">
      <c r="A20" s="236">
        <f>'1'!A21</f>
        <v>1</v>
      </c>
      <c r="B20" s="237" t="str">
        <f>'1'!B21</f>
        <v>Приморский край</v>
      </c>
      <c r="C20" s="236" t="str">
        <f>'1'!C21</f>
        <v>нд</v>
      </c>
      <c r="D20" s="87">
        <f>'1'!D21/1.2</f>
        <v>111.59339973135604</v>
      </c>
      <c r="E20" s="87">
        <f>'1'!E21/1.2</f>
        <v>105.45971090721618</v>
      </c>
      <c r="F20" s="87">
        <f>'1'!F21/1.2</f>
        <v>62.972187139999996</v>
      </c>
      <c r="G20" s="87">
        <v>0</v>
      </c>
      <c r="H20" s="87">
        <f>D20-F20</f>
        <v>48.621212591356048</v>
      </c>
      <c r="I20" s="87">
        <v>0</v>
      </c>
      <c r="J20" s="87">
        <f>'1'!H21/1.2</f>
        <v>23.052930000000003</v>
      </c>
      <c r="K20" s="87" t="s">
        <v>1369</v>
      </c>
      <c r="L20" s="87">
        <f>'1'!M21/1.2</f>
        <v>22.970374380000003</v>
      </c>
      <c r="M20" s="87" t="s">
        <v>1369</v>
      </c>
      <c r="N20" s="87">
        <f t="shared" si="3"/>
        <v>25.650838211356046</v>
      </c>
      <c r="O20" s="87" t="s">
        <v>1369</v>
      </c>
      <c r="P20" s="87">
        <f t="shared" si="4"/>
        <v>-8.2555620000000829E-2</v>
      </c>
      <c r="Q20" s="87" t="s">
        <v>1369</v>
      </c>
      <c r="R20" s="87">
        <f t="shared" si="5"/>
        <v>99.641886649549534</v>
      </c>
      <c r="S20" s="236" t="s">
        <v>1369</v>
      </c>
      <c r="T20" s="236"/>
    </row>
    <row r="21" spans="1:20" ht="45" x14ac:dyDescent="0.25">
      <c r="A21" s="236" t="str">
        <f>'1'!A22</f>
        <v>1.2</v>
      </c>
      <c r="B21" s="237" t="str">
        <f>'1'!B22</f>
        <v>Реконструкция, модернизация, техническое перевооружение всего, в том числе:</v>
      </c>
      <c r="C21" s="236" t="str">
        <f>'1'!C22</f>
        <v>нд</v>
      </c>
      <c r="D21" s="87">
        <f>D22+D44+D34</f>
        <v>74.993945352824966</v>
      </c>
      <c r="E21" s="87">
        <f t="shared" ref="E21:F21" si="8">E22+E44+E34</f>
        <v>72.699422948882841</v>
      </c>
      <c r="F21" s="87">
        <f t="shared" si="8"/>
        <v>35.388606800000005</v>
      </c>
      <c r="G21" s="87">
        <v>0</v>
      </c>
      <c r="H21" s="87">
        <f t="shared" si="2"/>
        <v>39.605338552824961</v>
      </c>
      <c r="I21" s="87">
        <v>0</v>
      </c>
      <c r="J21" s="87">
        <f>J22+J44+J34</f>
        <v>21.63693</v>
      </c>
      <c r="K21" s="87" t="s">
        <v>1369</v>
      </c>
      <c r="L21" s="87">
        <f>'1'!M22/1.2</f>
        <v>21.551874380000001</v>
      </c>
      <c r="M21" s="87" t="s">
        <v>1369</v>
      </c>
      <c r="N21" s="87">
        <f t="shared" si="3"/>
        <v>18.05346417282496</v>
      </c>
      <c r="O21" s="87" t="s">
        <v>1369</v>
      </c>
      <c r="P21" s="87">
        <f t="shared" si="4"/>
        <v>-8.5055619999998555E-2</v>
      </c>
      <c r="Q21" s="87" t="s">
        <v>1369</v>
      </c>
      <c r="R21" s="87">
        <f t="shared" si="5"/>
        <v>99.60689607998917</v>
      </c>
      <c r="S21" s="236" t="s">
        <v>1369</v>
      </c>
      <c r="T21" s="236"/>
    </row>
    <row r="22" spans="1:20" ht="75" x14ac:dyDescent="0.25">
      <c r="A22" s="236" t="str">
        <f>'1'!A23</f>
        <v>1.2.1.2</v>
      </c>
      <c r="B22" s="237" t="str">
        <f>'1'!B23</f>
        <v>Модернизация, техническое перевооружение трансформаторных и иных подстанций, распределительных пунктов, всего, в том числе:</v>
      </c>
      <c r="C22" s="236" t="str">
        <f>'1'!C23</f>
        <v>нд</v>
      </c>
      <c r="D22" s="87">
        <f>SUM(D23:D33)</f>
        <v>40.619526798751842</v>
      </c>
      <c r="E22" s="87">
        <f t="shared" ref="E22:F22" si="9">SUM(E23:E33)</f>
        <v>45.531006615549501</v>
      </c>
      <c r="F22" s="87">
        <f t="shared" si="9"/>
        <v>11.907060360000001</v>
      </c>
      <c r="G22" s="87">
        <v>0</v>
      </c>
      <c r="H22" s="87">
        <f t="shared" si="2"/>
        <v>28.712466438751839</v>
      </c>
      <c r="I22" s="87">
        <v>0</v>
      </c>
      <c r="J22" s="87">
        <f>SUM(J23:J33)</f>
        <v>21.63693</v>
      </c>
      <c r="K22" s="87" t="s">
        <v>1369</v>
      </c>
      <c r="L22" s="87">
        <f>'1'!M23/1.2</f>
        <v>21.551874380000001</v>
      </c>
      <c r="M22" s="87" t="s">
        <v>1369</v>
      </c>
      <c r="N22" s="87">
        <f t="shared" si="3"/>
        <v>7.1605920587518384</v>
      </c>
      <c r="O22" s="87" t="s">
        <v>1369</v>
      </c>
      <c r="P22" s="87">
        <f t="shared" si="4"/>
        <v>-8.5055619999998555E-2</v>
      </c>
      <c r="Q22" s="87" t="s">
        <v>1369</v>
      </c>
      <c r="R22" s="87">
        <f t="shared" si="5"/>
        <v>99.60689607998917</v>
      </c>
      <c r="S22" s="236" t="s">
        <v>1369</v>
      </c>
      <c r="T22" s="236"/>
    </row>
    <row r="23" spans="1:20" ht="30" x14ac:dyDescent="0.25">
      <c r="A23" s="236" t="str">
        <f>'1'!A24</f>
        <v>1.2.1.2.1</v>
      </c>
      <c r="B23" s="237" t="str">
        <f>'1'!B24</f>
        <v>ТМ-63 кВА ТП-122 ул.Хабаровская; ТП-133 ул. Мельничная АЗС</v>
      </c>
      <c r="C23" s="236" t="str">
        <f>'1'!C24</f>
        <v>J_1.2.1.2.1.M</v>
      </c>
      <c r="D23" s="87">
        <f>'1'!D24/1.2</f>
        <v>0.30642748057627117</v>
      </c>
      <c r="E23" s="87">
        <f>'1'!E24/1.2</f>
        <v>0.15154533333333334</v>
      </c>
      <c r="F23" s="87">
        <f>'1'!F24/1.2</f>
        <v>0.11688606</v>
      </c>
      <c r="G23" s="87">
        <v>0</v>
      </c>
      <c r="H23" s="87">
        <f t="shared" si="2"/>
        <v>0.18954142057627116</v>
      </c>
      <c r="I23" s="87">
        <v>0</v>
      </c>
      <c r="J23" s="87">
        <f>'1'!H24/1.2</f>
        <v>0</v>
      </c>
      <c r="K23" s="87" t="s">
        <v>1369</v>
      </c>
      <c r="L23" s="87">
        <f>'1'!M24/1.2</f>
        <v>0</v>
      </c>
      <c r="M23" s="87" t="s">
        <v>1369</v>
      </c>
      <c r="N23" s="87">
        <f t="shared" si="3"/>
        <v>0.18954142057627116</v>
      </c>
      <c r="O23" s="87" t="s">
        <v>1369</v>
      </c>
      <c r="P23" s="87">
        <f t="shared" si="4"/>
        <v>0</v>
      </c>
      <c r="Q23" s="87" t="s">
        <v>1369</v>
      </c>
      <c r="R23" s="87">
        <v>0</v>
      </c>
      <c r="S23" s="236" t="s">
        <v>1369</v>
      </c>
      <c r="T23" s="236"/>
    </row>
    <row r="24" spans="1:20" ht="30" x14ac:dyDescent="0.25">
      <c r="A24" s="236" t="str">
        <f>'1'!A25</f>
        <v>1.2.1.2.2</v>
      </c>
      <c r="B24" s="237" t="str">
        <f>'1'!B25</f>
        <v>ТМ-100 кВА ТП-22 ул.Приморская  43/7</v>
      </c>
      <c r="C24" s="236" t="str">
        <f>'1'!C25</f>
        <v>J_1.2.1.2.2.K</v>
      </c>
      <c r="D24" s="87">
        <f>'1'!D25/1.2</f>
        <v>0.16627636030508477</v>
      </c>
      <c r="E24" s="87">
        <f>'1'!E25/1.2</f>
        <v>0.18178216666666666</v>
      </c>
      <c r="F24" s="87">
        <f>'1'!F25/1.2</f>
        <v>0.17426990000000001</v>
      </c>
      <c r="G24" s="87">
        <v>0</v>
      </c>
      <c r="H24" s="87">
        <f t="shared" si="2"/>
        <v>-7.9935396949152304E-3</v>
      </c>
      <c r="I24" s="87">
        <v>0</v>
      </c>
      <c r="J24" s="87">
        <f>'1'!H25/1.2</f>
        <v>0</v>
      </c>
      <c r="K24" s="87" t="s">
        <v>1369</v>
      </c>
      <c r="L24" s="87">
        <f>'1'!M25/1.2</f>
        <v>0</v>
      </c>
      <c r="M24" s="87" t="s">
        <v>1369</v>
      </c>
      <c r="N24" s="87">
        <f t="shared" si="3"/>
        <v>-7.9935396949152304E-3</v>
      </c>
      <c r="O24" s="87" t="s">
        <v>1369</v>
      </c>
      <c r="P24" s="87">
        <f t="shared" si="4"/>
        <v>0</v>
      </c>
      <c r="Q24" s="87" t="s">
        <v>1369</v>
      </c>
      <c r="R24" s="87">
        <v>0</v>
      </c>
      <c r="S24" s="236" t="s">
        <v>1369</v>
      </c>
      <c r="T24" s="236"/>
    </row>
    <row r="25" spans="1:20" ht="105" x14ac:dyDescent="0.25">
      <c r="A25" s="236" t="str">
        <f>'1'!A26</f>
        <v>1.2.1.2.3</v>
      </c>
      <c r="B25" s="237" t="str">
        <f>'1'!B26</f>
        <v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5" s="236" t="str">
        <f>'1'!C26</f>
        <v>J_1.2.1.2.3.O</v>
      </c>
      <c r="D25" s="87">
        <f>'1'!D26/1.2</f>
        <v>1.3882948646694913</v>
      </c>
      <c r="E25" s="87">
        <f>'1'!E26/1.2</f>
        <v>1.451910982539548</v>
      </c>
      <c r="F25" s="87">
        <f>'1'!F26/1.2</f>
        <v>1.0065710000000001</v>
      </c>
      <c r="G25" s="87">
        <v>0</v>
      </c>
      <c r="H25" s="87">
        <f t="shared" si="2"/>
        <v>0.38172386466949115</v>
      </c>
      <c r="I25" s="87">
        <v>0</v>
      </c>
      <c r="J25" s="87">
        <f>'1'!H26/1.2</f>
        <v>0</v>
      </c>
      <c r="K25" s="87" t="s">
        <v>1369</v>
      </c>
      <c r="L25" s="87">
        <f>'1'!M26/1.2</f>
        <v>0</v>
      </c>
      <c r="M25" s="87" t="s">
        <v>1369</v>
      </c>
      <c r="N25" s="87">
        <f t="shared" si="3"/>
        <v>0.38172386466949115</v>
      </c>
      <c r="O25" s="87" t="s">
        <v>1369</v>
      </c>
      <c r="P25" s="87">
        <f t="shared" si="4"/>
        <v>0</v>
      </c>
      <c r="Q25" s="87" t="s">
        <v>1369</v>
      </c>
      <c r="R25" s="87" t="e">
        <f t="shared" si="5"/>
        <v>#DIV/0!</v>
      </c>
      <c r="S25" s="236" t="s">
        <v>1369</v>
      </c>
      <c r="T25" s="236"/>
    </row>
    <row r="26" spans="1:20" ht="180" x14ac:dyDescent="0.25">
      <c r="A26" s="236" t="str">
        <f>'1'!A27</f>
        <v>1.2.1.2.4</v>
      </c>
      <c r="B26" s="237" t="str">
        <f>'1'!B27</f>
        <v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v>
      </c>
      <c r="C26" s="236" t="str">
        <f>'1'!C27</f>
        <v>J_1.2.1.2.4.O</v>
      </c>
      <c r="D26" s="87">
        <f>'1'!D27/1.2</f>
        <v>3.0555873181642768</v>
      </c>
      <c r="E26" s="87">
        <f>'1'!E27/1.2</f>
        <v>3.206990838578879</v>
      </c>
      <c r="F26" s="87">
        <f>'1'!F27/1.2</f>
        <v>1.4754827100000001</v>
      </c>
      <c r="G26" s="87">
        <v>0</v>
      </c>
      <c r="H26" s="87">
        <f t="shared" si="2"/>
        <v>1.5801046081642767</v>
      </c>
      <c r="I26" s="87">
        <v>0</v>
      </c>
      <c r="J26" s="87">
        <f>'1'!H27/1.2</f>
        <v>0</v>
      </c>
      <c r="K26" s="87" t="s">
        <v>1369</v>
      </c>
      <c r="L26" s="87">
        <f>'1'!M27/1.2</f>
        <v>0</v>
      </c>
      <c r="M26" s="87" t="s">
        <v>1369</v>
      </c>
      <c r="N26" s="87">
        <f t="shared" si="3"/>
        <v>1.5801046081642767</v>
      </c>
      <c r="O26" s="87" t="s">
        <v>1369</v>
      </c>
      <c r="P26" s="87">
        <f t="shared" si="4"/>
        <v>0</v>
      </c>
      <c r="Q26" s="87" t="s">
        <v>1369</v>
      </c>
      <c r="R26" s="87" t="e">
        <f t="shared" si="5"/>
        <v>#DIV/0!</v>
      </c>
      <c r="S26" s="236" t="s">
        <v>1369</v>
      </c>
      <c r="T26" s="236"/>
    </row>
    <row r="27" spans="1:20" ht="345" x14ac:dyDescent="0.25">
      <c r="A27" s="236" t="str">
        <f>'1'!A28</f>
        <v>1.2.1.2.5</v>
      </c>
      <c r="B27" s="237" t="str">
        <f>'1'!B28</f>
        <v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v>
      </c>
      <c r="C27" s="236" t="str">
        <f>'1'!C28</f>
        <v>J_1.2.1.2.5.O</v>
      </c>
      <c r="D27" s="87">
        <f>'1'!D28/1.2</f>
        <v>7.905394741093219</v>
      </c>
      <c r="E27" s="87">
        <f>'1'!E28/1.2</f>
        <v>7.0158475056355929</v>
      </c>
      <c r="F27" s="87">
        <f>'1'!F28/1.2</f>
        <v>4.5152645900000001</v>
      </c>
      <c r="G27" s="87">
        <v>0</v>
      </c>
      <c r="H27" s="87">
        <f t="shared" si="2"/>
        <v>3.3901301510932189</v>
      </c>
      <c r="I27" s="87">
        <v>0</v>
      </c>
      <c r="J27" s="87">
        <f>'1'!H28/1.2</f>
        <v>0</v>
      </c>
      <c r="K27" s="87" t="s">
        <v>1369</v>
      </c>
      <c r="L27" s="87">
        <f>'1'!M28/1.2</f>
        <v>0</v>
      </c>
      <c r="M27" s="87" t="s">
        <v>1369</v>
      </c>
      <c r="N27" s="87">
        <f t="shared" si="3"/>
        <v>3.3901301510932189</v>
      </c>
      <c r="O27" s="87" t="s">
        <v>1369</v>
      </c>
      <c r="P27" s="87">
        <f t="shared" si="4"/>
        <v>0</v>
      </c>
      <c r="Q27" s="87" t="s">
        <v>1369</v>
      </c>
      <c r="R27" s="87">
        <v>0</v>
      </c>
      <c r="S27" s="236" t="s">
        <v>1369</v>
      </c>
      <c r="T27" s="236"/>
    </row>
    <row r="28" spans="1:20" ht="135" x14ac:dyDescent="0.25">
      <c r="A28" s="236" t="str">
        <f>'1'!A29</f>
        <v>1.2.1.2.6</v>
      </c>
      <c r="B28" s="237" t="str">
        <f>'1'!B29</f>
        <v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v>
      </c>
      <c r="C28" s="236" t="str">
        <f>'1'!C29</f>
        <v>J_1.2.1.2.6.O</v>
      </c>
      <c r="D28" s="87">
        <f>'1'!D29/1.2</f>
        <v>4.7146151799434994</v>
      </c>
      <c r="E28" s="87">
        <f>'1'!E29/1.2</f>
        <v>3.9044914554621433</v>
      </c>
      <c r="F28" s="87">
        <f>'1'!F29/1.2</f>
        <v>1.0105926900000002</v>
      </c>
      <c r="G28" s="87">
        <v>0</v>
      </c>
      <c r="H28" s="87">
        <f t="shared" si="2"/>
        <v>3.7040224899434993</v>
      </c>
      <c r="I28" s="87">
        <v>0</v>
      </c>
      <c r="J28" s="87">
        <f>'1'!H29/1.2</f>
        <v>0</v>
      </c>
      <c r="K28" s="87" t="s">
        <v>1369</v>
      </c>
      <c r="L28" s="87">
        <f>'1'!M29/1.2</f>
        <v>0</v>
      </c>
      <c r="M28" s="87" t="s">
        <v>1369</v>
      </c>
      <c r="N28" s="87">
        <f t="shared" si="3"/>
        <v>3.7040224899434993</v>
      </c>
      <c r="O28" s="87" t="s">
        <v>1369</v>
      </c>
      <c r="P28" s="87">
        <f t="shared" si="4"/>
        <v>0</v>
      </c>
      <c r="Q28" s="87" t="s">
        <v>1369</v>
      </c>
      <c r="R28" s="87">
        <v>0</v>
      </c>
      <c r="S28" s="236" t="s">
        <v>1369</v>
      </c>
      <c r="T28" s="236"/>
    </row>
    <row r="29" spans="1:20" x14ac:dyDescent="0.25">
      <c r="A29" s="236" t="str">
        <f>'1'!A30</f>
        <v>1.2.1.2.7</v>
      </c>
      <c r="B29" s="237" t="str">
        <f>'1'!B30</f>
        <v xml:space="preserve">ТМ-1000 кВА ТП-11 ул.Покуса    1а. </v>
      </c>
      <c r="C29" s="236" t="str">
        <f>'1'!C30</f>
        <v>J_1.2.1.2.7.K</v>
      </c>
      <c r="D29" s="87">
        <f>'1'!D30/1.2</f>
        <v>0.98111335400000022</v>
      </c>
      <c r="E29" s="87">
        <f>'1'!E30/1.2</f>
        <v>1.0055241666666668</v>
      </c>
      <c r="F29" s="87">
        <f>'1'!F30/1.2</f>
        <v>1.0024218899999999</v>
      </c>
      <c r="G29" s="87">
        <v>0</v>
      </c>
      <c r="H29" s="87">
        <f t="shared" si="2"/>
        <v>-2.1308535999999711E-2</v>
      </c>
      <c r="I29" s="87">
        <v>0</v>
      </c>
      <c r="J29" s="87">
        <f>'1'!H30/1.2</f>
        <v>0</v>
      </c>
      <c r="K29" s="87" t="s">
        <v>1369</v>
      </c>
      <c r="L29" s="87">
        <f>'1'!M30/1.2</f>
        <v>0</v>
      </c>
      <c r="M29" s="87" t="s">
        <v>1369</v>
      </c>
      <c r="N29" s="87">
        <f t="shared" si="3"/>
        <v>-2.1308535999999711E-2</v>
      </c>
      <c r="O29" s="87" t="s">
        <v>1369</v>
      </c>
      <c r="P29" s="87">
        <f t="shared" si="4"/>
        <v>0</v>
      </c>
      <c r="Q29" s="87" t="s">
        <v>1369</v>
      </c>
      <c r="R29" s="87">
        <v>0</v>
      </c>
      <c r="S29" s="236" t="s">
        <v>1369</v>
      </c>
      <c r="T29" s="236"/>
    </row>
    <row r="30" spans="1:20" x14ac:dyDescent="0.25">
      <c r="A30" s="236" t="str">
        <f>'1'!A31</f>
        <v>1.2.1.2.8</v>
      </c>
      <c r="B30" s="237" t="str">
        <f>'1'!B31</f>
        <v>ТМ- 10000кВА ПС ЗСМ</v>
      </c>
      <c r="C30" s="236" t="str">
        <f>'1'!C31</f>
        <v>J_1.2.1.2.8.O</v>
      </c>
      <c r="D30" s="87">
        <f>'1'!D31/1.2</f>
        <v>15.126132500000001</v>
      </c>
      <c r="E30" s="87">
        <f>'1'!E31/1.2</f>
        <v>21.637229166666668</v>
      </c>
      <c r="F30" s="87">
        <f>'1'!F31/1.2</f>
        <v>0</v>
      </c>
      <c r="G30" s="87">
        <v>0</v>
      </c>
      <c r="H30" s="87">
        <f t="shared" si="2"/>
        <v>15.126132500000001</v>
      </c>
      <c r="I30" s="87">
        <v>0</v>
      </c>
      <c r="J30" s="87">
        <f>'1'!H31/1.2</f>
        <v>21.63693</v>
      </c>
      <c r="K30" s="87" t="s">
        <v>1369</v>
      </c>
      <c r="L30" s="87">
        <f>'1'!M31/1.2</f>
        <v>21.551874380000001</v>
      </c>
      <c r="M30" s="87" t="s">
        <v>1369</v>
      </c>
      <c r="N30" s="87">
        <f t="shared" si="3"/>
        <v>-6.4257418800000004</v>
      </c>
      <c r="O30" s="87" t="s">
        <v>1369</v>
      </c>
      <c r="P30" s="87">
        <f t="shared" si="4"/>
        <v>-8.5055619999998555E-2</v>
      </c>
      <c r="Q30" s="87" t="s">
        <v>1369</v>
      </c>
      <c r="R30" s="87">
        <v>0</v>
      </c>
      <c r="S30" s="236" t="s">
        <v>1369</v>
      </c>
      <c r="T30" s="236"/>
    </row>
    <row r="31" spans="1:20" x14ac:dyDescent="0.25">
      <c r="A31" s="236" t="str">
        <f>'1'!A32</f>
        <v>1.2.1.2.9</v>
      </c>
      <c r="B31" s="237" t="str">
        <f>'1'!B32</f>
        <v xml:space="preserve">КТПБ -31 ул. Комсомольская 114   </v>
      </c>
      <c r="C31" s="236" t="str">
        <f>'1'!C32</f>
        <v>J_1.2.1.2.9.N</v>
      </c>
      <c r="D31" s="87">
        <f>'1'!D32/1.2</f>
        <v>2.8715525000000004</v>
      </c>
      <c r="E31" s="87">
        <f>'1'!E32/1.2</f>
        <v>2.8715525000000004</v>
      </c>
      <c r="F31" s="87">
        <f>'1'!F32/1.2</f>
        <v>0</v>
      </c>
      <c r="G31" s="87">
        <v>0</v>
      </c>
      <c r="H31" s="87">
        <f t="shared" si="2"/>
        <v>2.8715525000000004</v>
      </c>
      <c r="I31" s="87">
        <v>0</v>
      </c>
      <c r="J31" s="87">
        <f>'1'!H32/1.2</f>
        <v>0</v>
      </c>
      <c r="K31" s="87" t="s">
        <v>1369</v>
      </c>
      <c r="L31" s="87">
        <f>'1'!M32/1.2</f>
        <v>0</v>
      </c>
      <c r="M31" s="87" t="s">
        <v>1369</v>
      </c>
      <c r="N31" s="87">
        <f t="shared" si="3"/>
        <v>2.8715525000000004</v>
      </c>
      <c r="O31" s="87" t="s">
        <v>1369</v>
      </c>
      <c r="P31" s="87">
        <f t="shared" si="4"/>
        <v>0</v>
      </c>
      <c r="Q31" s="87" t="s">
        <v>1369</v>
      </c>
      <c r="R31" s="87">
        <v>0</v>
      </c>
      <c r="S31" s="236" t="s">
        <v>1369</v>
      </c>
      <c r="T31" s="236"/>
    </row>
    <row r="32" spans="1:20" ht="45" x14ac:dyDescent="0.25">
      <c r="A32" s="236" t="str">
        <f>'1'!A33</f>
        <v>1.2.1.2.10</v>
      </c>
      <c r="B32" s="237" t="str">
        <f>'1'!B33</f>
        <v>РУ 10кВ замена МВ на ВВ:  РП-8 (5 шт.)-Советская 114А; ТП-149 (2 шт.)-Красногвардейская 128/5</v>
      </c>
      <c r="C32" s="236" t="str">
        <f>'1'!C33</f>
        <v>J_1.2.1.2.10.N</v>
      </c>
      <c r="D32" s="87">
        <f>'1'!D33/1.2</f>
        <v>1.5498858333333334</v>
      </c>
      <c r="E32" s="87">
        <f>'1'!E33/1.2</f>
        <v>1.5498858333333334</v>
      </c>
      <c r="F32" s="87">
        <f>'1'!F33/1.2</f>
        <v>0</v>
      </c>
      <c r="G32" s="87">
        <v>0</v>
      </c>
      <c r="H32" s="87">
        <f t="shared" si="2"/>
        <v>1.5498858333333334</v>
      </c>
      <c r="I32" s="87">
        <v>0</v>
      </c>
      <c r="J32" s="87">
        <f>'1'!H33/1.2</f>
        <v>0</v>
      </c>
      <c r="K32" s="87" t="s">
        <v>1369</v>
      </c>
      <c r="L32" s="87">
        <f>'1'!M33/1.2</f>
        <v>0</v>
      </c>
      <c r="M32" s="87" t="s">
        <v>1369</v>
      </c>
      <c r="N32" s="87">
        <f t="shared" si="3"/>
        <v>1.5498858333333334</v>
      </c>
      <c r="O32" s="87" t="s">
        <v>1369</v>
      </c>
      <c r="P32" s="87">
        <f t="shared" si="4"/>
        <v>0</v>
      </c>
      <c r="Q32" s="87" t="s">
        <v>1369</v>
      </c>
      <c r="R32" s="87">
        <v>0</v>
      </c>
      <c r="S32" s="236" t="s">
        <v>1369</v>
      </c>
      <c r="T32" s="236"/>
    </row>
    <row r="33" spans="1:20" ht="30" x14ac:dyDescent="0.25">
      <c r="A33" s="236" t="str">
        <f>'1'!A34</f>
        <v>1.2.1.2.11</v>
      </c>
      <c r="B33" s="237" t="str">
        <f>'1'!B34</f>
        <v xml:space="preserve"> П/С ЗСМ замена МВ на ВВ, ул. Силикатная 5</v>
      </c>
      <c r="C33" s="236" t="str">
        <f>'1'!C34</f>
        <v>J_1.2.1.2.11.L</v>
      </c>
      <c r="D33" s="87">
        <f>'1'!D34/1.2</f>
        <v>2.5542466666666668</v>
      </c>
      <c r="E33" s="87">
        <f>'1'!E34/1.2</f>
        <v>2.5542466666666668</v>
      </c>
      <c r="F33" s="87">
        <f>'1'!F34/1.2</f>
        <v>2.6055715200000003</v>
      </c>
      <c r="G33" s="87">
        <v>0</v>
      </c>
      <c r="H33" s="87">
        <f t="shared" si="2"/>
        <v>-5.1324853333333476E-2</v>
      </c>
      <c r="I33" s="87">
        <v>0</v>
      </c>
      <c r="J33" s="87">
        <f>'1'!H34/1.2</f>
        <v>0</v>
      </c>
      <c r="K33" s="87" t="s">
        <v>1369</v>
      </c>
      <c r="L33" s="87">
        <f>'1'!M34/1.2</f>
        <v>0</v>
      </c>
      <c r="M33" s="87" t="s">
        <v>1369</v>
      </c>
      <c r="N33" s="87">
        <f t="shared" si="3"/>
        <v>-5.1324853333333476E-2</v>
      </c>
      <c r="O33" s="87" t="s">
        <v>1369</v>
      </c>
      <c r="P33" s="87">
        <f t="shared" si="4"/>
        <v>0</v>
      </c>
      <c r="Q33" s="87" t="s">
        <v>1369</v>
      </c>
      <c r="R33" s="87">
        <v>0</v>
      </c>
      <c r="S33" s="236" t="s">
        <v>1369</v>
      </c>
      <c r="T33" s="236"/>
    </row>
    <row r="34" spans="1:20" ht="45" x14ac:dyDescent="0.25">
      <c r="A34" s="236" t="str">
        <f>'1'!A35</f>
        <v>1.2.2.2</v>
      </c>
      <c r="B34" s="237" t="str">
        <f>'1'!B35</f>
        <v>Модернизация, техническое перевооружение линий электропередачи, всего, в том числе:</v>
      </c>
      <c r="C34" s="236" t="str">
        <f>'1'!C35</f>
        <v>нд</v>
      </c>
      <c r="D34" s="87">
        <f>SUM(D35:D43)</f>
        <v>18.914077500000005</v>
      </c>
      <c r="E34" s="87">
        <f t="shared" ref="E34:F34" si="10">SUM(E35:E43)</f>
        <v>16.728203000000001</v>
      </c>
      <c r="F34" s="87">
        <f t="shared" si="10"/>
        <v>12.517649540000003</v>
      </c>
      <c r="G34" s="87">
        <v>0</v>
      </c>
      <c r="H34" s="87">
        <f t="shared" si="2"/>
        <v>6.3964279600000022</v>
      </c>
      <c r="I34" s="87">
        <v>0</v>
      </c>
      <c r="J34" s="87">
        <f>'1'!H35/1.2</f>
        <v>0</v>
      </c>
      <c r="K34" s="87" t="s">
        <v>1369</v>
      </c>
      <c r="L34" s="87">
        <f>'1'!M35/1.2</f>
        <v>0</v>
      </c>
      <c r="M34" s="87" t="s">
        <v>1369</v>
      </c>
      <c r="N34" s="87">
        <f t="shared" si="3"/>
        <v>6.3964279600000022</v>
      </c>
      <c r="O34" s="87" t="s">
        <v>1369</v>
      </c>
      <c r="P34" s="87">
        <f t="shared" si="4"/>
        <v>0</v>
      </c>
      <c r="Q34" s="87" t="s">
        <v>1369</v>
      </c>
      <c r="R34" s="87">
        <v>0</v>
      </c>
      <c r="S34" s="236" t="s">
        <v>1369</v>
      </c>
      <c r="T34" s="236"/>
    </row>
    <row r="35" spans="1:20" ht="300" x14ac:dyDescent="0.25">
      <c r="A35" s="236" t="str">
        <f>'1'!A36</f>
        <v>1.2.2.2.1</v>
      </c>
      <c r="B35" s="237" t="str">
        <f>'1'!B36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v>
      </c>
      <c r="C35" s="236" t="str">
        <f>'1'!C36</f>
        <v>J_1.2.2.2.1.M</v>
      </c>
      <c r="D35" s="87">
        <f>'1'!D36/1.2</f>
        <v>5.2779750000000005</v>
      </c>
      <c r="E35" s="87">
        <f>'1'!E36/1.2</f>
        <v>5.222258000000001</v>
      </c>
      <c r="F35" s="87">
        <f>'1'!F36/1.2</f>
        <v>5.940891220000001</v>
      </c>
      <c r="G35" s="87">
        <v>0</v>
      </c>
      <c r="H35" s="87">
        <f t="shared" si="2"/>
        <v>-0.6629162200000005</v>
      </c>
      <c r="I35" s="87">
        <v>0</v>
      </c>
      <c r="J35" s="87">
        <f>'1'!H36/1.2</f>
        <v>0</v>
      </c>
      <c r="K35" s="87" t="s">
        <v>1369</v>
      </c>
      <c r="L35" s="87">
        <f>'1'!M36/1.2</f>
        <v>0</v>
      </c>
      <c r="M35" s="87" t="s">
        <v>1369</v>
      </c>
      <c r="N35" s="87">
        <f t="shared" si="3"/>
        <v>-0.6629162200000005</v>
      </c>
      <c r="O35" s="87" t="s">
        <v>1369</v>
      </c>
      <c r="P35" s="87">
        <f t="shared" si="4"/>
        <v>0</v>
      </c>
      <c r="Q35" s="87" t="s">
        <v>1369</v>
      </c>
      <c r="R35" s="87">
        <v>0</v>
      </c>
      <c r="S35" s="236" t="s">
        <v>1369</v>
      </c>
      <c r="T35" s="236"/>
    </row>
    <row r="36" spans="1:20" ht="105" x14ac:dyDescent="0.25">
      <c r="A36" s="236" t="str">
        <f>'1'!A37</f>
        <v>1.2.2.2.2</v>
      </c>
      <c r="B36" s="237" t="str">
        <f>'1'!B37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6" s="236" t="str">
        <f>'1'!C37</f>
        <v>J_1.2.2.2.2.L</v>
      </c>
      <c r="D36" s="87">
        <f>'1'!D37/1.2</f>
        <v>2.8104058333333333</v>
      </c>
      <c r="E36" s="87">
        <f>'1'!E37/1.2</f>
        <v>0.49050000000000005</v>
      </c>
      <c r="F36" s="87">
        <f>'1'!F37/1.2</f>
        <v>0.67030730000000005</v>
      </c>
      <c r="G36" s="87">
        <v>0</v>
      </c>
      <c r="H36" s="87">
        <f t="shared" si="2"/>
        <v>2.1400985333333331</v>
      </c>
      <c r="I36" s="87">
        <v>0</v>
      </c>
      <c r="J36" s="87">
        <f>'1'!H37/1.2</f>
        <v>0</v>
      </c>
      <c r="K36" s="87" t="s">
        <v>1369</v>
      </c>
      <c r="L36" s="87">
        <f>'1'!M37/1.2</f>
        <v>0</v>
      </c>
      <c r="M36" s="87" t="s">
        <v>1369</v>
      </c>
      <c r="N36" s="87">
        <f t="shared" si="3"/>
        <v>2.1400985333333331</v>
      </c>
      <c r="O36" s="87" t="s">
        <v>1369</v>
      </c>
      <c r="P36" s="87">
        <f t="shared" si="4"/>
        <v>0</v>
      </c>
      <c r="Q36" s="87" t="s">
        <v>1369</v>
      </c>
      <c r="R36" s="87">
        <v>0</v>
      </c>
      <c r="S36" s="236" t="s">
        <v>1369</v>
      </c>
      <c r="T36" s="236"/>
    </row>
    <row r="37" spans="1:20" ht="195" x14ac:dyDescent="0.25">
      <c r="A37" s="236" t="str">
        <f>'1'!A38</f>
        <v>1.2.2.2.3</v>
      </c>
      <c r="B37" s="237" t="str">
        <f>'1'!B38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v>
      </c>
      <c r="C37" s="236" t="str">
        <f>'1'!C38</f>
        <v>J_1.2.2.2.3.N</v>
      </c>
      <c r="D37" s="87">
        <f>'1'!D38/1.2</f>
        <v>5.9790283333333329</v>
      </c>
      <c r="E37" s="87">
        <f>'1'!E38/1.2</f>
        <v>5.2844449999999998</v>
      </c>
      <c r="F37" s="87">
        <f>'1'!F38/1.2</f>
        <v>0</v>
      </c>
      <c r="G37" s="87">
        <v>0</v>
      </c>
      <c r="H37" s="87">
        <f t="shared" si="2"/>
        <v>5.9790283333333329</v>
      </c>
      <c r="I37" s="87">
        <v>0</v>
      </c>
      <c r="J37" s="87">
        <f>'1'!H38/1.2</f>
        <v>0</v>
      </c>
      <c r="K37" s="87" t="s">
        <v>1369</v>
      </c>
      <c r="L37" s="87">
        <f>'1'!M38/1.2</f>
        <v>0</v>
      </c>
      <c r="M37" s="87" t="s">
        <v>1369</v>
      </c>
      <c r="N37" s="87">
        <f t="shared" si="3"/>
        <v>5.9790283333333329</v>
      </c>
      <c r="O37" s="87" t="s">
        <v>1369</v>
      </c>
      <c r="P37" s="87">
        <f t="shared" si="4"/>
        <v>0</v>
      </c>
      <c r="Q37" s="87" t="s">
        <v>1369</v>
      </c>
      <c r="R37" s="87">
        <v>0</v>
      </c>
      <c r="S37" s="236" t="s">
        <v>1369</v>
      </c>
      <c r="T37" s="236"/>
    </row>
    <row r="38" spans="1:20" ht="45" x14ac:dyDescent="0.25">
      <c r="A38" s="236" t="str">
        <f>'1'!A39</f>
        <v>1.2.2.2.4</v>
      </c>
      <c r="B38" s="237" t="str">
        <f>'1'!B39</f>
        <v>установка реклоузеров на ВЛ-10кВ фидер-31  №9 п/с "Спасск" в районе ж/д ул. Мельничная-3-я Загородная</v>
      </c>
      <c r="C38" s="236" t="str">
        <f>'1'!C39</f>
        <v>J_1.2.2.2.4.L</v>
      </c>
      <c r="D38" s="87">
        <f>'1'!D39/1.2</f>
        <v>0.82055666666666671</v>
      </c>
      <c r="E38" s="87">
        <f>'1'!E39/1.2</f>
        <v>0.95516666666666683</v>
      </c>
      <c r="F38" s="87">
        <f>'1'!F39/1.2</f>
        <v>0.97087864000000013</v>
      </c>
      <c r="G38" s="87">
        <v>0</v>
      </c>
      <c r="H38" s="87">
        <f t="shared" si="2"/>
        <v>-0.15032197333333341</v>
      </c>
      <c r="I38" s="87">
        <v>0</v>
      </c>
      <c r="J38" s="87">
        <f>'1'!H39/1.2</f>
        <v>0</v>
      </c>
      <c r="K38" s="87" t="s">
        <v>1369</v>
      </c>
      <c r="L38" s="87">
        <f>'1'!M39/1.2</f>
        <v>0</v>
      </c>
      <c r="M38" s="87" t="s">
        <v>1369</v>
      </c>
      <c r="N38" s="87">
        <f t="shared" si="3"/>
        <v>-0.15032197333333341</v>
      </c>
      <c r="O38" s="87" t="s">
        <v>1369</v>
      </c>
      <c r="P38" s="87">
        <f t="shared" si="4"/>
        <v>0</v>
      </c>
      <c r="Q38" s="87" t="s">
        <v>1369</v>
      </c>
      <c r="R38" s="87">
        <v>0</v>
      </c>
      <c r="S38" s="236" t="s">
        <v>1369</v>
      </c>
      <c r="T38" s="236"/>
    </row>
    <row r="39" spans="1:20" ht="45" x14ac:dyDescent="0.25">
      <c r="A39" s="236" t="str">
        <f>'1'!A40</f>
        <v>1.2.2.2.5</v>
      </c>
      <c r="B39" s="237" t="str">
        <f>'1'!B40</f>
        <v>установка реклоузеров на ВЛ-10кВ фидер 3 №10 п/с "Спасск" Пригородный, 2</v>
      </c>
      <c r="C39" s="236" t="str">
        <f>'1'!C40</f>
        <v>J_1.2.2.2.5.L</v>
      </c>
      <c r="D39" s="87">
        <f>'1'!D40/1.2</f>
        <v>0.82055666666666671</v>
      </c>
      <c r="E39" s="87">
        <f>'1'!E40/1.2</f>
        <v>0.95516666666666683</v>
      </c>
      <c r="F39" s="87">
        <f>'1'!F40/1.2</f>
        <v>0.97087862999999996</v>
      </c>
      <c r="G39" s="87">
        <v>0</v>
      </c>
      <c r="H39" s="87">
        <f t="shared" si="2"/>
        <v>-0.15032196333333325</v>
      </c>
      <c r="I39" s="87">
        <v>0</v>
      </c>
      <c r="J39" s="87">
        <f>'1'!H40/1.2</f>
        <v>0</v>
      </c>
      <c r="K39" s="87" t="s">
        <v>1369</v>
      </c>
      <c r="L39" s="87">
        <f>'1'!M40/1.2</f>
        <v>0</v>
      </c>
      <c r="M39" s="87" t="s">
        <v>1369</v>
      </c>
      <c r="N39" s="87">
        <f t="shared" si="3"/>
        <v>-0.15032196333333325</v>
      </c>
      <c r="O39" s="87" t="s">
        <v>1369</v>
      </c>
      <c r="P39" s="87">
        <f t="shared" si="4"/>
        <v>0</v>
      </c>
      <c r="Q39" s="87" t="s">
        <v>1369</v>
      </c>
      <c r="R39" s="87">
        <v>0</v>
      </c>
      <c r="S39" s="236" t="s">
        <v>1369</v>
      </c>
      <c r="T39" s="236"/>
    </row>
    <row r="40" spans="1:20" ht="30" x14ac:dyDescent="0.25">
      <c r="A40" s="236" t="str">
        <f>'1'!A41</f>
        <v>1.2.2.2.6</v>
      </c>
      <c r="B40" s="237" t="str">
        <f>'1'!B41</f>
        <v>установка реклоузеров на ВЛ-10кВ фидер 10 №11 п/с "Спасск" Репина, 2</v>
      </c>
      <c r="C40" s="236" t="str">
        <f>'1'!C41</f>
        <v>J_1.2.2.2.6.L</v>
      </c>
      <c r="D40" s="87">
        <f>'1'!D41/1.2</f>
        <v>0.82055666666666671</v>
      </c>
      <c r="E40" s="87">
        <f>'1'!E41/1.2</f>
        <v>0.95516666666666683</v>
      </c>
      <c r="F40" s="87">
        <f>'1'!F41/1.2</f>
        <v>0.97087864000000013</v>
      </c>
      <c r="G40" s="87">
        <v>0</v>
      </c>
      <c r="H40" s="87">
        <f t="shared" si="2"/>
        <v>-0.15032197333333341</v>
      </c>
      <c r="I40" s="87">
        <v>0</v>
      </c>
      <c r="J40" s="87">
        <f>'1'!H41/1.2</f>
        <v>0</v>
      </c>
      <c r="K40" s="87" t="s">
        <v>1369</v>
      </c>
      <c r="L40" s="87">
        <f>'1'!M41/1.2</f>
        <v>0</v>
      </c>
      <c r="M40" s="87" t="s">
        <v>1369</v>
      </c>
      <c r="N40" s="87">
        <f t="shared" si="3"/>
        <v>-0.15032197333333341</v>
      </c>
      <c r="O40" s="87" t="s">
        <v>1369</v>
      </c>
      <c r="P40" s="87">
        <f t="shared" si="4"/>
        <v>0</v>
      </c>
      <c r="Q40" s="87" t="s">
        <v>1369</v>
      </c>
      <c r="R40" s="87">
        <v>0</v>
      </c>
      <c r="S40" s="236" t="s">
        <v>1369</v>
      </c>
      <c r="T40" s="236"/>
    </row>
    <row r="41" spans="1:20" ht="45" x14ac:dyDescent="0.25">
      <c r="A41" s="236" t="str">
        <f>'1'!A42</f>
        <v>1.2.2.2.7</v>
      </c>
      <c r="B41" s="237" t="str">
        <f>'1'!B42</f>
        <v>установка реклоузеров на ВЛ-10кВ фидер 31  №8 п/с "Спасск" Карьерная, 5</v>
      </c>
      <c r="C41" s="236" t="str">
        <f>'1'!C42</f>
        <v>J_1.2.2.2.7.L</v>
      </c>
      <c r="D41" s="87">
        <f>'1'!D42/1.2</f>
        <v>0.78222083333333337</v>
      </c>
      <c r="E41" s="87">
        <f>'1'!E42/1.2</f>
        <v>0.95516666666666683</v>
      </c>
      <c r="F41" s="87">
        <f>'1'!F42/1.2</f>
        <v>0.98595576000000007</v>
      </c>
      <c r="G41" s="87">
        <v>0</v>
      </c>
      <c r="H41" s="87">
        <f t="shared" si="2"/>
        <v>-0.2037349266666667</v>
      </c>
      <c r="I41" s="87">
        <v>0</v>
      </c>
      <c r="J41" s="87">
        <f>'1'!H42/1.2</f>
        <v>0</v>
      </c>
      <c r="K41" s="87" t="s">
        <v>1369</v>
      </c>
      <c r="L41" s="87">
        <f>'1'!M42/1.2</f>
        <v>0</v>
      </c>
      <c r="M41" s="87" t="s">
        <v>1369</v>
      </c>
      <c r="N41" s="87">
        <f t="shared" si="3"/>
        <v>-0.2037349266666667</v>
      </c>
      <c r="O41" s="87" t="s">
        <v>1369</v>
      </c>
      <c r="P41" s="87">
        <f t="shared" si="4"/>
        <v>0</v>
      </c>
      <c r="Q41" s="87" t="s">
        <v>1369</v>
      </c>
      <c r="R41" s="87">
        <v>0</v>
      </c>
      <c r="S41" s="236" t="s">
        <v>1369</v>
      </c>
      <c r="T41" s="236"/>
    </row>
    <row r="42" spans="1:20" ht="45" x14ac:dyDescent="0.25">
      <c r="A42" s="236" t="str">
        <f>'1'!A43</f>
        <v>1.2.2.2.8</v>
      </c>
      <c r="B42" s="237" t="str">
        <f>'1'!B43</f>
        <v>установка реклоузеров на ВЛ-10кВ фидер №3 п/с "Евгеньевка" в районе ж/д ул. Хрещатинская, 78</v>
      </c>
      <c r="C42" s="236" t="str">
        <f>'1'!C43</f>
        <v>J_1.2.2.2.8.L</v>
      </c>
      <c r="D42" s="87">
        <f>'1'!D43/1.2</f>
        <v>0.78222083333333337</v>
      </c>
      <c r="E42" s="87">
        <f>'1'!E43/1.2</f>
        <v>0.95516666666666683</v>
      </c>
      <c r="F42" s="87">
        <f>'1'!F43/1.2</f>
        <v>0.97025896999999994</v>
      </c>
      <c r="G42" s="87">
        <v>0</v>
      </c>
      <c r="H42" s="87">
        <f t="shared" si="2"/>
        <v>-0.18803813666666658</v>
      </c>
      <c r="I42" s="87">
        <v>0</v>
      </c>
      <c r="J42" s="87">
        <f>'1'!H43/1.2</f>
        <v>0</v>
      </c>
      <c r="K42" s="87" t="s">
        <v>1369</v>
      </c>
      <c r="L42" s="87">
        <f>'1'!M43/1.2</f>
        <v>0</v>
      </c>
      <c r="M42" s="87" t="s">
        <v>1369</v>
      </c>
      <c r="N42" s="87">
        <f t="shared" si="3"/>
        <v>-0.18803813666666658</v>
      </c>
      <c r="O42" s="87" t="s">
        <v>1369</v>
      </c>
      <c r="P42" s="87">
        <f t="shared" si="4"/>
        <v>0</v>
      </c>
      <c r="Q42" s="87" t="s">
        <v>1369</v>
      </c>
      <c r="R42" s="87">
        <v>0</v>
      </c>
      <c r="S42" s="236" t="s">
        <v>1369</v>
      </c>
      <c r="T42" s="236"/>
    </row>
    <row r="43" spans="1:20" ht="45" x14ac:dyDescent="0.25">
      <c r="A43" s="236" t="str">
        <f>'1'!A44</f>
        <v>1.2.2.2.9</v>
      </c>
      <c r="B43" s="237" t="str">
        <f>'1'!B44</f>
        <v>установка реклоузеров на ВЛ-10кВ фидер №13 п/с "ЗСМ" в районе ж/д ул. Ипподромная, 4</v>
      </c>
      <c r="C43" s="236" t="str">
        <f>'1'!C44</f>
        <v>J_1.2.2.2.9.L</v>
      </c>
      <c r="D43" s="87">
        <f>'1'!D44/1.2</f>
        <v>0.82055666666666671</v>
      </c>
      <c r="E43" s="87">
        <f>'1'!E44/1.2</f>
        <v>0.95516666666666683</v>
      </c>
      <c r="F43" s="87">
        <f>'1'!F44/1.2</f>
        <v>1.03760038</v>
      </c>
      <c r="G43" s="87">
        <v>0</v>
      </c>
      <c r="H43" s="87">
        <f t="shared" si="2"/>
        <v>-0.21704371333333328</v>
      </c>
      <c r="I43" s="87">
        <v>0</v>
      </c>
      <c r="J43" s="87">
        <f>'1'!H44/1.2</f>
        <v>0</v>
      </c>
      <c r="K43" s="87" t="s">
        <v>1369</v>
      </c>
      <c r="L43" s="87">
        <f>'1'!M44/1.2</f>
        <v>0</v>
      </c>
      <c r="M43" s="87" t="s">
        <v>1369</v>
      </c>
      <c r="N43" s="87">
        <f t="shared" si="3"/>
        <v>-0.21704371333333328</v>
      </c>
      <c r="O43" s="87" t="s">
        <v>1369</v>
      </c>
      <c r="P43" s="87">
        <f t="shared" si="4"/>
        <v>0</v>
      </c>
      <c r="Q43" s="87" t="s">
        <v>1369</v>
      </c>
      <c r="R43" s="87">
        <v>0</v>
      </c>
      <c r="S43" s="236" t="s">
        <v>1369</v>
      </c>
      <c r="T43" s="236"/>
    </row>
    <row r="44" spans="1:20" ht="45" x14ac:dyDescent="0.25">
      <c r="A44" s="236" t="str">
        <f>'1'!A45</f>
        <v>1.2.3</v>
      </c>
      <c r="B44" s="237" t="str">
        <f>'1'!B45</f>
        <v>Развитие и модернизация учета электрической энергии (мощности), всего, в том числе:</v>
      </c>
      <c r="C44" s="236" t="str">
        <f>'1'!C45</f>
        <v>нд</v>
      </c>
      <c r="D44" s="87">
        <f>D45+D49</f>
        <v>15.460341054073117</v>
      </c>
      <c r="E44" s="87">
        <f t="shared" ref="E44:F44" si="11">E45+E49</f>
        <v>10.440213333333334</v>
      </c>
      <c r="F44" s="87">
        <f t="shared" si="11"/>
        <v>10.963896900000002</v>
      </c>
      <c r="G44" s="87">
        <v>0</v>
      </c>
      <c r="H44" s="87">
        <f t="shared" si="2"/>
        <v>4.4964441540731155</v>
      </c>
      <c r="I44" s="87">
        <v>0</v>
      </c>
      <c r="J44" s="87">
        <f>'1'!H45/1.2</f>
        <v>0</v>
      </c>
      <c r="K44" s="87" t="s">
        <v>1369</v>
      </c>
      <c r="L44" s="87">
        <f>'1'!M45/1.2</f>
        <v>0</v>
      </c>
      <c r="M44" s="87" t="s">
        <v>1369</v>
      </c>
      <c r="N44" s="87">
        <f t="shared" si="3"/>
        <v>4.4964441540731155</v>
      </c>
      <c r="O44" s="87" t="s">
        <v>1369</v>
      </c>
      <c r="P44" s="87">
        <f t="shared" si="4"/>
        <v>0</v>
      </c>
      <c r="Q44" s="87" t="s">
        <v>1369</v>
      </c>
      <c r="R44" s="87">
        <v>0</v>
      </c>
      <c r="S44" s="236" t="s">
        <v>1369</v>
      </c>
      <c r="T44" s="236"/>
    </row>
    <row r="45" spans="1:20" ht="60" x14ac:dyDescent="0.25">
      <c r="A45" s="236" t="str">
        <f>'1'!A46</f>
        <v>1.2.3.5</v>
      </c>
      <c r="B45" s="237" t="str">
        <f>'1'!B46</f>
        <v>"Включение приборов учета в систему сбора и передачи данных, класс напряжения 0,22 (0,4) кВ, всего, в том числе:"</v>
      </c>
      <c r="C45" s="236" t="str">
        <f>'1'!C46</f>
        <v>нд</v>
      </c>
      <c r="D45" s="87">
        <f>SUM(D46:D48)</f>
        <v>15.225055760739783</v>
      </c>
      <c r="E45" s="87">
        <f t="shared" ref="E45:F45" si="12">SUM(E46:E48)</f>
        <v>10.440213333333334</v>
      </c>
      <c r="F45" s="87">
        <f t="shared" si="12"/>
        <v>10.963896900000002</v>
      </c>
      <c r="G45" s="87">
        <v>0</v>
      </c>
      <c r="H45" s="87">
        <f>D45-F45</f>
        <v>4.2611588607397817</v>
      </c>
      <c r="I45" s="87">
        <v>0</v>
      </c>
      <c r="J45" s="87">
        <f>'1'!H46/1.2</f>
        <v>0</v>
      </c>
      <c r="K45" s="87" t="s">
        <v>1369</v>
      </c>
      <c r="L45" s="87">
        <f>'1'!M46/1.2</f>
        <v>0</v>
      </c>
      <c r="M45" s="87" t="s">
        <v>1369</v>
      </c>
      <c r="N45" s="87">
        <f t="shared" si="3"/>
        <v>4.2611588607397817</v>
      </c>
      <c r="O45" s="87" t="s">
        <v>1369</v>
      </c>
      <c r="P45" s="87">
        <f t="shared" si="4"/>
        <v>0</v>
      </c>
      <c r="Q45" s="87" t="s">
        <v>1369</v>
      </c>
      <c r="R45" s="87" t="e">
        <f t="shared" si="5"/>
        <v>#DIV/0!</v>
      </c>
      <c r="S45" s="236" t="s">
        <v>1369</v>
      </c>
      <c r="T45" s="236"/>
    </row>
    <row r="46" spans="1:20" ht="270" x14ac:dyDescent="0.25">
      <c r="A46" s="236" t="str">
        <f>'1'!A47</f>
        <v>1.2.3.5.1</v>
      </c>
      <c r="B46" s="237" t="str">
        <f>'1'!B47</f>
        <v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v>
      </c>
      <c r="C46" s="236" t="str">
        <f>'1'!C47</f>
        <v>J_1.2.3.5.1.N</v>
      </c>
      <c r="D46" s="87">
        <f>'1'!D47/1.2</f>
        <v>10.424283645184225</v>
      </c>
      <c r="E46" s="87">
        <f>'1'!E47/1.2</f>
        <v>10.440213333333334</v>
      </c>
      <c r="F46" s="87">
        <f>'1'!F47/1.2</f>
        <v>10.755396900000001</v>
      </c>
      <c r="G46" s="87">
        <v>0</v>
      </c>
      <c r="H46" s="87">
        <f t="shared" si="2"/>
        <v>-0.3311132548157758</v>
      </c>
      <c r="I46" s="87">
        <v>0</v>
      </c>
      <c r="J46" s="87">
        <f>'1'!H47/1.2</f>
        <v>0</v>
      </c>
      <c r="K46" s="87" t="s">
        <v>1369</v>
      </c>
      <c r="L46" s="87">
        <f>'1'!M47/1.2</f>
        <v>0</v>
      </c>
      <c r="M46" s="87" t="s">
        <v>1369</v>
      </c>
      <c r="N46" s="87">
        <f t="shared" si="3"/>
        <v>-0.3311132548157758</v>
      </c>
      <c r="O46" s="87" t="s">
        <v>1369</v>
      </c>
      <c r="P46" s="87">
        <f>L46-J46</f>
        <v>0</v>
      </c>
      <c r="Q46" s="87" t="s">
        <v>1369</v>
      </c>
      <c r="R46" s="87" t="e">
        <f t="shared" si="5"/>
        <v>#DIV/0!</v>
      </c>
      <c r="S46" s="236" t="s">
        <v>1369</v>
      </c>
      <c r="T46" s="236"/>
    </row>
    <row r="47" spans="1:20" ht="120" x14ac:dyDescent="0.25">
      <c r="A47" s="236" t="str">
        <f>'1'!A48</f>
        <v>1.2.3.5.2</v>
      </c>
      <c r="B47" s="237" t="str">
        <f>'1'!B48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7" s="236" t="str">
        <f>'1'!C48</f>
        <v>J_1.2.3.5.2.O</v>
      </c>
      <c r="D47" s="87">
        <f>'1'!D48/1.2</f>
        <v>4.7100450655555575</v>
      </c>
      <c r="E47" s="87">
        <f>'1'!E48/1.2</f>
        <v>0</v>
      </c>
      <c r="F47" s="87">
        <f>'1'!F48/1.2</f>
        <v>0.20849999999999999</v>
      </c>
      <c r="G47" s="87">
        <v>0</v>
      </c>
      <c r="H47" s="87">
        <f t="shared" si="2"/>
        <v>4.5015450655555576</v>
      </c>
      <c r="I47" s="87">
        <v>0</v>
      </c>
      <c r="J47" s="87">
        <f>'1'!H48/1.2</f>
        <v>0</v>
      </c>
      <c r="K47" s="87" t="s">
        <v>1369</v>
      </c>
      <c r="L47" s="87">
        <f>'1'!M48/1.2</f>
        <v>0</v>
      </c>
      <c r="M47" s="87" t="s">
        <v>1369</v>
      </c>
      <c r="N47" s="87">
        <f t="shared" si="3"/>
        <v>4.5015450655555576</v>
      </c>
      <c r="O47" s="87" t="s">
        <v>1369</v>
      </c>
      <c r="P47" s="87">
        <f t="shared" si="4"/>
        <v>0</v>
      </c>
      <c r="Q47" s="87" t="s">
        <v>1369</v>
      </c>
      <c r="R47" s="87">
        <v>0</v>
      </c>
      <c r="S47" s="236" t="s">
        <v>1369</v>
      </c>
      <c r="T47" s="236"/>
    </row>
    <row r="48" spans="1:20" ht="45" x14ac:dyDescent="0.25">
      <c r="A48" s="236" t="str">
        <f>'1'!A49</f>
        <v>1.2.3.5.3</v>
      </c>
      <c r="B48" s="237" t="str">
        <f>'1'!B49</f>
        <v>Установка АСКУЭ в в точках перетока в смежные сети ТП-81, ТП-141, ТП-111, ТП-13, ТП-34</v>
      </c>
      <c r="C48" s="236" t="str">
        <f>'1'!C49</f>
        <v>J_1.2.3.5.3.N</v>
      </c>
      <c r="D48" s="87">
        <f>'1'!D49/1.2</f>
        <v>9.072704999999999E-2</v>
      </c>
      <c r="E48" s="87">
        <f>'1'!E49/1.2</f>
        <v>0</v>
      </c>
      <c r="F48" s="87">
        <f>'1'!F49/1.2</f>
        <v>0</v>
      </c>
      <c r="G48" s="87">
        <v>0</v>
      </c>
      <c r="H48" s="87">
        <f t="shared" si="2"/>
        <v>9.072704999999999E-2</v>
      </c>
      <c r="I48" s="87">
        <v>0</v>
      </c>
      <c r="J48" s="87">
        <f>'1'!H49/1.2</f>
        <v>0</v>
      </c>
      <c r="K48" s="87" t="s">
        <v>1369</v>
      </c>
      <c r="L48" s="87">
        <f>'1'!M49/1.2</f>
        <v>0</v>
      </c>
      <c r="M48" s="87" t="s">
        <v>1369</v>
      </c>
      <c r="N48" s="87">
        <f t="shared" si="3"/>
        <v>9.072704999999999E-2</v>
      </c>
      <c r="O48" s="87" t="s">
        <v>1369</v>
      </c>
      <c r="P48" s="87">
        <f t="shared" si="4"/>
        <v>0</v>
      </c>
      <c r="Q48" s="87" t="s">
        <v>1369</v>
      </c>
      <c r="R48" s="87">
        <v>0</v>
      </c>
      <c r="S48" s="236" t="s">
        <v>1369</v>
      </c>
      <c r="T48" s="236"/>
    </row>
    <row r="49" spans="1:20" ht="60" x14ac:dyDescent="0.25">
      <c r="A49" s="236" t="str">
        <f>'1'!A50</f>
        <v>1.2.3.6</v>
      </c>
      <c r="B49" s="237" t="str">
        <f>'1'!B50</f>
        <v>"Включение приборов учета в систему сбора и передачи данных, класс напряжения 6 (10) кВ, всего, в том числе:"</v>
      </c>
      <c r="C49" s="236" t="str">
        <f>'1'!C50</f>
        <v>нд</v>
      </c>
      <c r="D49" s="87">
        <f>D50</f>
        <v>0.23528529333333331</v>
      </c>
      <c r="E49" s="87">
        <f t="shared" ref="E49:F49" si="13">E50</f>
        <v>0</v>
      </c>
      <c r="F49" s="87">
        <f t="shared" si="13"/>
        <v>0</v>
      </c>
      <c r="G49" s="87">
        <v>0</v>
      </c>
      <c r="H49" s="87">
        <f t="shared" si="2"/>
        <v>0.23528529333333331</v>
      </c>
      <c r="I49" s="87">
        <v>0</v>
      </c>
      <c r="J49" s="87">
        <f>'1'!H50/1.2</f>
        <v>0</v>
      </c>
      <c r="K49" s="87" t="s">
        <v>1369</v>
      </c>
      <c r="L49" s="87">
        <f>'1'!M50/1.2</f>
        <v>0</v>
      </c>
      <c r="M49" s="87" t="s">
        <v>1369</v>
      </c>
      <c r="N49" s="87">
        <f t="shared" si="3"/>
        <v>0.23528529333333331</v>
      </c>
      <c r="O49" s="87" t="s">
        <v>1369</v>
      </c>
      <c r="P49" s="87">
        <f t="shared" si="4"/>
        <v>0</v>
      </c>
      <c r="Q49" s="87" t="s">
        <v>1369</v>
      </c>
      <c r="R49" s="87">
        <v>0</v>
      </c>
      <c r="S49" s="236" t="s">
        <v>1369</v>
      </c>
      <c r="T49" s="236"/>
    </row>
    <row r="50" spans="1:20" ht="30" x14ac:dyDescent="0.25">
      <c r="A50" s="236" t="str">
        <f>'1'!A51</f>
        <v>1.2.3.6.1</v>
      </c>
      <c r="B50" s="237" t="str">
        <f>'1'!B51</f>
        <v>Установка АСКУЭ на п/с 35/10кВ ЗСМ ул.Селикатная</v>
      </c>
      <c r="C50" s="236" t="str">
        <f>'1'!C51</f>
        <v>J_1.2.3.6.1.N</v>
      </c>
      <c r="D50" s="87">
        <f>'1'!D51/1.2</f>
        <v>0.23528529333333331</v>
      </c>
      <c r="E50" s="87">
        <f>'1'!E51/1.2</f>
        <v>0</v>
      </c>
      <c r="F50" s="87">
        <f>'1'!F51/1.2</f>
        <v>0</v>
      </c>
      <c r="G50" s="87">
        <v>0</v>
      </c>
      <c r="H50" s="87">
        <f t="shared" si="2"/>
        <v>0.23528529333333331</v>
      </c>
      <c r="I50" s="87">
        <v>0</v>
      </c>
      <c r="J50" s="87">
        <f>'1'!H51/1.2</f>
        <v>0</v>
      </c>
      <c r="K50" s="87" t="s">
        <v>1369</v>
      </c>
      <c r="L50" s="87">
        <f>'1'!M51/1.2</f>
        <v>0</v>
      </c>
      <c r="M50" s="87" t="s">
        <v>1369</v>
      </c>
      <c r="N50" s="87">
        <f t="shared" si="3"/>
        <v>0.23528529333333331</v>
      </c>
      <c r="O50" s="87" t="s">
        <v>1369</v>
      </c>
      <c r="P50" s="87">
        <f t="shared" si="4"/>
        <v>0</v>
      </c>
      <c r="Q50" s="87" t="s">
        <v>1369</v>
      </c>
      <c r="R50" s="87">
        <v>0</v>
      </c>
      <c r="S50" s="236" t="s">
        <v>1369</v>
      </c>
      <c r="T50" s="236"/>
    </row>
    <row r="51" spans="1:20" ht="45" x14ac:dyDescent="0.25">
      <c r="A51" s="236" t="str">
        <f>'1'!A52</f>
        <v>1.4.</v>
      </c>
      <c r="B51" s="237" t="str">
        <f>'1'!B52</f>
        <v>Прочее новое строительство объектов электросетевого хозяйства, всего, в том числе:</v>
      </c>
      <c r="C51" s="236" t="str">
        <f>'1'!C52</f>
        <v>нд</v>
      </c>
      <c r="D51" s="87">
        <f>'1'!D52/1.2</f>
        <v>9.0008475000000008</v>
      </c>
      <c r="E51" s="87">
        <f>'1'!E52/1.2</f>
        <v>7.2687831666666671</v>
      </c>
      <c r="F51" s="87">
        <f>'1'!F52/1.2</f>
        <v>7.0141711799999991</v>
      </c>
      <c r="G51" s="87">
        <v>0</v>
      </c>
      <c r="H51" s="87">
        <f>D51-F51</f>
        <v>1.9866763200000017</v>
      </c>
      <c r="I51" s="87">
        <v>0</v>
      </c>
      <c r="J51" s="87">
        <f>'1'!H52/1.2</f>
        <v>0</v>
      </c>
      <c r="K51" s="87" t="s">
        <v>1369</v>
      </c>
      <c r="L51" s="87">
        <f>'1'!M52/1.2</f>
        <v>0</v>
      </c>
      <c r="M51" s="87" t="s">
        <v>1369</v>
      </c>
      <c r="N51" s="87">
        <f t="shared" si="3"/>
        <v>1.9866763200000017</v>
      </c>
      <c r="O51" s="87" t="s">
        <v>1369</v>
      </c>
      <c r="P51" s="87">
        <f>L51-J51</f>
        <v>0</v>
      </c>
      <c r="Q51" s="87" t="s">
        <v>1369</v>
      </c>
      <c r="R51" s="87">
        <v>0</v>
      </c>
      <c r="S51" s="236" t="s">
        <v>1369</v>
      </c>
      <c r="T51" s="236"/>
    </row>
    <row r="52" spans="1:20" ht="75" x14ac:dyDescent="0.25">
      <c r="A52" s="236" t="str">
        <f>'1'!A53</f>
        <v>1.4.1.</v>
      </c>
      <c r="B52" s="237" t="str">
        <f>'1'!B53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2" s="236" t="str">
        <f>'1'!C53</f>
        <v>J_1.4.1.O</v>
      </c>
      <c r="D52" s="87">
        <f>'1'!D53/1.2</f>
        <v>0.56884916666666663</v>
      </c>
      <c r="E52" s="87">
        <f>'1'!E53/1.2</f>
        <v>0.56884916666666663</v>
      </c>
      <c r="F52" s="87">
        <f>'1'!F53/1.2</f>
        <v>0</v>
      </c>
      <c r="G52" s="87">
        <v>0</v>
      </c>
      <c r="H52" s="87">
        <f t="shared" ref="H52:H57" si="14">D52-F52</f>
        <v>0.56884916666666663</v>
      </c>
      <c r="I52" s="87">
        <v>0</v>
      </c>
      <c r="J52" s="87">
        <f>'1'!H53/1.2</f>
        <v>0</v>
      </c>
      <c r="K52" s="87" t="s">
        <v>1369</v>
      </c>
      <c r="L52" s="87">
        <f>'1'!M53/1.2</f>
        <v>0</v>
      </c>
      <c r="M52" s="87" t="s">
        <v>1369</v>
      </c>
      <c r="N52" s="87">
        <f t="shared" si="3"/>
        <v>0.56884916666666663</v>
      </c>
      <c r="O52" s="87" t="s">
        <v>1369</v>
      </c>
      <c r="P52" s="87">
        <f t="shared" ref="P52:P57" si="15">L52-J52</f>
        <v>0</v>
      </c>
      <c r="Q52" s="87" t="s">
        <v>1369</v>
      </c>
      <c r="R52" s="87">
        <v>0</v>
      </c>
      <c r="S52" s="236" t="s">
        <v>1369</v>
      </c>
      <c r="T52" s="236"/>
    </row>
    <row r="53" spans="1:20" ht="45" x14ac:dyDescent="0.25">
      <c r="A53" s="236" t="str">
        <f>'1'!A54</f>
        <v>1.4.2.</v>
      </c>
      <c r="B53" s="237" t="str">
        <f>'1'!B54</f>
        <v xml:space="preserve">ВЛ-10кВ Ф-10"С" L-470м оп.88-94, оп.95-98, КЛ-10кВ Ф-10"С" L-190м оп.94-95   ул. Арсеньева. </v>
      </c>
      <c r="C53" s="236" t="str">
        <f>'1'!C54</f>
        <v>J_1.4.2.K</v>
      </c>
      <c r="D53" s="87">
        <f>'1'!D54/1.2</f>
        <v>0.88235416666666666</v>
      </c>
      <c r="E53" s="87">
        <f>'1'!E54/1.2</f>
        <v>0.80183300000000002</v>
      </c>
      <c r="F53" s="87">
        <f>'1'!F54/1.2</f>
        <v>1.0635273999999999</v>
      </c>
      <c r="G53" s="87">
        <v>0</v>
      </c>
      <c r="H53" s="87">
        <f t="shared" si="14"/>
        <v>-0.18117323333333324</v>
      </c>
      <c r="I53" s="87">
        <v>0</v>
      </c>
      <c r="J53" s="87">
        <f>'1'!H54/1.2</f>
        <v>0</v>
      </c>
      <c r="K53" s="87" t="s">
        <v>1369</v>
      </c>
      <c r="L53" s="87">
        <f>'1'!M54/1.2</f>
        <v>0</v>
      </c>
      <c r="M53" s="87" t="s">
        <v>1369</v>
      </c>
      <c r="N53" s="87">
        <f t="shared" si="3"/>
        <v>-0.18117323333333324</v>
      </c>
      <c r="O53" s="87" t="s">
        <v>1369</v>
      </c>
      <c r="P53" s="87">
        <f t="shared" si="15"/>
        <v>0</v>
      </c>
      <c r="Q53" s="87" t="s">
        <v>1369</v>
      </c>
      <c r="R53" s="87">
        <v>0</v>
      </c>
      <c r="S53" s="236" t="s">
        <v>1369</v>
      </c>
      <c r="T53" s="236"/>
    </row>
    <row r="54" spans="1:20" ht="45" x14ac:dyDescent="0.25">
      <c r="A54" s="236" t="str">
        <f>'1'!A55</f>
        <v>1.4.3.</v>
      </c>
      <c r="B54" s="237" t="str">
        <f>'1'!B55</f>
        <v>КЛ-10кВ Ф-16"М   L-1170м" п/с "межзаводская"- ТП-119, ул. Красногвардейская</v>
      </c>
      <c r="C54" s="236" t="str">
        <f>'1'!C55</f>
        <v>J_1.4.3.M</v>
      </c>
      <c r="D54" s="87">
        <f>'1'!D55/1.2</f>
        <v>1.9404725</v>
      </c>
      <c r="E54" s="87">
        <f>'1'!E55/1.2</f>
        <v>1.18841</v>
      </c>
      <c r="F54" s="87">
        <f>'1'!F55/1.2</f>
        <v>2.4055962699999998</v>
      </c>
      <c r="G54" s="87">
        <v>0</v>
      </c>
      <c r="H54" s="87">
        <f t="shared" si="14"/>
        <v>-0.46512376999999971</v>
      </c>
      <c r="I54" s="87">
        <v>0</v>
      </c>
      <c r="J54" s="87">
        <f>'1'!H55/1.2</f>
        <v>0</v>
      </c>
      <c r="K54" s="87" t="s">
        <v>1369</v>
      </c>
      <c r="L54" s="87">
        <f>'1'!M55/1.2</f>
        <v>0</v>
      </c>
      <c r="M54" s="87" t="s">
        <v>1369</v>
      </c>
      <c r="N54" s="87">
        <f t="shared" si="3"/>
        <v>-0.46512376999999971</v>
      </c>
      <c r="O54" s="87" t="s">
        <v>1369</v>
      </c>
      <c r="P54" s="87">
        <f t="shared" si="15"/>
        <v>0</v>
      </c>
      <c r="Q54" s="87" t="s">
        <v>1369</v>
      </c>
      <c r="R54" s="87">
        <v>0</v>
      </c>
      <c r="S54" s="236" t="s">
        <v>1369</v>
      </c>
      <c r="T54" s="236"/>
    </row>
    <row r="55" spans="1:20" ht="120" x14ac:dyDescent="0.25">
      <c r="A55" s="236" t="str">
        <f>'1'!A56</f>
        <v>1.4.4.</v>
      </c>
      <c r="B55" s="237" t="str">
        <f>'1'!B56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5" s="236" t="str">
        <f>'1'!C56</f>
        <v>J_1.4.4.N</v>
      </c>
      <c r="D55" s="87">
        <f>'1'!D56/1.2</f>
        <v>1.5590850000000001</v>
      </c>
      <c r="E55" s="87">
        <f>'1'!E56/1.2</f>
        <v>1.5590850000000001</v>
      </c>
      <c r="F55" s="87">
        <f>'1'!F56/1.2</f>
        <v>0</v>
      </c>
      <c r="G55" s="87">
        <v>0</v>
      </c>
      <c r="H55" s="87">
        <f t="shared" si="14"/>
        <v>1.5590850000000001</v>
      </c>
      <c r="I55" s="87">
        <v>0</v>
      </c>
      <c r="J55" s="87">
        <f>'1'!H56/1.2</f>
        <v>0</v>
      </c>
      <c r="K55" s="87" t="s">
        <v>1369</v>
      </c>
      <c r="L55" s="87">
        <f>'1'!M56/1.2</f>
        <v>0</v>
      </c>
      <c r="M55" s="87" t="s">
        <v>1369</v>
      </c>
      <c r="N55" s="87">
        <f t="shared" si="3"/>
        <v>1.5590850000000001</v>
      </c>
      <c r="O55" s="87" t="s">
        <v>1369</v>
      </c>
      <c r="P55" s="87">
        <f t="shared" si="15"/>
        <v>0</v>
      </c>
      <c r="Q55" s="87" t="s">
        <v>1369</v>
      </c>
      <c r="R55" s="87">
        <v>0</v>
      </c>
      <c r="S55" s="236" t="s">
        <v>1369</v>
      </c>
      <c r="T55" s="236"/>
    </row>
    <row r="56" spans="1:20" ht="30" x14ac:dyDescent="0.25">
      <c r="A56" s="236" t="str">
        <f>'1'!A57</f>
        <v>1.4.5.</v>
      </c>
      <c r="B56" s="237" t="str">
        <f>'1'!B57</f>
        <v xml:space="preserve">Установка  2КТПБ  (2*1000) ул.Краснознаменная 4  </v>
      </c>
      <c r="C56" s="236" t="str">
        <f>'1'!C57</f>
        <v>J_1.4.5.K</v>
      </c>
      <c r="D56" s="87">
        <f>'1'!D57/1.2</f>
        <v>4.0500866666666671</v>
      </c>
      <c r="E56" s="87">
        <f>'1'!E57/1.2</f>
        <v>3.1506059999999998</v>
      </c>
      <c r="F56" s="87">
        <f>'1'!F57/1.2</f>
        <v>3.545047509999999</v>
      </c>
      <c r="G56" s="87">
        <v>0</v>
      </c>
      <c r="H56" s="87">
        <f t="shared" si="14"/>
        <v>0.5050391566666681</v>
      </c>
      <c r="I56" s="87">
        <v>0</v>
      </c>
      <c r="J56" s="87">
        <f>'1'!H57/1.2</f>
        <v>0</v>
      </c>
      <c r="K56" s="87" t="s">
        <v>1369</v>
      </c>
      <c r="L56" s="87">
        <f>'1'!M57/1.2</f>
        <v>0</v>
      </c>
      <c r="M56" s="87" t="s">
        <v>1369</v>
      </c>
      <c r="N56" s="87">
        <f t="shared" si="3"/>
        <v>0.5050391566666681</v>
      </c>
      <c r="O56" s="87" t="s">
        <v>1369</v>
      </c>
      <c r="P56" s="87">
        <f t="shared" si="15"/>
        <v>0</v>
      </c>
      <c r="Q56" s="87" t="s">
        <v>1369</v>
      </c>
      <c r="R56" s="87">
        <v>0</v>
      </c>
      <c r="S56" s="236" t="s">
        <v>1369</v>
      </c>
      <c r="T56" s="236"/>
    </row>
    <row r="57" spans="1:20" ht="30" x14ac:dyDescent="0.25">
      <c r="A57" s="236" t="str">
        <f>'1'!A58</f>
        <v>1.6.</v>
      </c>
      <c r="B57" s="237" t="str">
        <f>'1'!B58</f>
        <v>Прочие инвестиционные проекты, всего, в том числе:</v>
      </c>
      <c r="C57" s="236" t="str">
        <f>'1'!C58</f>
        <v>нд</v>
      </c>
      <c r="D57" s="87">
        <f>SUM(D58:D74)</f>
        <v>27.598606878531086</v>
      </c>
      <c r="E57" s="87">
        <f t="shared" ref="E57:F57" si="16">SUM(E58:E74)</f>
        <v>25.491504791666667</v>
      </c>
      <c r="F57" s="87">
        <f t="shared" si="16"/>
        <v>20.569409159999999</v>
      </c>
      <c r="G57" s="87">
        <v>0</v>
      </c>
      <c r="H57" s="87">
        <f t="shared" si="14"/>
        <v>7.029197718531087</v>
      </c>
      <c r="I57" s="87">
        <v>0</v>
      </c>
      <c r="J57" s="87">
        <f>'1'!H58/1.2</f>
        <v>1.4160000000000001</v>
      </c>
      <c r="K57" s="87" t="s">
        <v>1369</v>
      </c>
      <c r="L57" s="87">
        <f>'1'!M58/1.2</f>
        <v>1.4185000000000001</v>
      </c>
      <c r="M57" s="87" t="s">
        <v>1369</v>
      </c>
      <c r="N57" s="87">
        <f t="shared" si="3"/>
        <v>5.6106977185310871</v>
      </c>
      <c r="O57" s="87" t="s">
        <v>1369</v>
      </c>
      <c r="P57" s="87">
        <f t="shared" si="15"/>
        <v>2.4999999999999467E-3</v>
      </c>
      <c r="Q57" s="87" t="s">
        <v>1369</v>
      </c>
      <c r="R57" s="87">
        <f t="shared" ref="R57" si="17">L57/J57*100</f>
        <v>100.17655367231637</v>
      </c>
      <c r="S57" s="236" t="s">
        <v>1369</v>
      </c>
      <c r="T57" s="236"/>
    </row>
    <row r="58" spans="1:20" x14ac:dyDescent="0.25">
      <c r="A58" s="236" t="str">
        <f>'1'!A59</f>
        <v>1.6.1.</v>
      </c>
      <c r="B58" s="237" t="str">
        <f>'1'!B59</f>
        <v>АГП на базе -ГАЗ-33086 ВИТО 24-21</v>
      </c>
      <c r="C58" s="236" t="str">
        <f>'1'!C59</f>
        <v>J_1.6.1.K</v>
      </c>
      <c r="D58" s="87">
        <f>'1'!D59/1.2</f>
        <v>3.5232203389830503</v>
      </c>
      <c r="E58" s="87">
        <f>'1'!E59/1.2</f>
        <v>5.8792566666666666</v>
      </c>
      <c r="F58" s="87">
        <f>'1'!F59/1.2</f>
        <v>7.0000000000000009</v>
      </c>
      <c r="G58" s="87">
        <v>0</v>
      </c>
      <c r="H58" s="87">
        <f>D58-F58</f>
        <v>-3.4767796610169506</v>
      </c>
      <c r="I58" s="87">
        <v>0</v>
      </c>
      <c r="J58" s="87">
        <f>'1'!H59/1.2</f>
        <v>0</v>
      </c>
      <c r="K58" s="87" t="s">
        <v>1369</v>
      </c>
      <c r="L58" s="87">
        <f>'1'!M59/1.2</f>
        <v>0</v>
      </c>
      <c r="M58" s="87" t="s">
        <v>1369</v>
      </c>
      <c r="N58" s="87">
        <f t="shared" si="3"/>
        <v>-3.4767796610169506</v>
      </c>
      <c r="O58" s="87" t="s">
        <v>1369</v>
      </c>
      <c r="P58" s="87">
        <f>L58-J58</f>
        <v>0</v>
      </c>
      <c r="Q58" s="87" t="s">
        <v>1369</v>
      </c>
      <c r="R58" s="87">
        <v>0</v>
      </c>
      <c r="S58" s="236" t="s">
        <v>1369</v>
      </c>
      <c r="T58" s="236"/>
    </row>
    <row r="59" spans="1:20" ht="30" x14ac:dyDescent="0.25">
      <c r="A59" s="236" t="str">
        <f>'1'!A60</f>
        <v>1.6.2.</v>
      </c>
      <c r="B59" s="237" t="str">
        <f>'1'!B60</f>
        <v>грузовик с манипулятором Хёндай НР-120</v>
      </c>
      <c r="C59" s="236" t="str">
        <f>'1'!C60</f>
        <v>J_1.6.2.L</v>
      </c>
      <c r="D59" s="87">
        <f>'1'!D60/1.2</f>
        <v>1.9398305084745748</v>
      </c>
      <c r="E59" s="87">
        <f>'1'!E60/1.2</f>
        <v>0</v>
      </c>
      <c r="F59" s="87">
        <f>'1'!F60/1.2</f>
        <v>0</v>
      </c>
      <c r="G59" s="87">
        <v>0</v>
      </c>
      <c r="H59" s="87">
        <f t="shared" ref="H59:H74" si="18">D59-F59</f>
        <v>1.9398305084745748</v>
      </c>
      <c r="I59" s="87">
        <v>0</v>
      </c>
      <c r="J59" s="87">
        <f>'1'!H60/1.2</f>
        <v>0</v>
      </c>
      <c r="K59" s="87" t="s">
        <v>1369</v>
      </c>
      <c r="L59" s="87">
        <f>'1'!M60/1.2</f>
        <v>0</v>
      </c>
      <c r="M59" s="87" t="s">
        <v>1369</v>
      </c>
      <c r="N59" s="87">
        <f t="shared" si="3"/>
        <v>1.9398305084745748</v>
      </c>
      <c r="O59" s="87" t="s">
        <v>1369</v>
      </c>
      <c r="P59" s="87">
        <f t="shared" ref="P59:P74" si="19">L59-J59</f>
        <v>0</v>
      </c>
      <c r="Q59" s="87" t="s">
        <v>1369</v>
      </c>
      <c r="R59" s="87">
        <v>0</v>
      </c>
      <c r="S59" s="236" t="s">
        <v>1369</v>
      </c>
      <c r="T59" s="236"/>
    </row>
    <row r="60" spans="1:20" x14ac:dyDescent="0.25">
      <c r="A60" s="236" t="str">
        <f>'1'!A61</f>
        <v>1.6.3.</v>
      </c>
      <c r="B60" s="237" t="str">
        <f>'1'!B61</f>
        <v>экскаватор гусеничный САТ-305 SR</v>
      </c>
      <c r="C60" s="236" t="str">
        <f>'1'!C61</f>
        <v>J_1.6.3.L</v>
      </c>
      <c r="D60" s="87">
        <f>'1'!D61/1.2</f>
        <v>1.3855932203389834</v>
      </c>
      <c r="E60" s="87">
        <f>'1'!E61/1.2</f>
        <v>1.25</v>
      </c>
      <c r="F60" s="87">
        <f>'1'!F61/1.2</f>
        <v>1.6610833300000001</v>
      </c>
      <c r="G60" s="87">
        <v>0</v>
      </c>
      <c r="H60" s="87">
        <f t="shared" si="18"/>
        <v>-0.27549010966101672</v>
      </c>
      <c r="I60" s="87">
        <v>0</v>
      </c>
      <c r="J60" s="87">
        <f>'1'!H61/1.2</f>
        <v>0</v>
      </c>
      <c r="K60" s="87" t="s">
        <v>1369</v>
      </c>
      <c r="L60" s="87">
        <f>'1'!M61/1.2</f>
        <v>0</v>
      </c>
      <c r="M60" s="87" t="s">
        <v>1369</v>
      </c>
      <c r="N60" s="87">
        <f t="shared" si="3"/>
        <v>-0.27549010966101672</v>
      </c>
      <c r="O60" s="87" t="s">
        <v>1369</v>
      </c>
      <c r="P60" s="87">
        <f t="shared" si="19"/>
        <v>0</v>
      </c>
      <c r="Q60" s="87" t="s">
        <v>1369</v>
      </c>
      <c r="R60" s="87">
        <v>0</v>
      </c>
      <c r="S60" s="236" t="s">
        <v>1369</v>
      </c>
      <c r="T60" s="236"/>
    </row>
    <row r="61" spans="1:20" x14ac:dyDescent="0.25">
      <c r="A61" s="236" t="str">
        <f>'1'!A62</f>
        <v>1.6.4.</v>
      </c>
      <c r="B61" s="237" t="str">
        <f>'1'!B62</f>
        <v>БКМ на базе ГАЗ-33086</v>
      </c>
      <c r="C61" s="236" t="str">
        <f>'1'!C62</f>
        <v>J_1.6.4.M</v>
      </c>
      <c r="D61" s="87">
        <f>'1'!D62/1.2</f>
        <v>5.0979661016949169</v>
      </c>
      <c r="E61" s="87">
        <f>'1'!E62/1.2</f>
        <v>3.9583333333333335</v>
      </c>
      <c r="F61" s="87">
        <f>'1'!F62/1.2</f>
        <v>4.5433325</v>
      </c>
      <c r="G61" s="87">
        <v>0</v>
      </c>
      <c r="H61" s="87">
        <f t="shared" si="18"/>
        <v>0.55463360169491693</v>
      </c>
      <c r="I61" s="87">
        <v>0</v>
      </c>
      <c r="J61" s="87">
        <f>'1'!H62/1.2</f>
        <v>0</v>
      </c>
      <c r="K61" s="87" t="s">
        <v>1369</v>
      </c>
      <c r="L61" s="87">
        <f>'1'!M62/1.2</f>
        <v>0</v>
      </c>
      <c r="M61" s="87" t="s">
        <v>1369</v>
      </c>
      <c r="N61" s="87">
        <f t="shared" si="3"/>
        <v>0.55463360169491693</v>
      </c>
      <c r="O61" s="87" t="s">
        <v>1369</v>
      </c>
      <c r="P61" s="87">
        <f t="shared" si="19"/>
        <v>0</v>
      </c>
      <c r="Q61" s="87" t="s">
        <v>1369</v>
      </c>
      <c r="R61" s="87">
        <v>0</v>
      </c>
      <c r="S61" s="236" t="s">
        <v>1369</v>
      </c>
      <c r="T61" s="236"/>
    </row>
    <row r="62" spans="1:20" ht="30" x14ac:dyDescent="0.25">
      <c r="A62" s="236" t="str">
        <f>'1'!A63</f>
        <v>1.6.5.</v>
      </c>
      <c r="B62" s="237" t="str">
        <f>'1'!B63</f>
        <v>установка управляемого прокола Р20 "PIT"</v>
      </c>
      <c r="C62" s="236" t="str">
        <f>'1'!C63</f>
        <v>J_1.6.5.L</v>
      </c>
      <c r="D62" s="87">
        <f>'1'!D63/1.2</f>
        <v>0.92372881355932512</v>
      </c>
      <c r="E62" s="87">
        <f>'1'!E63/1.2</f>
        <v>0.99333333333333329</v>
      </c>
      <c r="F62" s="87">
        <f>'1'!F63/1.2</f>
        <v>0</v>
      </c>
      <c r="G62" s="87">
        <v>0</v>
      </c>
      <c r="H62" s="87">
        <f t="shared" si="18"/>
        <v>0.92372881355932512</v>
      </c>
      <c r="I62" s="87">
        <v>0</v>
      </c>
      <c r="J62" s="87">
        <f>'1'!H63/1.2</f>
        <v>0</v>
      </c>
      <c r="K62" s="87" t="s">
        <v>1369</v>
      </c>
      <c r="L62" s="87">
        <f>'1'!M63/1.2</f>
        <v>0</v>
      </c>
      <c r="M62" s="87" t="s">
        <v>1369</v>
      </c>
      <c r="N62" s="87">
        <f t="shared" si="3"/>
        <v>0.92372881355932512</v>
      </c>
      <c r="O62" s="87" t="s">
        <v>1369</v>
      </c>
      <c r="P62" s="87">
        <f t="shared" si="19"/>
        <v>0</v>
      </c>
      <c r="Q62" s="87" t="s">
        <v>1369</v>
      </c>
      <c r="R62" s="87">
        <v>0</v>
      </c>
      <c r="S62" s="236" t="s">
        <v>1369</v>
      </c>
      <c r="T62" s="236"/>
    </row>
    <row r="63" spans="1:20" x14ac:dyDescent="0.25">
      <c r="A63" s="236" t="str">
        <f>'1'!A64</f>
        <v>1.6.6.</v>
      </c>
      <c r="B63" s="237" t="str">
        <f>'1'!B64</f>
        <v>измельчитель веток Skorpion 160R/90</v>
      </c>
      <c r="C63" s="236" t="str">
        <f>'1'!C64</f>
        <v>J_1.6.6.K</v>
      </c>
      <c r="D63" s="87">
        <f>'1'!D64/1.2</f>
        <v>0.99372881355932496</v>
      </c>
      <c r="E63" s="87">
        <f>'1'!E64/1.2</f>
        <v>1.5278333333333334</v>
      </c>
      <c r="F63" s="87">
        <f>'1'!F64/1.2</f>
        <v>1.2608000000000001</v>
      </c>
      <c r="G63" s="87">
        <v>0</v>
      </c>
      <c r="H63" s="87">
        <f t="shared" si="18"/>
        <v>-0.26707118644067518</v>
      </c>
      <c r="I63" s="87">
        <v>0</v>
      </c>
      <c r="J63" s="87">
        <f>'1'!H64/1.2</f>
        <v>0</v>
      </c>
      <c r="K63" s="87" t="s">
        <v>1369</v>
      </c>
      <c r="L63" s="87">
        <f>'1'!M64/1.2</f>
        <v>0</v>
      </c>
      <c r="M63" s="87" t="s">
        <v>1369</v>
      </c>
      <c r="N63" s="87">
        <f t="shared" si="3"/>
        <v>-0.26707118644067518</v>
      </c>
      <c r="O63" s="87" t="s">
        <v>1369</v>
      </c>
      <c r="P63" s="87">
        <f t="shared" si="19"/>
        <v>0</v>
      </c>
      <c r="Q63" s="87" t="s">
        <v>1369</v>
      </c>
      <c r="R63" s="87">
        <v>0</v>
      </c>
      <c r="S63" s="236" t="s">
        <v>1369</v>
      </c>
      <c r="T63" s="236"/>
    </row>
    <row r="64" spans="1:20" x14ac:dyDescent="0.25">
      <c r="A64" s="236" t="str">
        <f>'1'!A65</f>
        <v>1.6.7.</v>
      </c>
      <c r="B64" s="237" t="str">
        <f>'1'!B65</f>
        <v>УАЗ Патриот</v>
      </c>
      <c r="C64" s="236" t="str">
        <f>'1'!C65</f>
        <v>J_1.6.7.L</v>
      </c>
      <c r="D64" s="87">
        <f>'1'!D65/1.2</f>
        <v>0.92372881355932512</v>
      </c>
      <c r="E64" s="87">
        <f>'1'!E65/1.2</f>
        <v>1.0833333333333335</v>
      </c>
      <c r="F64" s="87">
        <f>'1'!F65/1.2</f>
        <v>1.1023100000000001</v>
      </c>
      <c r="G64" s="87">
        <v>0</v>
      </c>
      <c r="H64" s="87">
        <f t="shared" si="18"/>
        <v>-0.178581186440675</v>
      </c>
      <c r="I64" s="87">
        <v>0</v>
      </c>
      <c r="J64" s="87">
        <f>'1'!H65/1.2</f>
        <v>0</v>
      </c>
      <c r="K64" s="87" t="s">
        <v>1369</v>
      </c>
      <c r="L64" s="87">
        <f>'1'!M65/1.2</f>
        <v>0</v>
      </c>
      <c r="M64" s="87" t="s">
        <v>1369</v>
      </c>
      <c r="N64" s="87">
        <f t="shared" si="3"/>
        <v>-0.178581186440675</v>
      </c>
      <c r="O64" s="87" t="s">
        <v>1369</v>
      </c>
      <c r="P64" s="87">
        <f t="shared" si="19"/>
        <v>0</v>
      </c>
      <c r="Q64" s="87" t="s">
        <v>1369</v>
      </c>
      <c r="R64" s="87">
        <v>0</v>
      </c>
      <c r="S64" s="236" t="s">
        <v>1369</v>
      </c>
      <c r="T64" s="236"/>
    </row>
    <row r="65" spans="1:20" ht="30" x14ac:dyDescent="0.25">
      <c r="A65" s="236" t="str">
        <f>'1'!A66</f>
        <v>1.6.8.</v>
      </c>
      <c r="B65" s="237" t="str">
        <f>'1'!B66</f>
        <v>Автогидроподъемник АГП на базе ГАЗ-33086</v>
      </c>
      <c r="C65" s="236" t="str">
        <f>'1'!C66</f>
        <v>J_1.6.8.O</v>
      </c>
      <c r="D65" s="87">
        <f>'1'!D66/1.2</f>
        <v>3.4436441666666671</v>
      </c>
      <c r="E65" s="87">
        <f>'1'!E66/1.2</f>
        <v>3.4436441666666671</v>
      </c>
      <c r="F65" s="87">
        <f>'1'!F66/1.2</f>
        <v>0</v>
      </c>
      <c r="G65" s="87">
        <v>0</v>
      </c>
      <c r="H65" s="87">
        <f t="shared" si="18"/>
        <v>3.4436441666666671</v>
      </c>
      <c r="I65" s="87">
        <v>0</v>
      </c>
      <c r="J65" s="87">
        <f>'1'!H66/1.2</f>
        <v>0</v>
      </c>
      <c r="K65" s="87" t="s">
        <v>1369</v>
      </c>
      <c r="L65" s="87">
        <f>'1'!M66/1.2</f>
        <v>0</v>
      </c>
      <c r="M65" s="87" t="s">
        <v>1369</v>
      </c>
      <c r="N65" s="87">
        <f t="shared" si="3"/>
        <v>3.4436441666666671</v>
      </c>
      <c r="O65" s="87" t="s">
        <v>1369</v>
      </c>
      <c r="P65" s="87">
        <f t="shared" si="19"/>
        <v>0</v>
      </c>
      <c r="Q65" s="87" t="s">
        <v>1369</v>
      </c>
      <c r="R65" s="87">
        <v>0</v>
      </c>
      <c r="S65" s="236" t="s">
        <v>1369</v>
      </c>
      <c r="T65" s="236"/>
    </row>
    <row r="66" spans="1:20" x14ac:dyDescent="0.25">
      <c r="A66" s="236" t="str">
        <f>'1'!A67</f>
        <v>1.6.9.</v>
      </c>
      <c r="B66" s="237" t="str">
        <f>'1'!B67</f>
        <v>ПРМ на базе ГАЗ-33086</v>
      </c>
      <c r="C66" s="236" t="str">
        <f>'1'!C67</f>
        <v>J_1.6.9.K</v>
      </c>
      <c r="D66" s="87">
        <f>'1'!D67/1.2</f>
        <v>1.6261016949152582</v>
      </c>
      <c r="E66" s="87">
        <f>'1'!E67/1.2</f>
        <v>2.5833333333333335</v>
      </c>
      <c r="F66" s="87">
        <f>'1'!F67/1.2</f>
        <v>2.6524999999999999</v>
      </c>
      <c r="G66" s="87">
        <v>0</v>
      </c>
      <c r="H66" s="87">
        <f t="shared" si="18"/>
        <v>-1.0263983050847416</v>
      </c>
      <c r="I66" s="87">
        <v>0</v>
      </c>
      <c r="J66" s="87">
        <f>'1'!H67/1.2</f>
        <v>0</v>
      </c>
      <c r="K66" s="87" t="s">
        <v>1369</v>
      </c>
      <c r="L66" s="87">
        <f>'1'!M67/1.2</f>
        <v>0</v>
      </c>
      <c r="M66" s="87" t="s">
        <v>1369</v>
      </c>
      <c r="N66" s="87">
        <f t="shared" si="3"/>
        <v>-1.0263983050847416</v>
      </c>
      <c r="O66" s="87" t="s">
        <v>1369</v>
      </c>
      <c r="P66" s="87">
        <f t="shared" si="19"/>
        <v>0</v>
      </c>
      <c r="Q66" s="87" t="s">
        <v>1369</v>
      </c>
      <c r="R66" s="87">
        <v>0</v>
      </c>
      <c r="S66" s="236" t="s">
        <v>1369</v>
      </c>
      <c r="T66" s="236"/>
    </row>
    <row r="67" spans="1:20" x14ac:dyDescent="0.25">
      <c r="A67" s="236" t="str">
        <f>'1'!A68</f>
        <v>1.6.10.</v>
      </c>
      <c r="B67" s="237" t="str">
        <f>'1'!B68</f>
        <v>тракторный -тягач на базе МТЗ-82</v>
      </c>
      <c r="C67" s="236" t="str">
        <f>'1'!C68</f>
        <v>J_1.6.10.M</v>
      </c>
      <c r="D67" s="87">
        <f>'1'!D68/1.2</f>
        <v>1.2272881355932168</v>
      </c>
      <c r="E67" s="87">
        <f>'1'!E68/1.2</f>
        <v>0</v>
      </c>
      <c r="F67" s="87">
        <f>'1'!F68/1.2</f>
        <v>0</v>
      </c>
      <c r="G67" s="87">
        <v>0</v>
      </c>
      <c r="H67" s="87">
        <f t="shared" si="18"/>
        <v>1.2272881355932168</v>
      </c>
      <c r="I67" s="87">
        <v>0</v>
      </c>
      <c r="J67" s="87">
        <f>'1'!H68/1.2</f>
        <v>0</v>
      </c>
      <c r="K67" s="87" t="s">
        <v>1369</v>
      </c>
      <c r="L67" s="87">
        <f>'1'!M68/1.2</f>
        <v>0</v>
      </c>
      <c r="M67" s="87" t="s">
        <v>1369</v>
      </c>
      <c r="N67" s="87">
        <f t="shared" si="3"/>
        <v>1.2272881355932168</v>
      </c>
      <c r="O67" s="87" t="s">
        <v>1369</v>
      </c>
      <c r="P67" s="87">
        <f t="shared" si="19"/>
        <v>0</v>
      </c>
      <c r="Q67" s="87" t="s">
        <v>1369</v>
      </c>
      <c r="R67" s="87">
        <v>0</v>
      </c>
      <c r="S67" s="236" t="s">
        <v>1369</v>
      </c>
      <c r="T67" s="236"/>
    </row>
    <row r="68" spans="1:20" x14ac:dyDescent="0.25">
      <c r="A68" s="236" t="str">
        <f>'1'!A69</f>
        <v>1.6.11.</v>
      </c>
      <c r="B68" s="237" t="str">
        <f>'1'!B69</f>
        <v>самосвал Хёндай HP-65</v>
      </c>
      <c r="C68" s="236" t="str">
        <f>'1'!C69</f>
        <v>J_1.6.11.L</v>
      </c>
      <c r="D68" s="87">
        <f>'1'!D69/1.2</f>
        <v>2.0322033898305087</v>
      </c>
      <c r="E68" s="87">
        <f>'1'!E69/1.2</f>
        <v>1.8333333333333335</v>
      </c>
      <c r="F68" s="87">
        <f>'1'!F69/1.2</f>
        <v>2.0203000000000002</v>
      </c>
      <c r="G68" s="87">
        <v>0</v>
      </c>
      <c r="H68" s="87">
        <f t="shared" si="18"/>
        <v>1.1903389830508537E-2</v>
      </c>
      <c r="I68" s="87">
        <v>0</v>
      </c>
      <c r="J68" s="87">
        <f>'1'!H69/1.2</f>
        <v>0</v>
      </c>
      <c r="K68" s="87" t="s">
        <v>1369</v>
      </c>
      <c r="L68" s="87">
        <f>'1'!M69/1.2</f>
        <v>0</v>
      </c>
      <c r="M68" s="87" t="s">
        <v>1369</v>
      </c>
      <c r="N68" s="87">
        <f t="shared" si="3"/>
        <v>1.1903389830508537E-2</v>
      </c>
      <c r="O68" s="87" t="s">
        <v>1369</v>
      </c>
      <c r="P68" s="87">
        <f t="shared" si="19"/>
        <v>0</v>
      </c>
      <c r="Q68" s="87" t="s">
        <v>1369</v>
      </c>
      <c r="R68" s="87">
        <v>0</v>
      </c>
      <c r="S68" s="236" t="s">
        <v>1369</v>
      </c>
      <c r="T68" s="236"/>
    </row>
    <row r="69" spans="1:20" x14ac:dyDescent="0.25">
      <c r="A69" s="236" t="str">
        <f>'1'!A70</f>
        <v>1.6.12.</v>
      </c>
      <c r="B69" s="237" t="str">
        <f>'1'!B70</f>
        <v>УАЗ -390995 (буханка)</v>
      </c>
      <c r="C69" s="236" t="str">
        <f>'1'!C70</f>
        <v>J_1.6.12.M</v>
      </c>
      <c r="D69" s="87">
        <f>'1'!D70/1.2</f>
        <v>0.7552542372881359</v>
      </c>
      <c r="E69" s="87">
        <f>'1'!E70/1.2</f>
        <v>2.557666666666667</v>
      </c>
      <c r="F69" s="87">
        <f>'1'!F70/1.2</f>
        <v>0</v>
      </c>
      <c r="G69" s="87">
        <v>0</v>
      </c>
      <c r="H69" s="87">
        <f t="shared" si="18"/>
        <v>0.7552542372881359</v>
      </c>
      <c r="I69" s="87">
        <v>0</v>
      </c>
      <c r="J69" s="87">
        <f>'1'!H70/1.2</f>
        <v>1.4160000000000001</v>
      </c>
      <c r="K69" s="87" t="s">
        <v>1369</v>
      </c>
      <c r="L69" s="87">
        <f>'1'!M70/1.2</f>
        <v>1.4185000000000001</v>
      </c>
      <c r="M69" s="87" t="s">
        <v>1369</v>
      </c>
      <c r="N69" s="87">
        <f t="shared" si="3"/>
        <v>-0.6632457627118642</v>
      </c>
      <c r="O69" s="87" t="s">
        <v>1369</v>
      </c>
      <c r="P69" s="87">
        <f t="shared" si="19"/>
        <v>2.4999999999999467E-3</v>
      </c>
      <c r="Q69" s="87" t="s">
        <v>1369</v>
      </c>
      <c r="R69" s="87">
        <v>0</v>
      </c>
      <c r="S69" s="236" t="s">
        <v>1369</v>
      </c>
      <c r="T69" s="236"/>
    </row>
    <row r="70" spans="1:20" ht="30" x14ac:dyDescent="0.25">
      <c r="A70" s="236" t="str">
        <f>'1'!A71</f>
        <v>1.6.13.</v>
      </c>
      <c r="B70" s="237" t="str">
        <f>'1'!B71</f>
        <v>БКМ-205Д-01 на базе МТЗ-82 (ямобур)</v>
      </c>
      <c r="C70" s="236" t="str">
        <f>'1'!C71</f>
        <v>J_1.6.13.N</v>
      </c>
      <c r="D70" s="87">
        <f>'1'!D71/1.2</f>
        <v>2.79677966101695</v>
      </c>
      <c r="E70" s="87">
        <f>'1'!E71/1.2</f>
        <v>0</v>
      </c>
      <c r="F70" s="87">
        <f>'1'!F71/1.2</f>
        <v>0</v>
      </c>
      <c r="G70" s="87">
        <v>0</v>
      </c>
      <c r="H70" s="87">
        <f t="shared" si="18"/>
        <v>2.79677966101695</v>
      </c>
      <c r="I70" s="87">
        <v>0</v>
      </c>
      <c r="J70" s="87">
        <f>'1'!H71/1.2</f>
        <v>0</v>
      </c>
      <c r="K70" s="87" t="s">
        <v>1369</v>
      </c>
      <c r="L70" s="87">
        <f>'1'!M71/1.2</f>
        <v>0</v>
      </c>
      <c r="M70" s="87" t="s">
        <v>1369</v>
      </c>
      <c r="N70" s="87">
        <f t="shared" si="3"/>
        <v>2.79677966101695</v>
      </c>
      <c r="O70" s="87" t="s">
        <v>1369</v>
      </c>
      <c r="P70" s="87">
        <f t="shared" si="19"/>
        <v>0</v>
      </c>
      <c r="Q70" s="87" t="s">
        <v>1369</v>
      </c>
      <c r="R70" s="87">
        <v>0</v>
      </c>
      <c r="S70" s="236" t="s">
        <v>1369</v>
      </c>
      <c r="T70" s="236"/>
    </row>
    <row r="71" spans="1:20" ht="30" x14ac:dyDescent="0.25">
      <c r="A71" s="236" t="str">
        <f>'1'!A72</f>
        <v>1.6.14.</v>
      </c>
      <c r="B71" s="237" t="str">
        <f>'1'!B72</f>
        <v xml:space="preserve">измеритель параметров силовых трансформаторов К 540-3 </v>
      </c>
      <c r="C71" s="236" t="str">
        <f>'1'!C72</f>
        <v>J_1.6.14.M</v>
      </c>
      <c r="D71" s="87">
        <f>'1'!D72/1.2</f>
        <v>0.27189152542372885</v>
      </c>
      <c r="E71" s="87">
        <f>'1'!E72/1.2</f>
        <v>0</v>
      </c>
      <c r="F71" s="87">
        <f>'1'!F72/1.2</f>
        <v>0</v>
      </c>
      <c r="G71" s="87">
        <v>0</v>
      </c>
      <c r="H71" s="87">
        <f t="shared" si="18"/>
        <v>0.27189152542372885</v>
      </c>
      <c r="I71" s="87">
        <v>0</v>
      </c>
      <c r="J71" s="87">
        <f>'1'!H72/1.2</f>
        <v>0</v>
      </c>
      <c r="K71" s="87" t="s">
        <v>1369</v>
      </c>
      <c r="L71" s="87">
        <f>'1'!M72/1.2</f>
        <v>0</v>
      </c>
      <c r="M71" s="87" t="s">
        <v>1369</v>
      </c>
      <c r="N71" s="87">
        <f t="shared" si="3"/>
        <v>0.27189152542372885</v>
      </c>
      <c r="O71" s="87" t="s">
        <v>1369</v>
      </c>
      <c r="P71" s="87">
        <f t="shared" si="19"/>
        <v>0</v>
      </c>
      <c r="Q71" s="87" t="s">
        <v>1369</v>
      </c>
      <c r="R71" s="87">
        <v>0</v>
      </c>
      <c r="S71" s="236" t="s">
        <v>1369</v>
      </c>
      <c r="T71" s="236"/>
    </row>
    <row r="72" spans="1:20" x14ac:dyDescent="0.25">
      <c r="A72" s="236" t="str">
        <f>'1'!A73</f>
        <v>1.6.15.</v>
      </c>
      <c r="B72" s="237" t="str">
        <f>'1'!B73</f>
        <v>СКАТ -70П</v>
      </c>
      <c r="C72" s="236" t="str">
        <f>'1'!C73</f>
        <v>J_1.6.15.K</v>
      </c>
      <c r="D72" s="87">
        <f>'1'!D73/1.2</f>
        <v>0.16712711864406779</v>
      </c>
      <c r="E72" s="87">
        <f>'1'!E73/1.2</f>
        <v>0.1542</v>
      </c>
      <c r="F72" s="87">
        <f>'1'!F73/1.2</f>
        <v>0.125</v>
      </c>
      <c r="G72" s="87">
        <v>0</v>
      </c>
      <c r="H72" s="87">
        <f t="shared" si="18"/>
        <v>4.212711864406779E-2</v>
      </c>
      <c r="I72" s="87">
        <v>0</v>
      </c>
      <c r="J72" s="87">
        <f>'1'!H73/1.2</f>
        <v>0</v>
      </c>
      <c r="K72" s="87" t="s">
        <v>1369</v>
      </c>
      <c r="L72" s="87">
        <f>'1'!M73/1.2</f>
        <v>0</v>
      </c>
      <c r="M72" s="87" t="s">
        <v>1369</v>
      </c>
      <c r="N72" s="87">
        <f t="shared" si="3"/>
        <v>4.212711864406779E-2</v>
      </c>
      <c r="O72" s="87" t="s">
        <v>1369</v>
      </c>
      <c r="P72" s="87">
        <f t="shared" si="19"/>
        <v>0</v>
      </c>
      <c r="Q72" s="87" t="s">
        <v>1369</v>
      </c>
      <c r="R72" s="87">
        <v>0</v>
      </c>
      <c r="S72" s="236" t="s">
        <v>1369</v>
      </c>
      <c r="T72" s="236"/>
    </row>
    <row r="73" spans="1:20" x14ac:dyDescent="0.25">
      <c r="A73" s="236" t="str">
        <f>'1'!A74</f>
        <v>1.6.16.</v>
      </c>
      <c r="B73" s="237" t="str">
        <f>'1'!B74</f>
        <v>СКАТ М100В</v>
      </c>
      <c r="C73" s="236" t="str">
        <f>'1'!C74</f>
        <v>J_1.6.16.L</v>
      </c>
      <c r="D73" s="87">
        <f>'1'!D74/1.2</f>
        <v>0.22723728813559321</v>
      </c>
      <c r="E73" s="87">
        <f>'1'!E74/1.2</f>
        <v>0.22723729166666665</v>
      </c>
      <c r="F73" s="87">
        <f>'1'!F74/1.2</f>
        <v>0.20408332999999998</v>
      </c>
      <c r="G73" s="87">
        <v>0</v>
      </c>
      <c r="H73" s="87">
        <f t="shared" si="18"/>
        <v>2.3153958135593233E-2</v>
      </c>
      <c r="I73" s="87">
        <v>0</v>
      </c>
      <c r="J73" s="87">
        <f>'1'!H74/1.2</f>
        <v>0</v>
      </c>
      <c r="K73" s="87" t="s">
        <v>1369</v>
      </c>
      <c r="L73" s="87">
        <f>'1'!M74/1.2</f>
        <v>0</v>
      </c>
      <c r="M73" s="87" t="s">
        <v>1369</v>
      </c>
      <c r="N73" s="87">
        <f t="shared" si="3"/>
        <v>2.3153958135593233E-2</v>
      </c>
      <c r="O73" s="87" t="s">
        <v>1369</v>
      </c>
      <c r="P73" s="87">
        <f t="shared" si="19"/>
        <v>0</v>
      </c>
      <c r="Q73" s="87" t="s">
        <v>1369</v>
      </c>
      <c r="R73" s="87">
        <v>0</v>
      </c>
      <c r="S73" s="236" t="s">
        <v>1369</v>
      </c>
      <c r="T73" s="236"/>
    </row>
    <row r="74" spans="1:20" ht="45" x14ac:dyDescent="0.25">
      <c r="A74" s="236" t="str">
        <f>'1'!A75</f>
        <v>1.6.17.</v>
      </c>
      <c r="B74" s="237" t="str">
        <f>'1'!B75</f>
        <v>СВП-10 стенд механических испытаний повреждений для ведения работ на высоте</v>
      </c>
      <c r="C74" s="236" t="str">
        <f>'1'!C75</f>
        <v>J_1.6.17.N</v>
      </c>
      <c r="D74" s="87">
        <f>'1'!D75/1.2</f>
        <v>0.26328305084745757</v>
      </c>
      <c r="E74" s="87">
        <f>'1'!E75/1.2</f>
        <v>0</v>
      </c>
      <c r="F74" s="87">
        <f>'1'!F75/1.2</f>
        <v>0</v>
      </c>
      <c r="G74" s="87">
        <v>0</v>
      </c>
      <c r="H74" s="87">
        <f t="shared" si="18"/>
        <v>0.26328305084745757</v>
      </c>
      <c r="I74" s="87">
        <v>0</v>
      </c>
      <c r="J74" s="87">
        <f>'1'!H75/1.2</f>
        <v>0</v>
      </c>
      <c r="K74" s="87" t="s">
        <v>1369</v>
      </c>
      <c r="L74" s="87">
        <f>'1'!M75/1.2</f>
        <v>0</v>
      </c>
      <c r="M74" s="87" t="s">
        <v>1369</v>
      </c>
      <c r="N74" s="87">
        <f t="shared" si="3"/>
        <v>0.26328305084745757</v>
      </c>
      <c r="O74" s="87" t="s">
        <v>1369</v>
      </c>
      <c r="P74" s="87">
        <f t="shared" si="19"/>
        <v>0</v>
      </c>
      <c r="Q74" s="87" t="s">
        <v>1369</v>
      </c>
      <c r="R74" s="87">
        <v>0</v>
      </c>
      <c r="S74" s="236" t="s">
        <v>1369</v>
      </c>
      <c r="T74" s="236"/>
    </row>
  </sheetData>
  <mergeCells count="15">
    <mergeCell ref="H12:I13"/>
    <mergeCell ref="J12:M12"/>
    <mergeCell ref="N12:O13"/>
    <mergeCell ref="P12:S12"/>
    <mergeCell ref="A12:A14"/>
    <mergeCell ref="B12:B14"/>
    <mergeCell ref="C12:C14"/>
    <mergeCell ref="D12:D14"/>
    <mergeCell ref="E12:E14"/>
    <mergeCell ref="F12:G13"/>
    <mergeCell ref="T12:T14"/>
    <mergeCell ref="J13:K13"/>
    <mergeCell ref="L13:M13"/>
    <mergeCell ref="P13:Q13"/>
    <mergeCell ref="R13:S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V21"/>
  <sheetViews>
    <sheetView workbookViewId="0">
      <selection activeCell="E27" sqref="E27"/>
    </sheetView>
  </sheetViews>
  <sheetFormatPr defaultRowHeight="15" x14ac:dyDescent="0.25"/>
  <sheetData>
    <row r="1" spans="1:22" x14ac:dyDescent="0.25">
      <c r="A1" s="1" t="s">
        <v>122</v>
      </c>
    </row>
    <row r="2" spans="1:22" x14ac:dyDescent="0.25">
      <c r="A2" s="1" t="s">
        <v>123</v>
      </c>
    </row>
    <row r="3" spans="1:22" x14ac:dyDescent="0.25">
      <c r="A3" s="1" t="s">
        <v>62</v>
      </c>
    </row>
    <row r="4" spans="1:22" x14ac:dyDescent="0.25">
      <c r="A4" s="1" t="s">
        <v>124</v>
      </c>
    </row>
    <row r="5" spans="1:22" x14ac:dyDescent="0.25">
      <c r="A5" s="1" t="s">
        <v>59</v>
      </c>
    </row>
    <row r="6" spans="1:22" x14ac:dyDescent="0.25">
      <c r="A6" s="1" t="s">
        <v>60</v>
      </c>
    </row>
    <row r="7" spans="1:22" x14ac:dyDescent="0.25">
      <c r="A7" s="1" t="s">
        <v>63</v>
      </c>
    </row>
    <row r="8" spans="1:22" x14ac:dyDescent="0.25">
      <c r="A8" s="1" t="s">
        <v>64</v>
      </c>
    </row>
    <row r="9" spans="1:22" x14ac:dyDescent="0.25">
      <c r="A9" s="1" t="s">
        <v>125</v>
      </c>
    </row>
    <row r="10" spans="1:22" x14ac:dyDescent="0.25">
      <c r="A10" s="1" t="s">
        <v>66</v>
      </c>
    </row>
    <row r="11" spans="1:22" x14ac:dyDescent="0.25">
      <c r="A11" s="1" t="s">
        <v>67</v>
      </c>
    </row>
    <row r="12" spans="1:22" ht="15.75" thickBot="1" x14ac:dyDescent="0.3"/>
    <row r="13" spans="1:22" ht="15.75" thickBot="1" x14ac:dyDescent="0.3">
      <c r="A13" s="309" t="s">
        <v>68</v>
      </c>
      <c r="B13" s="312" t="s">
        <v>69</v>
      </c>
      <c r="C13" s="312" t="s">
        <v>105</v>
      </c>
      <c r="D13" s="312" t="s">
        <v>126</v>
      </c>
      <c r="E13" s="315" t="s">
        <v>127</v>
      </c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7"/>
      <c r="Q13" s="318" t="s">
        <v>128</v>
      </c>
      <c r="R13" s="319"/>
      <c r="S13" s="319"/>
      <c r="T13" s="319"/>
      <c r="U13" s="320"/>
      <c r="V13" s="300" t="s">
        <v>74</v>
      </c>
    </row>
    <row r="14" spans="1:22" ht="15.75" thickBot="1" x14ac:dyDescent="0.3">
      <c r="A14" s="310"/>
      <c r="B14" s="313"/>
      <c r="C14" s="313"/>
      <c r="D14" s="313"/>
      <c r="E14" s="303" t="s">
        <v>75</v>
      </c>
      <c r="F14" s="304"/>
      <c r="G14" s="304"/>
      <c r="H14" s="304"/>
      <c r="I14" s="304"/>
      <c r="J14" s="305"/>
      <c r="K14" s="303" t="s">
        <v>76</v>
      </c>
      <c r="L14" s="304"/>
      <c r="M14" s="304"/>
      <c r="N14" s="304"/>
      <c r="O14" s="304"/>
      <c r="P14" s="305"/>
      <c r="Q14" s="321"/>
      <c r="R14" s="322"/>
      <c r="S14" s="322"/>
      <c r="T14" s="322"/>
      <c r="U14" s="323"/>
      <c r="V14" s="301"/>
    </row>
    <row r="15" spans="1:22" ht="15.75" thickBot="1" x14ac:dyDescent="0.3">
      <c r="A15" s="311"/>
      <c r="B15" s="314"/>
      <c r="C15" s="314"/>
      <c r="D15" s="314"/>
      <c r="E15" s="12" t="s">
        <v>129</v>
      </c>
      <c r="F15" s="13" t="s">
        <v>111</v>
      </c>
      <c r="G15" s="13" t="s">
        <v>112</v>
      </c>
      <c r="H15" s="12" t="s">
        <v>113</v>
      </c>
      <c r="I15" s="13" t="s">
        <v>114</v>
      </c>
      <c r="J15" s="13" t="s">
        <v>115</v>
      </c>
      <c r="K15" s="12" t="s">
        <v>129</v>
      </c>
      <c r="L15" s="13" t="s">
        <v>111</v>
      </c>
      <c r="M15" s="13" t="s">
        <v>112</v>
      </c>
      <c r="N15" s="12" t="s">
        <v>113</v>
      </c>
      <c r="O15" s="13" t="s">
        <v>114</v>
      </c>
      <c r="P15" s="13" t="s">
        <v>115</v>
      </c>
      <c r="Q15" s="13" t="s">
        <v>111</v>
      </c>
      <c r="R15" s="13" t="s">
        <v>112</v>
      </c>
      <c r="S15" s="12" t="s">
        <v>113</v>
      </c>
      <c r="T15" s="13" t="s">
        <v>114</v>
      </c>
      <c r="U15" s="13" t="s">
        <v>115</v>
      </c>
      <c r="V15" s="302"/>
    </row>
    <row r="16" spans="1:22" ht="15.75" thickBot="1" x14ac:dyDescent="0.3">
      <c r="A16" s="8" t="s">
        <v>83</v>
      </c>
      <c r="B16" s="8" t="s">
        <v>84</v>
      </c>
      <c r="C16" s="7" t="s">
        <v>85</v>
      </c>
      <c r="D16" s="7" t="s">
        <v>86</v>
      </c>
      <c r="E16" s="7" t="s">
        <v>87</v>
      </c>
      <c r="F16" s="8" t="s">
        <v>30</v>
      </c>
      <c r="G16" s="7" t="s">
        <v>88</v>
      </c>
      <c r="H16" s="8" t="s">
        <v>89</v>
      </c>
      <c r="I16" s="7" t="s">
        <v>90</v>
      </c>
      <c r="J16" s="8" t="s">
        <v>91</v>
      </c>
      <c r="K16" s="8" t="s">
        <v>130</v>
      </c>
      <c r="L16" s="8" t="s">
        <v>93</v>
      </c>
      <c r="M16" s="7" t="s">
        <v>94</v>
      </c>
      <c r="N16" s="7" t="s">
        <v>95</v>
      </c>
      <c r="O16" s="7" t="s">
        <v>96</v>
      </c>
      <c r="P16" s="8" t="s">
        <v>97</v>
      </c>
      <c r="Q16" s="17" t="s">
        <v>98</v>
      </c>
      <c r="R16" s="15" t="s">
        <v>99</v>
      </c>
      <c r="S16" s="17" t="s">
        <v>100</v>
      </c>
      <c r="T16" s="15" t="s">
        <v>101</v>
      </c>
      <c r="U16" s="15" t="s">
        <v>119</v>
      </c>
      <c r="V16" s="8" t="s">
        <v>120</v>
      </c>
    </row>
    <row r="17" spans="1:22" ht="15.75" thickBot="1" x14ac:dyDescent="0.3">
      <c r="A17" s="10"/>
      <c r="B17" s="12"/>
      <c r="C17" s="10"/>
      <c r="D17" s="10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5.75" thickBot="1" x14ac:dyDescent="0.3">
      <c r="A18" s="306" t="s">
        <v>102</v>
      </c>
      <c r="B18" s="307"/>
      <c r="C18" s="308"/>
      <c r="D18" s="10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20" spans="1:22" x14ac:dyDescent="0.25">
      <c r="A20" s="1" t="s">
        <v>131</v>
      </c>
    </row>
    <row r="21" spans="1:22" x14ac:dyDescent="0.25">
      <c r="A21" s="1" t="s">
        <v>132</v>
      </c>
    </row>
  </sheetData>
  <mergeCells count="10">
    <mergeCell ref="V13:V15"/>
    <mergeCell ref="E14:J14"/>
    <mergeCell ref="K14:P14"/>
    <mergeCell ref="A18:C18"/>
    <mergeCell ref="A13:A15"/>
    <mergeCell ref="B13:B15"/>
    <mergeCell ref="C13:C15"/>
    <mergeCell ref="D13:D15"/>
    <mergeCell ref="E13:P13"/>
    <mergeCell ref="Q13:U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74"/>
  <sheetViews>
    <sheetView workbookViewId="0">
      <selection sqref="A1:XFD1048576"/>
    </sheetView>
  </sheetViews>
  <sheetFormatPr defaultRowHeight="15" x14ac:dyDescent="0.25"/>
  <cols>
    <col min="1" max="1" width="9" style="76" customWidth="1"/>
    <col min="2" max="2" width="34.5703125" style="76" customWidth="1"/>
    <col min="3" max="3" width="13.28515625" style="76" customWidth="1"/>
    <col min="4" max="11" width="9.140625" style="76"/>
    <col min="12" max="12" width="10.140625" style="76" bestFit="1" customWidth="1"/>
    <col min="13" max="16384" width="9.140625" style="76"/>
  </cols>
  <sheetData>
    <row r="1" spans="1:27" x14ac:dyDescent="0.25">
      <c r="A1" s="97" t="s">
        <v>133</v>
      </c>
    </row>
    <row r="2" spans="1:27" x14ac:dyDescent="0.25">
      <c r="A2" s="97" t="s">
        <v>59</v>
      </c>
    </row>
    <row r="3" spans="1:27" x14ac:dyDescent="0.25">
      <c r="A3" s="97" t="s">
        <v>60</v>
      </c>
    </row>
    <row r="4" spans="1:27" x14ac:dyDescent="0.25">
      <c r="A4" s="97" t="s">
        <v>134</v>
      </c>
    </row>
    <row r="5" spans="1:27" x14ac:dyDescent="0.25">
      <c r="A5" s="98" t="s">
        <v>1687</v>
      </c>
    </row>
    <row r="6" spans="1:27" x14ac:dyDescent="0.25">
      <c r="A6" s="98" t="s">
        <v>1308</v>
      </c>
    </row>
    <row r="7" spans="1:27" x14ac:dyDescent="0.25">
      <c r="A7" s="98" t="s">
        <v>1309</v>
      </c>
    </row>
    <row r="8" spans="1:27" x14ac:dyDescent="0.25">
      <c r="A8" s="98" t="s">
        <v>1694</v>
      </c>
    </row>
    <row r="9" spans="1:27" x14ac:dyDescent="0.25">
      <c r="A9" s="98" t="s">
        <v>1310</v>
      </c>
    </row>
    <row r="10" spans="1:27" x14ac:dyDescent="0.25">
      <c r="A10" s="98" t="s">
        <v>1702</v>
      </c>
    </row>
    <row r="12" spans="1:27" x14ac:dyDescent="0.25">
      <c r="A12" s="262" t="s">
        <v>140</v>
      </c>
      <c r="B12" s="262" t="s">
        <v>141</v>
      </c>
      <c r="C12" s="262" t="s">
        <v>142</v>
      </c>
      <c r="D12" s="262" t="s">
        <v>143</v>
      </c>
      <c r="E12" s="327" t="s">
        <v>1695</v>
      </c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327" t="s">
        <v>1696</v>
      </c>
      <c r="U12" s="266"/>
      <c r="V12" s="266"/>
      <c r="W12" s="266"/>
      <c r="X12" s="266"/>
      <c r="Y12" s="266"/>
      <c r="Z12" s="266"/>
      <c r="AA12" s="324" t="s">
        <v>144</v>
      </c>
    </row>
    <row r="13" spans="1:27" x14ac:dyDescent="0.25">
      <c r="A13" s="262"/>
      <c r="B13" s="262"/>
      <c r="C13" s="262"/>
      <c r="D13" s="262"/>
      <c r="E13" s="266" t="s">
        <v>145</v>
      </c>
      <c r="F13" s="266"/>
      <c r="G13" s="266"/>
      <c r="H13" s="266"/>
      <c r="I13" s="266"/>
      <c r="J13" s="266"/>
      <c r="K13" s="266"/>
      <c r="L13" s="266" t="s">
        <v>146</v>
      </c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325"/>
    </row>
    <row r="14" spans="1:27" ht="31.5" x14ac:dyDescent="0.25">
      <c r="A14" s="262"/>
      <c r="B14" s="262"/>
      <c r="C14" s="262"/>
      <c r="D14" s="262"/>
      <c r="E14" s="82" t="s">
        <v>147</v>
      </c>
      <c r="F14" s="82" t="s">
        <v>148</v>
      </c>
      <c r="G14" s="104" t="s">
        <v>149</v>
      </c>
      <c r="H14" s="104" t="s">
        <v>150</v>
      </c>
      <c r="I14" s="82" t="s">
        <v>151</v>
      </c>
      <c r="J14" s="82" t="s">
        <v>152</v>
      </c>
      <c r="K14" s="82" t="s">
        <v>153</v>
      </c>
      <c r="L14" s="121" t="s">
        <v>154</v>
      </c>
      <c r="M14" s="82" t="s">
        <v>147</v>
      </c>
      <c r="N14" s="82" t="s">
        <v>148</v>
      </c>
      <c r="O14" s="104" t="s">
        <v>149</v>
      </c>
      <c r="P14" s="104" t="s">
        <v>150</v>
      </c>
      <c r="Q14" s="82" t="s">
        <v>151</v>
      </c>
      <c r="R14" s="82" t="s">
        <v>152</v>
      </c>
      <c r="S14" s="82" t="s">
        <v>153</v>
      </c>
      <c r="T14" s="82" t="s">
        <v>147</v>
      </c>
      <c r="U14" s="82" t="s">
        <v>148</v>
      </c>
      <c r="V14" s="104" t="s">
        <v>149</v>
      </c>
      <c r="W14" s="104" t="s">
        <v>150</v>
      </c>
      <c r="X14" s="82" t="s">
        <v>151</v>
      </c>
      <c r="Y14" s="82" t="s">
        <v>152</v>
      </c>
      <c r="Z14" s="82" t="s">
        <v>153</v>
      </c>
      <c r="AA14" s="326"/>
    </row>
    <row r="15" spans="1:27" x14ac:dyDescent="0.25">
      <c r="A15" s="80" t="s">
        <v>155</v>
      </c>
      <c r="B15" s="80" t="s">
        <v>156</v>
      </c>
      <c r="C15" s="123" t="s">
        <v>157</v>
      </c>
      <c r="D15" s="123" t="s">
        <v>158</v>
      </c>
      <c r="E15" s="96" t="s">
        <v>159</v>
      </c>
      <c r="F15" s="238" t="s">
        <v>160</v>
      </c>
      <c r="G15" s="100" t="s">
        <v>161</v>
      </c>
      <c r="H15" s="238" t="s">
        <v>162</v>
      </c>
      <c r="I15" s="100" t="s">
        <v>163</v>
      </c>
      <c r="J15" s="105" t="s">
        <v>164</v>
      </c>
      <c r="K15" s="105" t="s">
        <v>165</v>
      </c>
      <c r="L15" s="80" t="s">
        <v>166</v>
      </c>
      <c r="M15" s="96" t="s">
        <v>167</v>
      </c>
      <c r="N15" s="96" t="s">
        <v>168</v>
      </c>
      <c r="O15" s="96" t="s">
        <v>169</v>
      </c>
      <c r="P15" s="105" t="s">
        <v>170</v>
      </c>
      <c r="Q15" s="96" t="s">
        <v>171</v>
      </c>
      <c r="R15" s="105" t="s">
        <v>172</v>
      </c>
      <c r="S15" s="96" t="s">
        <v>173</v>
      </c>
      <c r="T15" s="105" t="s">
        <v>174</v>
      </c>
      <c r="U15" s="105" t="s">
        <v>175</v>
      </c>
      <c r="V15" s="105" t="s">
        <v>176</v>
      </c>
      <c r="W15" s="96" t="s">
        <v>177</v>
      </c>
      <c r="X15" s="96" t="s">
        <v>178</v>
      </c>
      <c r="Y15" s="96" t="s">
        <v>179</v>
      </c>
      <c r="Z15" s="105" t="s">
        <v>180</v>
      </c>
      <c r="AA15" s="123" t="s">
        <v>181</v>
      </c>
    </row>
    <row r="16" spans="1:27" ht="30" x14ac:dyDescent="0.25">
      <c r="A16" s="125">
        <f>'3'!A17</f>
        <v>0</v>
      </c>
      <c r="B16" s="232" t="str">
        <f>'3'!B17</f>
        <v>ВСЕГО по инвестиционной программе, в том числе:</v>
      </c>
      <c r="C16" s="125" t="str">
        <f>'3'!C17</f>
        <v>нд</v>
      </c>
      <c r="D16" s="125" t="s">
        <v>1369</v>
      </c>
      <c r="E16" s="51">
        <f>'3'!G17</f>
        <v>0</v>
      </c>
      <c r="F16" s="51">
        <f>'3'!H17</f>
        <v>0</v>
      </c>
      <c r="G16" s="95">
        <v>0</v>
      </c>
      <c r="H16" s="51">
        <v>0</v>
      </c>
      <c r="I16" s="51">
        <v>0</v>
      </c>
      <c r="J16" s="51">
        <f>'3'!J17</f>
        <v>0</v>
      </c>
      <c r="K16" s="51">
        <f>'3'!K17</f>
        <v>2</v>
      </c>
      <c r="L16" s="239">
        <v>45291</v>
      </c>
      <c r="M16" s="95">
        <f>'3'!N17</f>
        <v>0</v>
      </c>
      <c r="N16" s="95">
        <f>'3'!O17</f>
        <v>0</v>
      </c>
      <c r="O16" s="95">
        <v>0</v>
      </c>
      <c r="P16" s="95">
        <v>0</v>
      </c>
      <c r="Q16" s="95">
        <v>0</v>
      </c>
      <c r="R16" s="95">
        <f>'3'!Q17</f>
        <v>0</v>
      </c>
      <c r="S16" s="95">
        <f>'3'!R17</f>
        <v>2</v>
      </c>
      <c r="T16" s="95">
        <f>M16-E16</f>
        <v>0</v>
      </c>
      <c r="U16" s="95">
        <f t="shared" ref="U16" si="0">N16-F16</f>
        <v>0</v>
      </c>
      <c r="V16" s="95">
        <f>O16-G16</f>
        <v>0</v>
      </c>
      <c r="W16" s="51" t="s">
        <v>1369</v>
      </c>
      <c r="X16" s="95">
        <f>I16-Q16</f>
        <v>0</v>
      </c>
      <c r="Y16" s="95">
        <f>J16-R16</f>
        <v>0</v>
      </c>
      <c r="Z16" s="95">
        <f>K16-S16</f>
        <v>0</v>
      </c>
      <c r="AA16" s="233"/>
    </row>
    <row r="17" spans="1:27" ht="45" x14ac:dyDescent="0.25">
      <c r="A17" s="125" t="str">
        <f>'3'!A18</f>
        <v>0.2</v>
      </c>
      <c r="B17" s="232" t="str">
        <f>'3'!B18</f>
        <v>Реконструкция, модернизация, техническое перевооружение, всего</v>
      </c>
      <c r="C17" s="125" t="str">
        <f>'3'!C18</f>
        <v>нд</v>
      </c>
      <c r="D17" s="125" t="s">
        <v>1369</v>
      </c>
      <c r="E17" s="51">
        <f>'3'!G18</f>
        <v>0</v>
      </c>
      <c r="F17" s="51">
        <f>'3'!H18</f>
        <v>0</v>
      </c>
      <c r="G17" s="95">
        <v>0</v>
      </c>
      <c r="H17" s="51">
        <v>0</v>
      </c>
      <c r="I17" s="51">
        <v>0</v>
      </c>
      <c r="J17" s="51">
        <f>'3'!J18</f>
        <v>0</v>
      </c>
      <c r="K17" s="51">
        <f>'3'!K18</f>
        <v>1</v>
      </c>
      <c r="L17" s="239">
        <v>45291</v>
      </c>
      <c r="M17" s="95">
        <f>'3'!N18</f>
        <v>0</v>
      </c>
      <c r="N17" s="95">
        <f>'3'!O18</f>
        <v>0</v>
      </c>
      <c r="O17" s="95">
        <v>0</v>
      </c>
      <c r="P17" s="95">
        <v>0</v>
      </c>
      <c r="Q17" s="51">
        <v>0</v>
      </c>
      <c r="R17" s="95">
        <f>'3'!Q18</f>
        <v>0</v>
      </c>
      <c r="S17" s="95">
        <f>'3'!R18</f>
        <v>1</v>
      </c>
      <c r="T17" s="95">
        <f t="shared" ref="T17:T74" si="1">M17-E17</f>
        <v>0</v>
      </c>
      <c r="U17" s="95">
        <f t="shared" ref="U17:U74" si="2">N17-F17</f>
        <v>0</v>
      </c>
      <c r="V17" s="95">
        <f t="shared" ref="V17:V74" si="3">O17-G17</f>
        <v>0</v>
      </c>
      <c r="W17" s="51" t="s">
        <v>1369</v>
      </c>
      <c r="X17" s="51">
        <f t="shared" ref="X17:X74" si="4">I17-Q17</f>
        <v>0</v>
      </c>
      <c r="Y17" s="95">
        <f t="shared" ref="Y17:Y74" si="5">J17-R17</f>
        <v>0</v>
      </c>
      <c r="Z17" s="95">
        <f t="shared" ref="Z17:Z74" si="6">K17-S17</f>
        <v>0</v>
      </c>
      <c r="AA17" s="233"/>
    </row>
    <row r="18" spans="1:27" ht="45" x14ac:dyDescent="0.25">
      <c r="A18" s="125" t="str">
        <f>'3'!A19</f>
        <v>0.4</v>
      </c>
      <c r="B18" s="232" t="str">
        <f>'3'!B19</f>
        <v>Прочее новое строительство объектов электросетевого хозяйства, всего</v>
      </c>
      <c r="C18" s="125" t="str">
        <f>'3'!C19</f>
        <v>нд</v>
      </c>
      <c r="D18" s="125" t="s">
        <v>1369</v>
      </c>
      <c r="E18" s="51">
        <f>'3'!G19</f>
        <v>0</v>
      </c>
      <c r="F18" s="51">
        <f>'3'!H19</f>
        <v>0</v>
      </c>
      <c r="G18" s="51">
        <v>0</v>
      </c>
      <c r="H18" s="51">
        <v>0</v>
      </c>
      <c r="I18" s="51">
        <v>0</v>
      </c>
      <c r="J18" s="51">
        <f>'3'!J19</f>
        <v>0</v>
      </c>
      <c r="K18" s="51">
        <f>'3'!K19</f>
        <v>0</v>
      </c>
      <c r="L18" s="239">
        <v>45291</v>
      </c>
      <c r="M18" s="95">
        <f>'3'!N19</f>
        <v>0</v>
      </c>
      <c r="N18" s="95">
        <f>'3'!O19</f>
        <v>0</v>
      </c>
      <c r="O18" s="95">
        <v>0</v>
      </c>
      <c r="P18" s="95">
        <v>0</v>
      </c>
      <c r="Q18" s="51">
        <v>0</v>
      </c>
      <c r="R18" s="95">
        <f>'3'!Q19</f>
        <v>0</v>
      </c>
      <c r="S18" s="95">
        <f>'3'!R19</f>
        <v>0</v>
      </c>
      <c r="T18" s="95">
        <f t="shared" si="1"/>
        <v>0</v>
      </c>
      <c r="U18" s="95">
        <f t="shared" si="2"/>
        <v>0</v>
      </c>
      <c r="V18" s="95">
        <f t="shared" si="3"/>
        <v>0</v>
      </c>
      <c r="W18" s="51" t="s">
        <v>1369</v>
      </c>
      <c r="X18" s="51">
        <f t="shared" si="4"/>
        <v>0</v>
      </c>
      <c r="Y18" s="95">
        <f t="shared" si="5"/>
        <v>0</v>
      </c>
      <c r="Z18" s="95">
        <f t="shared" si="6"/>
        <v>0</v>
      </c>
      <c r="AA18" s="233"/>
    </row>
    <row r="19" spans="1:27" ht="30" x14ac:dyDescent="0.25">
      <c r="A19" s="125" t="str">
        <f>'3'!A20</f>
        <v>0.6</v>
      </c>
      <c r="B19" s="232" t="str">
        <f>'3'!B20</f>
        <v>Прочие инвестиционные проекты, всего</v>
      </c>
      <c r="C19" s="125" t="str">
        <f>'3'!C20</f>
        <v>нд</v>
      </c>
      <c r="D19" s="125" t="s">
        <v>1369</v>
      </c>
      <c r="E19" s="51">
        <f>'3'!G20</f>
        <v>0</v>
      </c>
      <c r="F19" s="51">
        <f>'3'!H20</f>
        <v>0</v>
      </c>
      <c r="G19" s="51">
        <f>'3'!I20</f>
        <v>0</v>
      </c>
      <c r="H19" s="51">
        <v>0</v>
      </c>
      <c r="I19" s="51"/>
      <c r="J19" s="51">
        <f>'3'!J20</f>
        <v>0</v>
      </c>
      <c r="K19" s="51">
        <f>'3'!K20</f>
        <v>1</v>
      </c>
      <c r="L19" s="239">
        <v>45291</v>
      </c>
      <c r="M19" s="95">
        <f>'3'!N20</f>
        <v>0</v>
      </c>
      <c r="N19" s="95">
        <f>'3'!O20</f>
        <v>0</v>
      </c>
      <c r="O19" s="95">
        <f>'3'!P20</f>
        <v>0</v>
      </c>
      <c r="P19" s="95">
        <v>0</v>
      </c>
      <c r="Q19" s="51">
        <v>0</v>
      </c>
      <c r="R19" s="95">
        <f>'3'!Q20</f>
        <v>0</v>
      </c>
      <c r="S19" s="95">
        <f>'3'!R20</f>
        <v>1</v>
      </c>
      <c r="T19" s="95">
        <f t="shared" si="1"/>
        <v>0</v>
      </c>
      <c r="U19" s="95">
        <f t="shared" si="2"/>
        <v>0</v>
      </c>
      <c r="V19" s="95">
        <f t="shared" si="3"/>
        <v>0</v>
      </c>
      <c r="W19" s="51" t="s">
        <v>1369</v>
      </c>
      <c r="X19" s="51">
        <f t="shared" si="4"/>
        <v>0</v>
      </c>
      <c r="Y19" s="95">
        <f t="shared" si="5"/>
        <v>0</v>
      </c>
      <c r="Z19" s="95">
        <f t="shared" si="6"/>
        <v>0</v>
      </c>
      <c r="AA19" s="233"/>
    </row>
    <row r="20" spans="1:27" x14ac:dyDescent="0.25">
      <c r="A20" s="125">
        <f>'3'!A21</f>
        <v>1</v>
      </c>
      <c r="B20" s="232" t="str">
        <f>'3'!B21</f>
        <v>Приморский край</v>
      </c>
      <c r="C20" s="125" t="str">
        <f>'3'!C21</f>
        <v>нд</v>
      </c>
      <c r="D20" s="125" t="s">
        <v>1369</v>
      </c>
      <c r="E20" s="51">
        <f>'3'!G21</f>
        <v>0</v>
      </c>
      <c r="F20" s="51">
        <f>'3'!H21</f>
        <v>0</v>
      </c>
      <c r="G20" s="95">
        <v>0</v>
      </c>
      <c r="H20" s="51">
        <v>0</v>
      </c>
      <c r="I20" s="51">
        <f>I18</f>
        <v>0</v>
      </c>
      <c r="J20" s="51">
        <f>'3'!J21</f>
        <v>0</v>
      </c>
      <c r="K20" s="51">
        <f>'3'!K21</f>
        <v>2</v>
      </c>
      <c r="L20" s="239">
        <v>45291</v>
      </c>
      <c r="M20" s="95">
        <f>'3'!N21</f>
        <v>0</v>
      </c>
      <c r="N20" s="95">
        <f>'3'!O21</f>
        <v>0</v>
      </c>
      <c r="O20" s="95">
        <f>O16</f>
        <v>0</v>
      </c>
      <c r="P20" s="95">
        <v>0</v>
      </c>
      <c r="Q20" s="95">
        <f>Q16</f>
        <v>0</v>
      </c>
      <c r="R20" s="95">
        <f>'3'!Q21</f>
        <v>0</v>
      </c>
      <c r="S20" s="95">
        <f>'3'!R21</f>
        <v>2</v>
      </c>
      <c r="T20" s="95">
        <f t="shared" si="1"/>
        <v>0</v>
      </c>
      <c r="U20" s="95">
        <f t="shared" si="2"/>
        <v>0</v>
      </c>
      <c r="V20" s="95">
        <f t="shared" si="3"/>
        <v>0</v>
      </c>
      <c r="W20" s="51" t="s">
        <v>1369</v>
      </c>
      <c r="X20" s="51">
        <f>I20-Q20</f>
        <v>0</v>
      </c>
      <c r="Y20" s="95">
        <f t="shared" si="5"/>
        <v>0</v>
      </c>
      <c r="Z20" s="95">
        <f t="shared" si="6"/>
        <v>0</v>
      </c>
      <c r="AA20" s="233"/>
    </row>
    <row r="21" spans="1:27" ht="45" x14ac:dyDescent="0.25">
      <c r="A21" s="125" t="str">
        <f>'3'!A22</f>
        <v>1.2</v>
      </c>
      <c r="B21" s="232" t="str">
        <f>'3'!B22</f>
        <v>Реконструкция, модернизация, техническое перевооружение всего, в том числе:</v>
      </c>
      <c r="C21" s="125" t="str">
        <f>'3'!C22</f>
        <v>нд</v>
      </c>
      <c r="D21" s="125" t="s">
        <v>1369</v>
      </c>
      <c r="E21" s="51">
        <f>'3'!G22</f>
        <v>0</v>
      </c>
      <c r="F21" s="51">
        <f>'3'!H22</f>
        <v>0</v>
      </c>
      <c r="G21" s="95">
        <v>0</v>
      </c>
      <c r="H21" s="51">
        <v>0</v>
      </c>
      <c r="I21" s="51">
        <v>0</v>
      </c>
      <c r="J21" s="51">
        <f>'3'!J22</f>
        <v>0</v>
      </c>
      <c r="K21" s="51">
        <f>'3'!K22</f>
        <v>1</v>
      </c>
      <c r="L21" s="239">
        <v>45291</v>
      </c>
      <c r="M21" s="95">
        <f>'3'!N22</f>
        <v>0</v>
      </c>
      <c r="N21" s="95">
        <f>'3'!O22</f>
        <v>0</v>
      </c>
      <c r="O21" s="95">
        <v>0</v>
      </c>
      <c r="P21" s="95">
        <v>0</v>
      </c>
      <c r="Q21" s="95">
        <v>0</v>
      </c>
      <c r="R21" s="95">
        <f>'3'!Q22</f>
        <v>0</v>
      </c>
      <c r="S21" s="95">
        <f>'3'!R22</f>
        <v>1</v>
      </c>
      <c r="T21" s="95">
        <f t="shared" si="1"/>
        <v>0</v>
      </c>
      <c r="U21" s="95">
        <f t="shared" si="2"/>
        <v>0</v>
      </c>
      <c r="V21" s="95">
        <f>O21-G21</f>
        <v>0</v>
      </c>
      <c r="W21" s="51" t="s">
        <v>1369</v>
      </c>
      <c r="X21" s="51">
        <f t="shared" si="4"/>
        <v>0</v>
      </c>
      <c r="Y21" s="95">
        <f t="shared" si="5"/>
        <v>0</v>
      </c>
      <c r="Z21" s="95">
        <f t="shared" si="6"/>
        <v>0</v>
      </c>
      <c r="AA21" s="233"/>
    </row>
    <row r="22" spans="1:27" ht="75" x14ac:dyDescent="0.25">
      <c r="A22" s="125" t="str">
        <f>'3'!A23</f>
        <v>1.2.1.2</v>
      </c>
      <c r="B22" s="232" t="str">
        <f>'3'!B23</f>
        <v>Модернизация, техническое перевооружение трансформаторных и иных подстанций, распределительных пунктов, всего, в том числе:</v>
      </c>
      <c r="C22" s="125" t="str">
        <f>'3'!C23</f>
        <v>нд</v>
      </c>
      <c r="D22" s="125" t="s">
        <v>1369</v>
      </c>
      <c r="E22" s="51">
        <f>'3'!G23</f>
        <v>0</v>
      </c>
      <c r="F22" s="51">
        <f>'3'!H23</f>
        <v>0</v>
      </c>
      <c r="G22" s="51">
        <f>'3'!I23</f>
        <v>0</v>
      </c>
      <c r="H22" s="51">
        <v>0</v>
      </c>
      <c r="I22" s="51">
        <v>0</v>
      </c>
      <c r="J22" s="51">
        <f>'3'!J23</f>
        <v>0</v>
      </c>
      <c r="K22" s="51">
        <f>'3'!K23</f>
        <v>1</v>
      </c>
      <c r="L22" s="239">
        <v>45291</v>
      </c>
      <c r="M22" s="95">
        <f>'3'!N23</f>
        <v>0</v>
      </c>
      <c r="N22" s="95">
        <f>'3'!O23</f>
        <v>0</v>
      </c>
      <c r="O22" s="95">
        <f>'3'!P23</f>
        <v>0</v>
      </c>
      <c r="P22" s="95">
        <v>0</v>
      </c>
      <c r="Q22" s="51">
        <v>0</v>
      </c>
      <c r="R22" s="95">
        <f>'3'!Q23</f>
        <v>0</v>
      </c>
      <c r="S22" s="95">
        <f>'3'!R23</f>
        <v>1</v>
      </c>
      <c r="T22" s="95">
        <f t="shared" si="1"/>
        <v>0</v>
      </c>
      <c r="U22" s="95">
        <f t="shared" si="2"/>
        <v>0</v>
      </c>
      <c r="V22" s="95">
        <f t="shared" si="3"/>
        <v>0</v>
      </c>
      <c r="W22" s="51" t="s">
        <v>1369</v>
      </c>
      <c r="X22" s="51">
        <f t="shared" si="4"/>
        <v>0</v>
      </c>
      <c r="Y22" s="95">
        <f t="shared" si="5"/>
        <v>0</v>
      </c>
      <c r="Z22" s="95">
        <f t="shared" si="6"/>
        <v>0</v>
      </c>
      <c r="AA22" s="233"/>
    </row>
    <row r="23" spans="1:27" ht="30" x14ac:dyDescent="0.25">
      <c r="A23" s="125" t="str">
        <f>'3'!A24</f>
        <v>1.2.1.2.1</v>
      </c>
      <c r="B23" s="232" t="str">
        <f>'3'!B24</f>
        <v>ТМ-63 кВА ТП-122 ул.Хабаровская; ТП-133 ул. Мельничная АЗС</v>
      </c>
      <c r="C23" s="125" t="str">
        <f>'3'!C24</f>
        <v>J_1.2.1.2.1.M</v>
      </c>
      <c r="D23" s="125" t="s">
        <v>1369</v>
      </c>
      <c r="E23" s="51">
        <f>'3'!G24</f>
        <v>0</v>
      </c>
      <c r="F23" s="51">
        <f>'3'!H24</f>
        <v>0</v>
      </c>
      <c r="G23" s="51">
        <f>'3'!I24</f>
        <v>0</v>
      </c>
      <c r="H23" s="51">
        <v>0</v>
      </c>
      <c r="I23" s="51">
        <v>0</v>
      </c>
      <c r="J23" s="51">
        <f>'3'!J24</f>
        <v>0</v>
      </c>
      <c r="K23" s="51">
        <f>'3'!K24</f>
        <v>0</v>
      </c>
      <c r="L23" s="239">
        <v>45291</v>
      </c>
      <c r="M23" s="95">
        <f>'3'!N24</f>
        <v>0</v>
      </c>
      <c r="N23" s="95">
        <f>'3'!O24</f>
        <v>0</v>
      </c>
      <c r="O23" s="95">
        <f>'3'!P24</f>
        <v>0</v>
      </c>
      <c r="P23" s="95">
        <v>0</v>
      </c>
      <c r="Q23" s="51">
        <v>0</v>
      </c>
      <c r="R23" s="95">
        <f>'3'!Q24</f>
        <v>0</v>
      </c>
      <c r="S23" s="95">
        <f>'3'!R24</f>
        <v>0</v>
      </c>
      <c r="T23" s="95">
        <f t="shared" si="1"/>
        <v>0</v>
      </c>
      <c r="U23" s="95">
        <f t="shared" si="2"/>
        <v>0</v>
      </c>
      <c r="V23" s="95">
        <f t="shared" si="3"/>
        <v>0</v>
      </c>
      <c r="W23" s="51" t="s">
        <v>1369</v>
      </c>
      <c r="X23" s="51">
        <f t="shared" si="4"/>
        <v>0</v>
      </c>
      <c r="Y23" s="95">
        <f t="shared" si="5"/>
        <v>0</v>
      </c>
      <c r="Z23" s="95">
        <f t="shared" si="6"/>
        <v>0</v>
      </c>
      <c r="AA23" s="233"/>
    </row>
    <row r="24" spans="1:27" ht="30" x14ac:dyDescent="0.25">
      <c r="A24" s="125" t="str">
        <f>'3'!A25</f>
        <v>1.2.1.2.2</v>
      </c>
      <c r="B24" s="232" t="str">
        <f>'3'!B25</f>
        <v>ТМ-100 кВА ТП-22 ул.Приморская  43/7</v>
      </c>
      <c r="C24" s="125" t="str">
        <f>'3'!C25</f>
        <v>J_1.2.1.2.2.K</v>
      </c>
      <c r="D24" s="125" t="s">
        <v>1369</v>
      </c>
      <c r="E24" s="51">
        <f>'3'!G25</f>
        <v>0</v>
      </c>
      <c r="F24" s="51">
        <f>'3'!H25</f>
        <v>0</v>
      </c>
      <c r="G24" s="51">
        <f>'3'!I25</f>
        <v>0</v>
      </c>
      <c r="H24" s="51">
        <v>0</v>
      </c>
      <c r="I24" s="51">
        <v>0</v>
      </c>
      <c r="J24" s="51">
        <f>'3'!J25</f>
        <v>0</v>
      </c>
      <c r="K24" s="51">
        <f>'3'!K25</f>
        <v>0</v>
      </c>
      <c r="L24" s="239">
        <v>45291</v>
      </c>
      <c r="M24" s="95">
        <f>'3'!N25</f>
        <v>0</v>
      </c>
      <c r="N24" s="95">
        <f>'3'!O25</f>
        <v>0</v>
      </c>
      <c r="O24" s="95">
        <f>'3'!P25</f>
        <v>0</v>
      </c>
      <c r="P24" s="95">
        <v>0</v>
      </c>
      <c r="Q24" s="51">
        <v>0</v>
      </c>
      <c r="R24" s="95">
        <f>'3'!Q25</f>
        <v>0</v>
      </c>
      <c r="S24" s="95">
        <f>'3'!R25</f>
        <v>0</v>
      </c>
      <c r="T24" s="95">
        <f t="shared" si="1"/>
        <v>0</v>
      </c>
      <c r="U24" s="95">
        <f t="shared" si="2"/>
        <v>0</v>
      </c>
      <c r="V24" s="95">
        <f t="shared" si="3"/>
        <v>0</v>
      </c>
      <c r="W24" s="51" t="s">
        <v>1369</v>
      </c>
      <c r="X24" s="51">
        <f t="shared" si="4"/>
        <v>0</v>
      </c>
      <c r="Y24" s="95">
        <f t="shared" si="5"/>
        <v>0</v>
      </c>
      <c r="Z24" s="95">
        <f t="shared" si="6"/>
        <v>0</v>
      </c>
      <c r="AA24" s="233"/>
    </row>
    <row r="25" spans="1:27" ht="105" x14ac:dyDescent="0.25">
      <c r="A25" s="125" t="str">
        <f>'3'!A26</f>
        <v>1.2.1.2.3</v>
      </c>
      <c r="B25" s="232" t="str">
        <f>'3'!B26</f>
        <v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5" s="125" t="str">
        <f>'3'!C26</f>
        <v>J_1.2.1.2.3.O</v>
      </c>
      <c r="D25" s="125" t="s">
        <v>1369</v>
      </c>
      <c r="E25" s="51">
        <f>'3'!G26</f>
        <v>0</v>
      </c>
      <c r="F25" s="51">
        <f>'3'!H26</f>
        <v>0</v>
      </c>
      <c r="G25" s="51">
        <f>'3'!I26</f>
        <v>0</v>
      </c>
      <c r="H25" s="51">
        <v>0</v>
      </c>
      <c r="I25" s="51">
        <v>0</v>
      </c>
      <c r="J25" s="51">
        <f>'3'!J26</f>
        <v>0</v>
      </c>
      <c r="K25" s="51">
        <f>'3'!K26</f>
        <v>0</v>
      </c>
      <c r="L25" s="239">
        <v>45291</v>
      </c>
      <c r="M25" s="95">
        <f>'3'!N26</f>
        <v>0</v>
      </c>
      <c r="N25" s="95">
        <f>'3'!O26</f>
        <v>0</v>
      </c>
      <c r="O25" s="95">
        <f>'3'!P26</f>
        <v>0</v>
      </c>
      <c r="P25" s="95">
        <v>0</v>
      </c>
      <c r="Q25" s="51">
        <v>0</v>
      </c>
      <c r="R25" s="95">
        <f>'3'!Q26</f>
        <v>0</v>
      </c>
      <c r="S25" s="95">
        <f>'3'!R26</f>
        <v>0</v>
      </c>
      <c r="T25" s="95">
        <f t="shared" si="1"/>
        <v>0</v>
      </c>
      <c r="U25" s="95">
        <f t="shared" si="2"/>
        <v>0</v>
      </c>
      <c r="V25" s="95">
        <f t="shared" si="3"/>
        <v>0</v>
      </c>
      <c r="W25" s="51" t="s">
        <v>1369</v>
      </c>
      <c r="X25" s="51">
        <f t="shared" si="4"/>
        <v>0</v>
      </c>
      <c r="Y25" s="95">
        <f t="shared" si="5"/>
        <v>0</v>
      </c>
      <c r="Z25" s="95">
        <f t="shared" si="6"/>
        <v>0</v>
      </c>
      <c r="AA25" s="233"/>
    </row>
    <row r="26" spans="1:27" ht="195" x14ac:dyDescent="0.25">
      <c r="A26" s="125" t="str">
        <f>'3'!A27</f>
        <v>1.2.1.2.4</v>
      </c>
      <c r="B26" s="232" t="str">
        <f>'3'!B27</f>
        <v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v>
      </c>
      <c r="C26" s="125" t="str">
        <f>'3'!C27</f>
        <v>J_1.2.1.2.4.O</v>
      </c>
      <c r="D26" s="125" t="s">
        <v>1369</v>
      </c>
      <c r="E26" s="51">
        <f>'3'!G27</f>
        <v>0</v>
      </c>
      <c r="F26" s="51">
        <f>'3'!H27</f>
        <v>0</v>
      </c>
      <c r="G26" s="51">
        <f>'3'!I27</f>
        <v>0</v>
      </c>
      <c r="H26" s="51">
        <v>0</v>
      </c>
      <c r="I26" s="51">
        <v>0</v>
      </c>
      <c r="J26" s="51">
        <f>'3'!J27</f>
        <v>0</v>
      </c>
      <c r="K26" s="51">
        <f>'3'!K27</f>
        <v>0</v>
      </c>
      <c r="L26" s="239">
        <v>45291</v>
      </c>
      <c r="M26" s="95">
        <f>'3'!N27</f>
        <v>0</v>
      </c>
      <c r="N26" s="95">
        <f>'3'!O27</f>
        <v>0</v>
      </c>
      <c r="O26" s="95">
        <f>'3'!P27</f>
        <v>0</v>
      </c>
      <c r="P26" s="95">
        <v>0</v>
      </c>
      <c r="Q26" s="51">
        <v>0</v>
      </c>
      <c r="R26" s="95">
        <f>'3'!Q27</f>
        <v>0</v>
      </c>
      <c r="S26" s="95">
        <f>'3'!R27</f>
        <v>0</v>
      </c>
      <c r="T26" s="95">
        <f t="shared" si="1"/>
        <v>0</v>
      </c>
      <c r="U26" s="95">
        <f t="shared" si="2"/>
        <v>0</v>
      </c>
      <c r="V26" s="95">
        <f t="shared" si="3"/>
        <v>0</v>
      </c>
      <c r="W26" s="51" t="s">
        <v>1369</v>
      </c>
      <c r="X26" s="51">
        <f t="shared" si="4"/>
        <v>0</v>
      </c>
      <c r="Y26" s="95">
        <f t="shared" si="5"/>
        <v>0</v>
      </c>
      <c r="Z26" s="95">
        <f t="shared" si="6"/>
        <v>0</v>
      </c>
      <c r="AA26" s="233"/>
    </row>
    <row r="27" spans="1:27" ht="345" x14ac:dyDescent="0.25">
      <c r="A27" s="125" t="str">
        <f>'3'!A28</f>
        <v>1.2.1.2.5</v>
      </c>
      <c r="B27" s="232" t="str">
        <f>'3'!B28</f>
        <v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v>
      </c>
      <c r="C27" s="125" t="str">
        <f>'3'!C28</f>
        <v>J_1.2.1.2.5.O</v>
      </c>
      <c r="D27" s="125" t="s">
        <v>1369</v>
      </c>
      <c r="E27" s="51">
        <f>'3'!G28</f>
        <v>0</v>
      </c>
      <c r="F27" s="51">
        <f>'3'!H28</f>
        <v>0</v>
      </c>
      <c r="G27" s="51">
        <f>'3'!I28</f>
        <v>0</v>
      </c>
      <c r="H27" s="51">
        <v>0</v>
      </c>
      <c r="I27" s="51">
        <v>0</v>
      </c>
      <c r="J27" s="51">
        <f>'3'!J28</f>
        <v>0</v>
      </c>
      <c r="K27" s="51">
        <f>'3'!K28</f>
        <v>0</v>
      </c>
      <c r="L27" s="239">
        <v>45291</v>
      </c>
      <c r="M27" s="95">
        <f>'3'!N28</f>
        <v>0</v>
      </c>
      <c r="N27" s="95">
        <f>'3'!O28</f>
        <v>0</v>
      </c>
      <c r="O27" s="95">
        <f>'3'!P28</f>
        <v>0</v>
      </c>
      <c r="P27" s="95">
        <v>0</v>
      </c>
      <c r="Q27" s="51">
        <v>0</v>
      </c>
      <c r="R27" s="95">
        <f>'3'!Q28</f>
        <v>0</v>
      </c>
      <c r="S27" s="95">
        <f>'3'!R28</f>
        <v>0</v>
      </c>
      <c r="T27" s="95">
        <f t="shared" si="1"/>
        <v>0</v>
      </c>
      <c r="U27" s="95">
        <f t="shared" si="2"/>
        <v>0</v>
      </c>
      <c r="V27" s="95">
        <f t="shared" si="3"/>
        <v>0</v>
      </c>
      <c r="W27" s="51" t="s">
        <v>1369</v>
      </c>
      <c r="X27" s="51">
        <f t="shared" si="4"/>
        <v>0</v>
      </c>
      <c r="Y27" s="95">
        <f t="shared" si="5"/>
        <v>0</v>
      </c>
      <c r="Z27" s="95">
        <f t="shared" si="6"/>
        <v>0</v>
      </c>
      <c r="AA27" s="233"/>
    </row>
    <row r="28" spans="1:27" ht="135" x14ac:dyDescent="0.25">
      <c r="A28" s="125" t="str">
        <f>'3'!A29</f>
        <v>1.2.1.2.6</v>
      </c>
      <c r="B28" s="232" t="str">
        <f>'3'!B29</f>
        <v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v>
      </c>
      <c r="C28" s="125" t="str">
        <f>'3'!C29</f>
        <v>J_1.2.1.2.6.O</v>
      </c>
      <c r="D28" s="125" t="s">
        <v>1369</v>
      </c>
      <c r="E28" s="51">
        <f>'3'!G29</f>
        <v>0</v>
      </c>
      <c r="F28" s="51">
        <f>'3'!H29</f>
        <v>0</v>
      </c>
      <c r="G28" s="51">
        <f>'3'!I29</f>
        <v>0</v>
      </c>
      <c r="H28" s="51">
        <v>0</v>
      </c>
      <c r="I28" s="51">
        <v>0</v>
      </c>
      <c r="J28" s="51">
        <f>'3'!J29</f>
        <v>0</v>
      </c>
      <c r="K28" s="51">
        <f>'3'!K29</f>
        <v>0</v>
      </c>
      <c r="L28" s="239">
        <v>45291</v>
      </c>
      <c r="M28" s="95">
        <f>'3'!N29</f>
        <v>0</v>
      </c>
      <c r="N28" s="95">
        <f>'3'!O29</f>
        <v>0</v>
      </c>
      <c r="O28" s="95">
        <f>'3'!P29</f>
        <v>0</v>
      </c>
      <c r="P28" s="95">
        <v>0</v>
      </c>
      <c r="Q28" s="51">
        <v>0</v>
      </c>
      <c r="R28" s="95">
        <f>'3'!Q29</f>
        <v>0</v>
      </c>
      <c r="S28" s="95">
        <f>'3'!R29</f>
        <v>0</v>
      </c>
      <c r="T28" s="95">
        <f t="shared" si="1"/>
        <v>0</v>
      </c>
      <c r="U28" s="95">
        <f t="shared" si="2"/>
        <v>0</v>
      </c>
      <c r="V28" s="95">
        <f t="shared" si="3"/>
        <v>0</v>
      </c>
      <c r="W28" s="51" t="s">
        <v>1369</v>
      </c>
      <c r="X28" s="51">
        <f t="shared" si="4"/>
        <v>0</v>
      </c>
      <c r="Y28" s="95">
        <f t="shared" si="5"/>
        <v>0</v>
      </c>
      <c r="Z28" s="95">
        <f t="shared" si="6"/>
        <v>0</v>
      </c>
      <c r="AA28" s="233"/>
    </row>
    <row r="29" spans="1:27" x14ac:dyDescent="0.25">
      <c r="A29" s="125" t="str">
        <f>'3'!A30</f>
        <v>1.2.1.2.7</v>
      </c>
      <c r="B29" s="232" t="str">
        <f>'3'!B30</f>
        <v xml:space="preserve">ТМ-1000 кВА ТП-11 ул.Покуса    1а. </v>
      </c>
      <c r="C29" s="125" t="str">
        <f>'3'!C30</f>
        <v>J_1.2.1.2.7.K</v>
      </c>
      <c r="D29" s="125" t="s">
        <v>1369</v>
      </c>
      <c r="E29" s="51">
        <f>'3'!G30</f>
        <v>0</v>
      </c>
      <c r="F29" s="51">
        <f>'3'!H30</f>
        <v>0</v>
      </c>
      <c r="G29" s="51">
        <f>'3'!I30</f>
        <v>0</v>
      </c>
      <c r="H29" s="51">
        <v>0</v>
      </c>
      <c r="I29" s="51">
        <v>0</v>
      </c>
      <c r="J29" s="51">
        <f>'3'!J30</f>
        <v>0</v>
      </c>
      <c r="K29" s="51">
        <f>'3'!K30</f>
        <v>0</v>
      </c>
      <c r="L29" s="239">
        <v>45291</v>
      </c>
      <c r="M29" s="95">
        <f>'3'!N30</f>
        <v>0</v>
      </c>
      <c r="N29" s="95">
        <f>'3'!O30</f>
        <v>0</v>
      </c>
      <c r="O29" s="95">
        <f>'3'!P30</f>
        <v>0</v>
      </c>
      <c r="P29" s="95">
        <v>0</v>
      </c>
      <c r="Q29" s="95">
        <v>0</v>
      </c>
      <c r="R29" s="95">
        <f>'3'!Q30</f>
        <v>0</v>
      </c>
      <c r="S29" s="95">
        <f>'3'!R30</f>
        <v>0</v>
      </c>
      <c r="T29" s="95">
        <f t="shared" si="1"/>
        <v>0</v>
      </c>
      <c r="U29" s="95">
        <f t="shared" si="2"/>
        <v>0</v>
      </c>
      <c r="V29" s="95">
        <f t="shared" si="3"/>
        <v>0</v>
      </c>
      <c r="W29" s="51" t="s">
        <v>1369</v>
      </c>
      <c r="X29" s="51">
        <f t="shared" si="4"/>
        <v>0</v>
      </c>
      <c r="Y29" s="95">
        <f t="shared" si="5"/>
        <v>0</v>
      </c>
      <c r="Z29" s="95">
        <f t="shared" si="6"/>
        <v>0</v>
      </c>
      <c r="AA29" s="233"/>
    </row>
    <row r="30" spans="1:27" x14ac:dyDescent="0.25">
      <c r="A30" s="125" t="str">
        <f>'3'!A31</f>
        <v>1.2.1.2.8</v>
      </c>
      <c r="B30" s="232" t="str">
        <f>'3'!B31</f>
        <v>ТМ- 10000кВА ПС ЗСМ</v>
      </c>
      <c r="C30" s="125" t="str">
        <f>'3'!C31</f>
        <v>J_1.2.1.2.8.O</v>
      </c>
      <c r="D30" s="125" t="s">
        <v>1369</v>
      </c>
      <c r="E30" s="51">
        <f>'3'!G31</f>
        <v>0</v>
      </c>
      <c r="F30" s="51">
        <f>'3'!H31</f>
        <v>0</v>
      </c>
      <c r="G30" s="51">
        <f>'3'!I31</f>
        <v>0</v>
      </c>
      <c r="H30" s="51">
        <v>0</v>
      </c>
      <c r="I30" s="51">
        <v>0</v>
      </c>
      <c r="J30" s="51">
        <f>'3'!J31</f>
        <v>0</v>
      </c>
      <c r="K30" s="51">
        <f>'3'!K31</f>
        <v>1</v>
      </c>
      <c r="L30" s="239">
        <v>45291</v>
      </c>
      <c r="M30" s="95">
        <f>'3'!N31</f>
        <v>0</v>
      </c>
      <c r="N30" s="95">
        <f>'3'!O31</f>
        <v>0</v>
      </c>
      <c r="O30" s="95">
        <f>'3'!P31</f>
        <v>0</v>
      </c>
      <c r="P30" s="95">
        <v>0</v>
      </c>
      <c r="Q30" s="95">
        <v>0</v>
      </c>
      <c r="R30" s="95">
        <f>'3'!Q31</f>
        <v>0</v>
      </c>
      <c r="S30" s="95">
        <f>'3'!R31</f>
        <v>1</v>
      </c>
      <c r="T30" s="95">
        <f t="shared" si="1"/>
        <v>0</v>
      </c>
      <c r="U30" s="95">
        <f t="shared" si="2"/>
        <v>0</v>
      </c>
      <c r="V30" s="95">
        <f t="shared" si="3"/>
        <v>0</v>
      </c>
      <c r="W30" s="51" t="s">
        <v>1369</v>
      </c>
      <c r="X30" s="51">
        <f t="shared" si="4"/>
        <v>0</v>
      </c>
      <c r="Y30" s="95">
        <f t="shared" si="5"/>
        <v>0</v>
      </c>
      <c r="Z30" s="95">
        <f t="shared" si="6"/>
        <v>0</v>
      </c>
      <c r="AA30" s="233"/>
    </row>
    <row r="31" spans="1:27" x14ac:dyDescent="0.25">
      <c r="A31" s="125" t="str">
        <f>'3'!A32</f>
        <v>1.2.1.2.9</v>
      </c>
      <c r="B31" s="232" t="str">
        <f>'3'!B32</f>
        <v xml:space="preserve">КТПБ -31 ул. Комсомольская 114   </v>
      </c>
      <c r="C31" s="125" t="str">
        <f>'3'!C32</f>
        <v>J_1.2.1.2.9.N</v>
      </c>
      <c r="D31" s="125" t="s">
        <v>1369</v>
      </c>
      <c r="E31" s="51">
        <f>'3'!G32</f>
        <v>0</v>
      </c>
      <c r="F31" s="51">
        <f>'3'!H32</f>
        <v>0</v>
      </c>
      <c r="G31" s="51">
        <f>'3'!I32</f>
        <v>0</v>
      </c>
      <c r="H31" s="51">
        <v>0</v>
      </c>
      <c r="I31" s="51">
        <v>0</v>
      </c>
      <c r="J31" s="51">
        <f>'3'!J32</f>
        <v>0</v>
      </c>
      <c r="K31" s="51">
        <f>'3'!K32</f>
        <v>0</v>
      </c>
      <c r="L31" s="239">
        <v>45291</v>
      </c>
      <c r="M31" s="95">
        <f>'3'!N32</f>
        <v>0</v>
      </c>
      <c r="N31" s="95">
        <f>'3'!O32</f>
        <v>0</v>
      </c>
      <c r="O31" s="95">
        <f>'3'!P32</f>
        <v>0</v>
      </c>
      <c r="P31" s="95">
        <v>0</v>
      </c>
      <c r="Q31" s="95">
        <v>0</v>
      </c>
      <c r="R31" s="95">
        <f>'3'!Q32</f>
        <v>0</v>
      </c>
      <c r="S31" s="95">
        <f>'3'!R32</f>
        <v>0</v>
      </c>
      <c r="T31" s="95">
        <f t="shared" si="1"/>
        <v>0</v>
      </c>
      <c r="U31" s="95">
        <f t="shared" si="2"/>
        <v>0</v>
      </c>
      <c r="V31" s="95">
        <f t="shared" si="3"/>
        <v>0</v>
      </c>
      <c r="W31" s="51" t="s">
        <v>1369</v>
      </c>
      <c r="X31" s="51">
        <f t="shared" si="4"/>
        <v>0</v>
      </c>
      <c r="Y31" s="95">
        <f t="shared" si="5"/>
        <v>0</v>
      </c>
      <c r="Z31" s="95">
        <f t="shared" si="6"/>
        <v>0</v>
      </c>
      <c r="AA31" s="233"/>
    </row>
    <row r="32" spans="1:27" ht="45" x14ac:dyDescent="0.25">
      <c r="A32" s="125" t="str">
        <f>'3'!A33</f>
        <v>1.2.1.2.10</v>
      </c>
      <c r="B32" s="232" t="str">
        <f>'3'!B33</f>
        <v>РУ 10кВ замена МВ на ВВ:  РП-8 (5 шт.)-Советская 114А; ТП-149 (2 шт.)-Красногвардейская 128/5</v>
      </c>
      <c r="C32" s="125" t="str">
        <f>'3'!C33</f>
        <v>J_1.2.1.2.10.N</v>
      </c>
      <c r="D32" s="125" t="s">
        <v>1369</v>
      </c>
      <c r="E32" s="51">
        <f>'3'!G33</f>
        <v>0</v>
      </c>
      <c r="F32" s="51">
        <f>'3'!H33</f>
        <v>0</v>
      </c>
      <c r="G32" s="51">
        <f>'3'!I33</f>
        <v>0</v>
      </c>
      <c r="H32" s="51">
        <v>0</v>
      </c>
      <c r="I32" s="51">
        <v>0</v>
      </c>
      <c r="J32" s="51">
        <f>'3'!J33</f>
        <v>0</v>
      </c>
      <c r="K32" s="51">
        <f>'3'!K33</f>
        <v>0</v>
      </c>
      <c r="L32" s="239">
        <v>45291</v>
      </c>
      <c r="M32" s="95">
        <f>'3'!N33</f>
        <v>0</v>
      </c>
      <c r="N32" s="95">
        <f>'3'!O33</f>
        <v>0</v>
      </c>
      <c r="O32" s="95">
        <f>'3'!P33</f>
        <v>0</v>
      </c>
      <c r="P32" s="95">
        <v>0</v>
      </c>
      <c r="Q32" s="95">
        <v>0</v>
      </c>
      <c r="R32" s="95">
        <f>'3'!Q33</f>
        <v>0</v>
      </c>
      <c r="S32" s="95">
        <f>'3'!R33</f>
        <v>0</v>
      </c>
      <c r="T32" s="95">
        <f t="shared" si="1"/>
        <v>0</v>
      </c>
      <c r="U32" s="95">
        <f t="shared" si="2"/>
        <v>0</v>
      </c>
      <c r="V32" s="95">
        <f t="shared" si="3"/>
        <v>0</v>
      </c>
      <c r="W32" s="51" t="s">
        <v>1369</v>
      </c>
      <c r="X32" s="51">
        <f t="shared" si="4"/>
        <v>0</v>
      </c>
      <c r="Y32" s="95">
        <f t="shared" si="5"/>
        <v>0</v>
      </c>
      <c r="Z32" s="95">
        <f t="shared" si="6"/>
        <v>0</v>
      </c>
      <c r="AA32" s="233"/>
    </row>
    <row r="33" spans="1:27" ht="30" x14ac:dyDescent="0.25">
      <c r="A33" s="125" t="str">
        <f>'3'!A34</f>
        <v>1.2.1.2.11</v>
      </c>
      <c r="B33" s="232" t="str">
        <f>'3'!B34</f>
        <v xml:space="preserve"> П/С ЗСМ замена МВ на ВВ, ул. Силикатная 5</v>
      </c>
      <c r="C33" s="125" t="str">
        <f>'3'!C34</f>
        <v>J_1.2.1.2.11.L</v>
      </c>
      <c r="D33" s="125" t="s">
        <v>1369</v>
      </c>
      <c r="E33" s="51">
        <f>'3'!G34</f>
        <v>0</v>
      </c>
      <c r="F33" s="51">
        <f>'3'!H34</f>
        <v>0</v>
      </c>
      <c r="G33" s="51">
        <f>'3'!I34</f>
        <v>0</v>
      </c>
      <c r="H33" s="51">
        <v>0</v>
      </c>
      <c r="I33" s="51">
        <v>0</v>
      </c>
      <c r="J33" s="51">
        <f>'3'!J34</f>
        <v>0</v>
      </c>
      <c r="K33" s="51">
        <f>'3'!K34</f>
        <v>0</v>
      </c>
      <c r="L33" s="239">
        <v>45291</v>
      </c>
      <c r="M33" s="95">
        <f>'3'!N34</f>
        <v>0</v>
      </c>
      <c r="N33" s="95">
        <f>'3'!O34</f>
        <v>0</v>
      </c>
      <c r="O33" s="95">
        <f>'3'!P34</f>
        <v>0</v>
      </c>
      <c r="P33" s="95">
        <v>0</v>
      </c>
      <c r="Q33" s="95">
        <v>0</v>
      </c>
      <c r="R33" s="95">
        <f>'3'!Q34</f>
        <v>0</v>
      </c>
      <c r="S33" s="95">
        <f>'3'!R34</f>
        <v>0</v>
      </c>
      <c r="T33" s="95">
        <f t="shared" si="1"/>
        <v>0</v>
      </c>
      <c r="U33" s="95">
        <f t="shared" si="2"/>
        <v>0</v>
      </c>
      <c r="V33" s="95">
        <f t="shared" si="3"/>
        <v>0</v>
      </c>
      <c r="W33" s="51" t="s">
        <v>1369</v>
      </c>
      <c r="X33" s="51">
        <f t="shared" si="4"/>
        <v>0</v>
      </c>
      <c r="Y33" s="95">
        <f t="shared" si="5"/>
        <v>0</v>
      </c>
      <c r="Z33" s="95">
        <f t="shared" si="6"/>
        <v>0</v>
      </c>
      <c r="AA33" s="233"/>
    </row>
    <row r="34" spans="1:27" ht="60" x14ac:dyDescent="0.25">
      <c r="A34" s="125" t="str">
        <f>'3'!A35</f>
        <v>1.2.2.2</v>
      </c>
      <c r="B34" s="232" t="str">
        <f>'3'!B35</f>
        <v>Модернизация, техническое перевооружение линий электропередачи, всего, в том числе:</v>
      </c>
      <c r="C34" s="125" t="str">
        <f>'3'!C35</f>
        <v>нд</v>
      </c>
      <c r="D34" s="125" t="s">
        <v>1369</v>
      </c>
      <c r="E34" s="51">
        <f>'3'!G35</f>
        <v>0</v>
      </c>
      <c r="F34" s="51">
        <f>'3'!H35</f>
        <v>0</v>
      </c>
      <c r="G34" s="51">
        <f>'3'!I35-0.8</f>
        <v>-0.8</v>
      </c>
      <c r="H34" s="51">
        <v>0</v>
      </c>
      <c r="I34" s="51">
        <v>0.8</v>
      </c>
      <c r="J34" s="51">
        <f>'3'!J35</f>
        <v>0</v>
      </c>
      <c r="K34" s="51">
        <f>'3'!K35</f>
        <v>0</v>
      </c>
      <c r="L34" s="239">
        <v>45291</v>
      </c>
      <c r="M34" s="95">
        <f>'3'!N35</f>
        <v>0</v>
      </c>
      <c r="N34" s="95">
        <f>'3'!O35</f>
        <v>0</v>
      </c>
      <c r="O34" s="95">
        <v>0</v>
      </c>
      <c r="P34" s="95">
        <v>0</v>
      </c>
      <c r="Q34" s="51">
        <v>0</v>
      </c>
      <c r="R34" s="95">
        <f>'3'!Q35</f>
        <v>0</v>
      </c>
      <c r="S34" s="95">
        <f>'3'!R35</f>
        <v>0</v>
      </c>
      <c r="T34" s="95">
        <f t="shared" si="1"/>
        <v>0</v>
      </c>
      <c r="U34" s="95">
        <f t="shared" si="2"/>
        <v>0</v>
      </c>
      <c r="V34" s="95">
        <f t="shared" si="3"/>
        <v>0.8</v>
      </c>
      <c r="W34" s="51" t="s">
        <v>1369</v>
      </c>
      <c r="X34" s="51">
        <f t="shared" si="4"/>
        <v>0.8</v>
      </c>
      <c r="Y34" s="95">
        <f t="shared" si="5"/>
        <v>0</v>
      </c>
      <c r="Z34" s="95">
        <f t="shared" si="6"/>
        <v>0</v>
      </c>
      <c r="AA34" s="233"/>
    </row>
    <row r="35" spans="1:27" ht="300" x14ac:dyDescent="0.25">
      <c r="A35" s="125" t="str">
        <f>'3'!A36</f>
        <v>1.2.2.2.1</v>
      </c>
      <c r="B35" s="232" t="str">
        <f>'3'!B36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v>
      </c>
      <c r="C35" s="125" t="str">
        <f>'3'!C36</f>
        <v>J_1.2.2.2.1.M</v>
      </c>
      <c r="D35" s="125" t="s">
        <v>1369</v>
      </c>
      <c r="E35" s="51">
        <f>'3'!G36</f>
        <v>0</v>
      </c>
      <c r="F35" s="51">
        <f>'3'!H36</f>
        <v>0</v>
      </c>
      <c r="G35" s="51">
        <f>'3'!I36-0.8</f>
        <v>-0.8</v>
      </c>
      <c r="H35" s="51">
        <v>0</v>
      </c>
      <c r="I35" s="51">
        <v>0.8</v>
      </c>
      <c r="J35" s="51">
        <f>'3'!J36</f>
        <v>0</v>
      </c>
      <c r="K35" s="51">
        <f>'3'!K36</f>
        <v>0</v>
      </c>
      <c r="L35" s="239">
        <v>45291</v>
      </c>
      <c r="M35" s="95">
        <f>'3'!N36</f>
        <v>0</v>
      </c>
      <c r="N35" s="95">
        <f>'3'!O36</f>
        <v>0</v>
      </c>
      <c r="O35" s="95">
        <v>0</v>
      </c>
      <c r="P35" s="95">
        <v>0</v>
      </c>
      <c r="Q35" s="51">
        <v>0</v>
      </c>
      <c r="R35" s="95">
        <f>'3'!Q36</f>
        <v>0</v>
      </c>
      <c r="S35" s="95">
        <f>'3'!R36</f>
        <v>0</v>
      </c>
      <c r="T35" s="95">
        <f t="shared" si="1"/>
        <v>0</v>
      </c>
      <c r="U35" s="95">
        <f t="shared" si="2"/>
        <v>0</v>
      </c>
      <c r="V35" s="95">
        <f t="shared" si="3"/>
        <v>0.8</v>
      </c>
      <c r="W35" s="51" t="s">
        <v>1369</v>
      </c>
      <c r="X35" s="51">
        <f t="shared" si="4"/>
        <v>0.8</v>
      </c>
      <c r="Y35" s="95">
        <f t="shared" si="5"/>
        <v>0</v>
      </c>
      <c r="Z35" s="95">
        <f t="shared" si="6"/>
        <v>0</v>
      </c>
      <c r="AA35" s="233"/>
    </row>
    <row r="36" spans="1:27" ht="105" x14ac:dyDescent="0.25">
      <c r="A36" s="125" t="str">
        <f>'3'!A37</f>
        <v>1.2.2.2.2</v>
      </c>
      <c r="B36" s="232" t="str">
        <f>'3'!B37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6" s="125" t="str">
        <f>'3'!C37</f>
        <v>J_1.2.2.2.2.L</v>
      </c>
      <c r="D36" s="125" t="s">
        <v>1369</v>
      </c>
      <c r="E36" s="51">
        <f>'3'!G37</f>
        <v>0</v>
      </c>
      <c r="F36" s="51">
        <f>'3'!H37</f>
        <v>0</v>
      </c>
      <c r="G36" s="51">
        <f>'3'!I37</f>
        <v>0</v>
      </c>
      <c r="H36" s="51">
        <v>0</v>
      </c>
      <c r="I36" s="51">
        <v>0</v>
      </c>
      <c r="J36" s="51">
        <f>'3'!J37</f>
        <v>0</v>
      </c>
      <c r="K36" s="51">
        <f>'3'!K37</f>
        <v>0</v>
      </c>
      <c r="L36" s="239">
        <v>45291</v>
      </c>
      <c r="M36" s="95">
        <f>'3'!N37</f>
        <v>0</v>
      </c>
      <c r="N36" s="95">
        <f>'3'!O37</f>
        <v>0</v>
      </c>
      <c r="O36" s="95">
        <f>'3'!P37</f>
        <v>0</v>
      </c>
      <c r="P36" s="95">
        <v>0</v>
      </c>
      <c r="Q36" s="95">
        <v>0</v>
      </c>
      <c r="R36" s="95">
        <f>'3'!Q37</f>
        <v>0</v>
      </c>
      <c r="S36" s="95">
        <f>'3'!R37</f>
        <v>0</v>
      </c>
      <c r="T36" s="95">
        <f t="shared" si="1"/>
        <v>0</v>
      </c>
      <c r="U36" s="95">
        <f t="shared" si="2"/>
        <v>0</v>
      </c>
      <c r="V36" s="95">
        <f t="shared" si="3"/>
        <v>0</v>
      </c>
      <c r="W36" s="51" t="s">
        <v>1369</v>
      </c>
      <c r="X36" s="51">
        <f t="shared" si="4"/>
        <v>0</v>
      </c>
      <c r="Y36" s="95">
        <f t="shared" si="5"/>
        <v>0</v>
      </c>
      <c r="Z36" s="95">
        <f t="shared" si="6"/>
        <v>0</v>
      </c>
      <c r="AA36" s="233"/>
    </row>
    <row r="37" spans="1:27" ht="210" x14ac:dyDescent="0.25">
      <c r="A37" s="125" t="str">
        <f>'3'!A38</f>
        <v>1.2.2.2.3</v>
      </c>
      <c r="B37" s="232" t="str">
        <f>'3'!B38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v>
      </c>
      <c r="C37" s="125" t="str">
        <f>'3'!C38</f>
        <v>J_1.2.2.2.3.N</v>
      </c>
      <c r="D37" s="125" t="s">
        <v>1369</v>
      </c>
      <c r="E37" s="51">
        <f>'3'!G38</f>
        <v>0</v>
      </c>
      <c r="F37" s="51">
        <f>'3'!H38</f>
        <v>0</v>
      </c>
      <c r="G37" s="51">
        <f>'3'!I38</f>
        <v>0</v>
      </c>
      <c r="H37" s="51">
        <v>0</v>
      </c>
      <c r="I37" s="51">
        <v>0</v>
      </c>
      <c r="J37" s="51">
        <f>'3'!J38</f>
        <v>0</v>
      </c>
      <c r="K37" s="51">
        <f>'3'!K38</f>
        <v>0</v>
      </c>
      <c r="L37" s="239">
        <v>45291</v>
      </c>
      <c r="M37" s="95">
        <f>'3'!N38</f>
        <v>0</v>
      </c>
      <c r="N37" s="95">
        <f>'3'!O38</f>
        <v>0</v>
      </c>
      <c r="O37" s="95">
        <f>'3'!P38</f>
        <v>0</v>
      </c>
      <c r="P37" s="95">
        <v>0</v>
      </c>
      <c r="Q37" s="95">
        <v>0</v>
      </c>
      <c r="R37" s="95">
        <f>'3'!Q38</f>
        <v>0</v>
      </c>
      <c r="S37" s="95">
        <f>'3'!R38</f>
        <v>0</v>
      </c>
      <c r="T37" s="95">
        <f t="shared" si="1"/>
        <v>0</v>
      </c>
      <c r="U37" s="95">
        <f t="shared" si="2"/>
        <v>0</v>
      </c>
      <c r="V37" s="95">
        <f t="shared" si="3"/>
        <v>0</v>
      </c>
      <c r="W37" s="51" t="s">
        <v>1369</v>
      </c>
      <c r="X37" s="51">
        <f t="shared" si="4"/>
        <v>0</v>
      </c>
      <c r="Y37" s="95">
        <f t="shared" si="5"/>
        <v>0</v>
      </c>
      <c r="Z37" s="95">
        <f t="shared" si="6"/>
        <v>0</v>
      </c>
      <c r="AA37" s="233"/>
    </row>
    <row r="38" spans="1:27" ht="45" x14ac:dyDescent="0.25">
      <c r="A38" s="125" t="str">
        <f>'3'!A39</f>
        <v>1.2.2.2.4</v>
      </c>
      <c r="B38" s="232" t="str">
        <f>'3'!B39</f>
        <v>установка реклоузеров на ВЛ-10кВ фидер-31  №9 п/с "Спасск" в районе ж/д ул. Мельничная-3-я Загородная</v>
      </c>
      <c r="C38" s="125" t="str">
        <f>'3'!C39</f>
        <v>J_1.2.2.2.4.L</v>
      </c>
      <c r="D38" s="125" t="s">
        <v>1369</v>
      </c>
      <c r="E38" s="51">
        <f>'3'!G39</f>
        <v>0</v>
      </c>
      <c r="F38" s="51">
        <f>'3'!H39</f>
        <v>0</v>
      </c>
      <c r="G38" s="51">
        <f>'3'!I39</f>
        <v>0</v>
      </c>
      <c r="H38" s="51">
        <v>0</v>
      </c>
      <c r="I38" s="51">
        <v>0</v>
      </c>
      <c r="J38" s="51">
        <f>'3'!J39</f>
        <v>0</v>
      </c>
      <c r="K38" s="51">
        <f>'3'!K39</f>
        <v>0</v>
      </c>
      <c r="L38" s="239">
        <v>45291</v>
      </c>
      <c r="M38" s="95">
        <f>'3'!N39</f>
        <v>0</v>
      </c>
      <c r="N38" s="95">
        <f>'3'!O39</f>
        <v>0</v>
      </c>
      <c r="O38" s="95">
        <f>'3'!P39</f>
        <v>0</v>
      </c>
      <c r="P38" s="95">
        <v>0</v>
      </c>
      <c r="Q38" s="95">
        <v>0</v>
      </c>
      <c r="R38" s="95">
        <f>'3'!Q39</f>
        <v>0</v>
      </c>
      <c r="S38" s="95">
        <f>'3'!R39</f>
        <v>0</v>
      </c>
      <c r="T38" s="95">
        <f t="shared" si="1"/>
        <v>0</v>
      </c>
      <c r="U38" s="95">
        <f t="shared" si="2"/>
        <v>0</v>
      </c>
      <c r="V38" s="95">
        <f t="shared" si="3"/>
        <v>0</v>
      </c>
      <c r="W38" s="51" t="s">
        <v>1369</v>
      </c>
      <c r="X38" s="51">
        <f t="shared" si="4"/>
        <v>0</v>
      </c>
      <c r="Y38" s="95">
        <f t="shared" si="5"/>
        <v>0</v>
      </c>
      <c r="Z38" s="95">
        <f t="shared" si="6"/>
        <v>0</v>
      </c>
      <c r="AA38" s="233"/>
    </row>
    <row r="39" spans="1:27" ht="45" x14ac:dyDescent="0.25">
      <c r="A39" s="125" t="str">
        <f>'3'!A40</f>
        <v>1.2.2.2.5</v>
      </c>
      <c r="B39" s="232" t="str">
        <f>'3'!B40</f>
        <v>установка реклоузеров на ВЛ-10кВ фидер 3 №10 п/с "Спасск" Пригородный, 2</v>
      </c>
      <c r="C39" s="125" t="str">
        <f>'3'!C40</f>
        <v>J_1.2.2.2.5.L</v>
      </c>
      <c r="D39" s="125" t="s">
        <v>1369</v>
      </c>
      <c r="E39" s="51">
        <f>'3'!G40</f>
        <v>0</v>
      </c>
      <c r="F39" s="51">
        <f>'3'!H40</f>
        <v>0</v>
      </c>
      <c r="G39" s="51">
        <f>'3'!I40</f>
        <v>0</v>
      </c>
      <c r="H39" s="51">
        <v>0</v>
      </c>
      <c r="I39" s="51">
        <v>0</v>
      </c>
      <c r="J39" s="51">
        <f>'3'!J40</f>
        <v>0</v>
      </c>
      <c r="K39" s="51">
        <f>'3'!K40</f>
        <v>0</v>
      </c>
      <c r="L39" s="239">
        <v>45291</v>
      </c>
      <c r="M39" s="95">
        <f>'3'!N40</f>
        <v>0</v>
      </c>
      <c r="N39" s="95">
        <f>'3'!O40</f>
        <v>0</v>
      </c>
      <c r="O39" s="95">
        <f>'3'!P40</f>
        <v>0</v>
      </c>
      <c r="P39" s="95">
        <v>0</v>
      </c>
      <c r="Q39" s="95">
        <v>0</v>
      </c>
      <c r="R39" s="95">
        <f>'3'!Q40</f>
        <v>0</v>
      </c>
      <c r="S39" s="95">
        <f>'3'!R40</f>
        <v>0</v>
      </c>
      <c r="T39" s="95">
        <f t="shared" si="1"/>
        <v>0</v>
      </c>
      <c r="U39" s="95">
        <f t="shared" si="2"/>
        <v>0</v>
      </c>
      <c r="V39" s="95">
        <f t="shared" si="3"/>
        <v>0</v>
      </c>
      <c r="W39" s="51" t="s">
        <v>1369</v>
      </c>
      <c r="X39" s="51">
        <f t="shared" si="4"/>
        <v>0</v>
      </c>
      <c r="Y39" s="95">
        <f t="shared" si="5"/>
        <v>0</v>
      </c>
      <c r="Z39" s="95">
        <f t="shared" si="6"/>
        <v>0</v>
      </c>
      <c r="AA39" s="233"/>
    </row>
    <row r="40" spans="1:27" ht="45" x14ac:dyDescent="0.25">
      <c r="A40" s="125" t="str">
        <f>'3'!A41</f>
        <v>1.2.2.2.6</v>
      </c>
      <c r="B40" s="232" t="str">
        <f>'3'!B41</f>
        <v>установка реклоузеров на ВЛ-10кВ фидер 10 №11 п/с "Спасск" Репина, 2</v>
      </c>
      <c r="C40" s="125" t="str">
        <f>'3'!C41</f>
        <v>J_1.2.2.2.6.L</v>
      </c>
      <c r="D40" s="125" t="s">
        <v>1369</v>
      </c>
      <c r="E40" s="51">
        <f>'3'!G41</f>
        <v>0</v>
      </c>
      <c r="F40" s="51">
        <f>'3'!H41</f>
        <v>0</v>
      </c>
      <c r="G40" s="51">
        <f>'3'!I41</f>
        <v>0</v>
      </c>
      <c r="H40" s="51">
        <v>0</v>
      </c>
      <c r="I40" s="51">
        <v>0</v>
      </c>
      <c r="J40" s="51">
        <f>'3'!J41</f>
        <v>0</v>
      </c>
      <c r="K40" s="51">
        <f>'3'!K41</f>
        <v>0</v>
      </c>
      <c r="L40" s="239">
        <v>45291</v>
      </c>
      <c r="M40" s="95">
        <f>'3'!N41</f>
        <v>0</v>
      </c>
      <c r="N40" s="95">
        <f>'3'!O41</f>
        <v>0</v>
      </c>
      <c r="O40" s="95">
        <f>'3'!P41</f>
        <v>0</v>
      </c>
      <c r="P40" s="95">
        <v>0</v>
      </c>
      <c r="Q40" s="95">
        <v>0</v>
      </c>
      <c r="R40" s="95">
        <f>'3'!Q41</f>
        <v>0</v>
      </c>
      <c r="S40" s="95">
        <f>'3'!R41</f>
        <v>0</v>
      </c>
      <c r="T40" s="95">
        <f t="shared" si="1"/>
        <v>0</v>
      </c>
      <c r="U40" s="95">
        <f t="shared" si="2"/>
        <v>0</v>
      </c>
      <c r="V40" s="95">
        <f t="shared" si="3"/>
        <v>0</v>
      </c>
      <c r="W40" s="51" t="s">
        <v>1369</v>
      </c>
      <c r="X40" s="51">
        <f t="shared" si="4"/>
        <v>0</v>
      </c>
      <c r="Y40" s="95">
        <f t="shared" si="5"/>
        <v>0</v>
      </c>
      <c r="Z40" s="95">
        <f t="shared" si="6"/>
        <v>0</v>
      </c>
      <c r="AA40" s="233"/>
    </row>
    <row r="41" spans="1:27" ht="45" x14ac:dyDescent="0.25">
      <c r="A41" s="125" t="str">
        <f>'3'!A42</f>
        <v>1.2.2.2.7</v>
      </c>
      <c r="B41" s="232" t="str">
        <f>'3'!B42</f>
        <v>установка реклоузеров на ВЛ-10кВ фидер 31  №8 п/с "Спасск" Карьерная, 5</v>
      </c>
      <c r="C41" s="125" t="str">
        <f>'3'!C42</f>
        <v>J_1.2.2.2.7.L</v>
      </c>
      <c r="D41" s="125" t="s">
        <v>1369</v>
      </c>
      <c r="E41" s="51">
        <f>'3'!G42</f>
        <v>0</v>
      </c>
      <c r="F41" s="51">
        <f>'3'!H42</f>
        <v>0</v>
      </c>
      <c r="G41" s="51">
        <f>'3'!I42</f>
        <v>0</v>
      </c>
      <c r="H41" s="51">
        <v>0</v>
      </c>
      <c r="I41" s="51">
        <v>0</v>
      </c>
      <c r="J41" s="51">
        <f>'3'!J42</f>
        <v>0</v>
      </c>
      <c r="K41" s="51">
        <f>'3'!K42</f>
        <v>0</v>
      </c>
      <c r="L41" s="239">
        <v>45291</v>
      </c>
      <c r="M41" s="95">
        <f>'3'!N42</f>
        <v>0</v>
      </c>
      <c r="N41" s="95">
        <f>'3'!O42</f>
        <v>0</v>
      </c>
      <c r="O41" s="95">
        <f>'3'!P42</f>
        <v>0</v>
      </c>
      <c r="P41" s="95">
        <v>0</v>
      </c>
      <c r="Q41" s="95">
        <v>0</v>
      </c>
      <c r="R41" s="95">
        <f>'3'!Q42</f>
        <v>0</v>
      </c>
      <c r="S41" s="95">
        <f>'3'!R42</f>
        <v>0</v>
      </c>
      <c r="T41" s="95">
        <f t="shared" si="1"/>
        <v>0</v>
      </c>
      <c r="U41" s="95">
        <f t="shared" si="2"/>
        <v>0</v>
      </c>
      <c r="V41" s="95">
        <f t="shared" si="3"/>
        <v>0</v>
      </c>
      <c r="W41" s="51" t="s">
        <v>1369</v>
      </c>
      <c r="X41" s="51">
        <f t="shared" si="4"/>
        <v>0</v>
      </c>
      <c r="Y41" s="95">
        <f t="shared" si="5"/>
        <v>0</v>
      </c>
      <c r="Z41" s="95">
        <f t="shared" si="6"/>
        <v>0</v>
      </c>
      <c r="AA41" s="233"/>
    </row>
    <row r="42" spans="1:27" ht="45" x14ac:dyDescent="0.25">
      <c r="A42" s="125" t="str">
        <f>'3'!A43</f>
        <v>1.2.2.2.8</v>
      </c>
      <c r="B42" s="232" t="str">
        <f>'3'!B43</f>
        <v>установка реклоузеров на ВЛ-10кВ фидер №3 п/с "Евгеньевка" в районе ж/д ул. Хрещатинская, 78</v>
      </c>
      <c r="C42" s="125" t="str">
        <f>'3'!C43</f>
        <v>J_1.2.2.2.8.L</v>
      </c>
      <c r="D42" s="125" t="s">
        <v>1369</v>
      </c>
      <c r="E42" s="51">
        <f>'3'!G43</f>
        <v>0</v>
      </c>
      <c r="F42" s="51">
        <f>'3'!H43</f>
        <v>0</v>
      </c>
      <c r="G42" s="51">
        <f>'3'!I43</f>
        <v>0</v>
      </c>
      <c r="H42" s="51">
        <v>0</v>
      </c>
      <c r="I42" s="51">
        <v>0</v>
      </c>
      <c r="J42" s="51">
        <f>'3'!J43</f>
        <v>0</v>
      </c>
      <c r="K42" s="51">
        <f>'3'!K43</f>
        <v>0</v>
      </c>
      <c r="L42" s="239">
        <v>45291</v>
      </c>
      <c r="M42" s="95">
        <f>'3'!N43</f>
        <v>0</v>
      </c>
      <c r="N42" s="95">
        <f>'3'!O43</f>
        <v>0</v>
      </c>
      <c r="O42" s="95">
        <f>'3'!P43</f>
        <v>0</v>
      </c>
      <c r="P42" s="95">
        <v>0</v>
      </c>
      <c r="Q42" s="95">
        <v>0</v>
      </c>
      <c r="R42" s="95">
        <f>'3'!Q43</f>
        <v>0</v>
      </c>
      <c r="S42" s="95">
        <f>'3'!R43</f>
        <v>0</v>
      </c>
      <c r="T42" s="95">
        <f t="shared" si="1"/>
        <v>0</v>
      </c>
      <c r="U42" s="95">
        <f t="shared" si="2"/>
        <v>0</v>
      </c>
      <c r="V42" s="95">
        <f t="shared" si="3"/>
        <v>0</v>
      </c>
      <c r="W42" s="51" t="s">
        <v>1369</v>
      </c>
      <c r="X42" s="51">
        <f t="shared" si="4"/>
        <v>0</v>
      </c>
      <c r="Y42" s="95">
        <f t="shared" si="5"/>
        <v>0</v>
      </c>
      <c r="Z42" s="95">
        <f t="shared" si="6"/>
        <v>0</v>
      </c>
      <c r="AA42" s="233"/>
    </row>
    <row r="43" spans="1:27" ht="45" x14ac:dyDescent="0.25">
      <c r="A43" s="125" t="str">
        <f>'3'!A44</f>
        <v>1.2.2.2.9</v>
      </c>
      <c r="B43" s="232" t="str">
        <f>'3'!B44</f>
        <v>установка реклоузеров на ВЛ-10кВ фидер №13 п/с "ЗСМ" в районе ж/д ул. Ипподромная, 4</v>
      </c>
      <c r="C43" s="125" t="str">
        <f>'3'!C44</f>
        <v>J_1.2.2.2.9.L</v>
      </c>
      <c r="D43" s="125" t="s">
        <v>1369</v>
      </c>
      <c r="E43" s="51">
        <f>'3'!G44</f>
        <v>0</v>
      </c>
      <c r="F43" s="51">
        <f>'3'!H44</f>
        <v>0</v>
      </c>
      <c r="G43" s="51">
        <f>'3'!I44</f>
        <v>0</v>
      </c>
      <c r="H43" s="51">
        <v>0</v>
      </c>
      <c r="I43" s="51">
        <v>0</v>
      </c>
      <c r="J43" s="51">
        <f>'3'!J44</f>
        <v>0</v>
      </c>
      <c r="K43" s="51">
        <f>'3'!K44</f>
        <v>0</v>
      </c>
      <c r="L43" s="239">
        <v>45291</v>
      </c>
      <c r="M43" s="95">
        <f>'3'!N44</f>
        <v>0</v>
      </c>
      <c r="N43" s="95">
        <f>'3'!O44</f>
        <v>0</v>
      </c>
      <c r="O43" s="95">
        <f>'3'!P44</f>
        <v>0</v>
      </c>
      <c r="P43" s="95">
        <v>0</v>
      </c>
      <c r="Q43" s="95">
        <v>0</v>
      </c>
      <c r="R43" s="95">
        <f>'3'!Q44</f>
        <v>0</v>
      </c>
      <c r="S43" s="95">
        <f>'3'!R44</f>
        <v>0</v>
      </c>
      <c r="T43" s="95">
        <f t="shared" si="1"/>
        <v>0</v>
      </c>
      <c r="U43" s="95">
        <f t="shared" si="2"/>
        <v>0</v>
      </c>
      <c r="V43" s="95">
        <f t="shared" si="3"/>
        <v>0</v>
      </c>
      <c r="W43" s="51" t="s">
        <v>1369</v>
      </c>
      <c r="X43" s="51">
        <f t="shared" si="4"/>
        <v>0</v>
      </c>
      <c r="Y43" s="95">
        <f t="shared" si="5"/>
        <v>0</v>
      </c>
      <c r="Z43" s="95">
        <f t="shared" si="6"/>
        <v>0</v>
      </c>
      <c r="AA43" s="233"/>
    </row>
    <row r="44" spans="1:27" ht="45" x14ac:dyDescent="0.25">
      <c r="A44" s="125" t="str">
        <f>'3'!A45</f>
        <v>1.2.3</v>
      </c>
      <c r="B44" s="232" t="str">
        <f>'3'!B45</f>
        <v>Развитие и модернизация учета электрической энергии (мощности), всего, в том числе:</v>
      </c>
      <c r="C44" s="125" t="str">
        <f>'3'!C45</f>
        <v>нд</v>
      </c>
      <c r="D44" s="125" t="s">
        <v>1369</v>
      </c>
      <c r="E44" s="51">
        <f>'3'!G45</f>
        <v>0</v>
      </c>
      <c r="F44" s="51">
        <f>'3'!H45</f>
        <v>0</v>
      </c>
      <c r="G44" s="51">
        <f>'3'!I45</f>
        <v>0</v>
      </c>
      <c r="H44" s="51">
        <v>0</v>
      </c>
      <c r="I44" s="51">
        <v>0</v>
      </c>
      <c r="J44" s="51">
        <f>'3'!J45</f>
        <v>0</v>
      </c>
      <c r="K44" s="51">
        <f>'3'!K45</f>
        <v>0</v>
      </c>
      <c r="L44" s="239">
        <v>45291</v>
      </c>
      <c r="M44" s="95">
        <f>'3'!N45</f>
        <v>0</v>
      </c>
      <c r="N44" s="95">
        <f>'3'!O45</f>
        <v>0</v>
      </c>
      <c r="O44" s="95">
        <f>'3'!P45</f>
        <v>0</v>
      </c>
      <c r="P44" s="95">
        <v>0</v>
      </c>
      <c r="Q44" s="95">
        <v>0</v>
      </c>
      <c r="R44" s="95">
        <f>'3'!Q45</f>
        <v>0</v>
      </c>
      <c r="S44" s="95">
        <f>'3'!R45</f>
        <v>0</v>
      </c>
      <c r="T44" s="95">
        <f t="shared" si="1"/>
        <v>0</v>
      </c>
      <c r="U44" s="95">
        <f t="shared" si="2"/>
        <v>0</v>
      </c>
      <c r="V44" s="95">
        <f t="shared" si="3"/>
        <v>0</v>
      </c>
      <c r="W44" s="51" t="s">
        <v>1369</v>
      </c>
      <c r="X44" s="51">
        <f t="shared" si="4"/>
        <v>0</v>
      </c>
      <c r="Y44" s="95">
        <f t="shared" si="5"/>
        <v>0</v>
      </c>
      <c r="Z44" s="95">
        <f t="shared" si="6"/>
        <v>0</v>
      </c>
      <c r="AA44" s="233"/>
    </row>
    <row r="45" spans="1:27" ht="60" x14ac:dyDescent="0.25">
      <c r="A45" s="125" t="str">
        <f>'3'!A46</f>
        <v>1.2.3.5</v>
      </c>
      <c r="B45" s="232" t="str">
        <f>'3'!B46</f>
        <v>"Включение приборов учета в систему сбора и передачи данных, класс напряжения 0,22 (0,4) кВ, всего, в том числе:"</v>
      </c>
      <c r="C45" s="125" t="str">
        <f>'3'!C46</f>
        <v>нд</v>
      </c>
      <c r="D45" s="125" t="s">
        <v>1369</v>
      </c>
      <c r="E45" s="51">
        <f>'3'!G46</f>
        <v>0</v>
      </c>
      <c r="F45" s="51">
        <f>'3'!H46</f>
        <v>0</v>
      </c>
      <c r="G45" s="51">
        <f>'3'!I46</f>
        <v>0</v>
      </c>
      <c r="H45" s="51">
        <v>0</v>
      </c>
      <c r="I45" s="51">
        <v>0</v>
      </c>
      <c r="J45" s="51">
        <f>'3'!J46</f>
        <v>0</v>
      </c>
      <c r="K45" s="51">
        <f>'3'!K46</f>
        <v>0</v>
      </c>
      <c r="L45" s="239">
        <v>45291</v>
      </c>
      <c r="M45" s="95">
        <f>'3'!N46</f>
        <v>0</v>
      </c>
      <c r="N45" s="95">
        <f>'3'!O46</f>
        <v>0</v>
      </c>
      <c r="O45" s="95">
        <f>'3'!P46</f>
        <v>0</v>
      </c>
      <c r="P45" s="95">
        <v>0</v>
      </c>
      <c r="Q45" s="95">
        <v>0</v>
      </c>
      <c r="R45" s="95">
        <f>'3'!Q46</f>
        <v>0</v>
      </c>
      <c r="S45" s="95">
        <f>'3'!R46</f>
        <v>0</v>
      </c>
      <c r="T45" s="95">
        <f t="shared" si="1"/>
        <v>0</v>
      </c>
      <c r="U45" s="95">
        <f t="shared" si="2"/>
        <v>0</v>
      </c>
      <c r="V45" s="95">
        <f t="shared" si="3"/>
        <v>0</v>
      </c>
      <c r="W45" s="51" t="s">
        <v>1369</v>
      </c>
      <c r="X45" s="51">
        <f t="shared" si="4"/>
        <v>0</v>
      </c>
      <c r="Y45" s="95">
        <f t="shared" si="5"/>
        <v>0</v>
      </c>
      <c r="Z45" s="95">
        <f t="shared" si="6"/>
        <v>0</v>
      </c>
      <c r="AA45" s="233"/>
    </row>
    <row r="46" spans="1:27" ht="300" x14ac:dyDescent="0.25">
      <c r="A46" s="125" t="str">
        <f>'3'!A47</f>
        <v>1.2.3.5.1</v>
      </c>
      <c r="B46" s="232" t="str">
        <f>'3'!B47</f>
        <v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v>
      </c>
      <c r="C46" s="125" t="str">
        <f>'3'!C47</f>
        <v>J_1.2.3.5.1.N</v>
      </c>
      <c r="D46" s="125" t="s">
        <v>1369</v>
      </c>
      <c r="E46" s="51">
        <f>'3'!G47</f>
        <v>0</v>
      </c>
      <c r="F46" s="51">
        <f>'3'!H47</f>
        <v>0</v>
      </c>
      <c r="G46" s="51">
        <f>'3'!I47</f>
        <v>0</v>
      </c>
      <c r="H46" s="51">
        <v>0</v>
      </c>
      <c r="I46" s="51">
        <v>0</v>
      </c>
      <c r="J46" s="51">
        <f>'3'!J47</f>
        <v>0</v>
      </c>
      <c r="K46" s="51">
        <f>'3'!K47</f>
        <v>0</v>
      </c>
      <c r="L46" s="239">
        <v>45291</v>
      </c>
      <c r="M46" s="95">
        <f>'3'!N47</f>
        <v>0</v>
      </c>
      <c r="N46" s="95">
        <f>'3'!O47</f>
        <v>0</v>
      </c>
      <c r="O46" s="95">
        <f>'3'!P47</f>
        <v>0</v>
      </c>
      <c r="P46" s="95">
        <v>0</v>
      </c>
      <c r="Q46" s="95">
        <v>0</v>
      </c>
      <c r="R46" s="95">
        <f>'3'!Q47</f>
        <v>0</v>
      </c>
      <c r="S46" s="95">
        <f>'3'!R47</f>
        <v>0</v>
      </c>
      <c r="T46" s="95">
        <f t="shared" si="1"/>
        <v>0</v>
      </c>
      <c r="U46" s="95">
        <f t="shared" si="2"/>
        <v>0</v>
      </c>
      <c r="V46" s="95">
        <f t="shared" si="3"/>
        <v>0</v>
      </c>
      <c r="W46" s="51" t="s">
        <v>1369</v>
      </c>
      <c r="X46" s="51">
        <f t="shared" si="4"/>
        <v>0</v>
      </c>
      <c r="Y46" s="95">
        <f t="shared" si="5"/>
        <v>0</v>
      </c>
      <c r="Z46" s="95">
        <f t="shared" si="6"/>
        <v>0</v>
      </c>
      <c r="AA46" s="233"/>
    </row>
    <row r="47" spans="1:27" ht="120" x14ac:dyDescent="0.25">
      <c r="A47" s="125" t="str">
        <f>'3'!A48</f>
        <v>1.2.3.5.2</v>
      </c>
      <c r="B47" s="232" t="str">
        <f>'3'!B48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7" s="125" t="str">
        <f>'3'!C48</f>
        <v>J_1.2.3.5.2.O</v>
      </c>
      <c r="D47" s="125" t="s">
        <v>1369</v>
      </c>
      <c r="E47" s="51">
        <f>'3'!G48</f>
        <v>0</v>
      </c>
      <c r="F47" s="51">
        <f>'3'!H48</f>
        <v>0</v>
      </c>
      <c r="G47" s="51">
        <f>'3'!I48</f>
        <v>0</v>
      </c>
      <c r="H47" s="51">
        <v>0</v>
      </c>
      <c r="I47" s="51">
        <v>0</v>
      </c>
      <c r="J47" s="51">
        <f>'3'!J48</f>
        <v>0</v>
      </c>
      <c r="K47" s="51">
        <f>'3'!K48</f>
        <v>0</v>
      </c>
      <c r="L47" s="239">
        <v>45291</v>
      </c>
      <c r="M47" s="95">
        <f>'3'!N48</f>
        <v>0</v>
      </c>
      <c r="N47" s="95">
        <f>'3'!O48</f>
        <v>0</v>
      </c>
      <c r="O47" s="95">
        <f>'3'!P48</f>
        <v>0</v>
      </c>
      <c r="P47" s="95">
        <v>0</v>
      </c>
      <c r="Q47" s="95">
        <v>0</v>
      </c>
      <c r="R47" s="95">
        <f>'3'!Q48</f>
        <v>0</v>
      </c>
      <c r="S47" s="95">
        <f>'3'!R48</f>
        <v>0</v>
      </c>
      <c r="T47" s="95">
        <f t="shared" si="1"/>
        <v>0</v>
      </c>
      <c r="U47" s="95">
        <f t="shared" si="2"/>
        <v>0</v>
      </c>
      <c r="V47" s="95">
        <f t="shared" si="3"/>
        <v>0</v>
      </c>
      <c r="W47" s="51" t="s">
        <v>1369</v>
      </c>
      <c r="X47" s="51">
        <f t="shared" si="4"/>
        <v>0</v>
      </c>
      <c r="Y47" s="95">
        <f t="shared" si="5"/>
        <v>0</v>
      </c>
      <c r="Z47" s="95">
        <f t="shared" si="6"/>
        <v>0</v>
      </c>
      <c r="AA47" s="233"/>
    </row>
    <row r="48" spans="1:27" ht="45" x14ac:dyDescent="0.25">
      <c r="A48" s="125" t="str">
        <f>'3'!A49</f>
        <v>1.2.3.5.3</v>
      </c>
      <c r="B48" s="232" t="str">
        <f>'3'!B49</f>
        <v>Установка АСКУЭ в в точках перетока в смежные сети ТП-81, ТП-141, ТП-111, ТП-13, ТП-34</v>
      </c>
      <c r="C48" s="125" t="str">
        <f>'3'!C49</f>
        <v>J_1.2.3.5.3.N</v>
      </c>
      <c r="D48" s="125" t="s">
        <v>1369</v>
      </c>
      <c r="E48" s="51">
        <f>'3'!G49</f>
        <v>0</v>
      </c>
      <c r="F48" s="51">
        <f>'3'!H49</f>
        <v>0</v>
      </c>
      <c r="G48" s="51">
        <f>'3'!I49</f>
        <v>0</v>
      </c>
      <c r="H48" s="51">
        <v>0</v>
      </c>
      <c r="I48" s="51">
        <v>0</v>
      </c>
      <c r="J48" s="51">
        <f>'3'!J49</f>
        <v>0</v>
      </c>
      <c r="K48" s="51">
        <f>'3'!K49</f>
        <v>0</v>
      </c>
      <c r="L48" s="239">
        <v>45291</v>
      </c>
      <c r="M48" s="95">
        <f>'3'!N49</f>
        <v>0</v>
      </c>
      <c r="N48" s="95">
        <f>'3'!O49</f>
        <v>0</v>
      </c>
      <c r="O48" s="95">
        <f>'3'!P49</f>
        <v>0</v>
      </c>
      <c r="P48" s="95">
        <v>0</v>
      </c>
      <c r="Q48" s="95">
        <v>0</v>
      </c>
      <c r="R48" s="95">
        <f>'3'!Q49</f>
        <v>0</v>
      </c>
      <c r="S48" s="95">
        <f>'3'!R49</f>
        <v>0</v>
      </c>
      <c r="T48" s="95">
        <f t="shared" si="1"/>
        <v>0</v>
      </c>
      <c r="U48" s="95">
        <f t="shared" si="2"/>
        <v>0</v>
      </c>
      <c r="V48" s="95">
        <f t="shared" si="3"/>
        <v>0</v>
      </c>
      <c r="W48" s="51" t="s">
        <v>1369</v>
      </c>
      <c r="X48" s="51">
        <f t="shared" si="4"/>
        <v>0</v>
      </c>
      <c r="Y48" s="95">
        <f t="shared" si="5"/>
        <v>0</v>
      </c>
      <c r="Z48" s="95">
        <f t="shared" si="6"/>
        <v>0</v>
      </c>
      <c r="AA48" s="233"/>
    </row>
    <row r="49" spans="1:27" ht="60" x14ac:dyDescent="0.25">
      <c r="A49" s="125" t="str">
        <f>'3'!A50</f>
        <v>1.2.3.6</v>
      </c>
      <c r="B49" s="232" t="str">
        <f>'3'!B50</f>
        <v>"Включение приборов учета в систему сбора и передачи данных, класс напряжения 6 (10) кВ, всего, в том числе:"</v>
      </c>
      <c r="C49" s="125" t="str">
        <f>'3'!C50</f>
        <v>нд</v>
      </c>
      <c r="D49" s="125" t="s">
        <v>1369</v>
      </c>
      <c r="E49" s="51">
        <f>'3'!G50</f>
        <v>0</v>
      </c>
      <c r="F49" s="51">
        <f>'3'!H50</f>
        <v>0</v>
      </c>
      <c r="G49" s="51">
        <f>'3'!I50</f>
        <v>0</v>
      </c>
      <c r="H49" s="51">
        <v>0</v>
      </c>
      <c r="I49" s="51">
        <v>0</v>
      </c>
      <c r="J49" s="51">
        <f>'3'!J50</f>
        <v>0</v>
      </c>
      <c r="K49" s="51">
        <f>'3'!K50</f>
        <v>0</v>
      </c>
      <c r="L49" s="239">
        <v>45291</v>
      </c>
      <c r="M49" s="95">
        <f>'3'!N50</f>
        <v>0</v>
      </c>
      <c r="N49" s="95">
        <f>'3'!O50</f>
        <v>0</v>
      </c>
      <c r="O49" s="95">
        <f>'3'!P50</f>
        <v>0</v>
      </c>
      <c r="P49" s="95">
        <v>0</v>
      </c>
      <c r="Q49" s="95">
        <v>0</v>
      </c>
      <c r="R49" s="95">
        <f>'3'!Q50</f>
        <v>0</v>
      </c>
      <c r="S49" s="95">
        <f>'3'!R50</f>
        <v>0</v>
      </c>
      <c r="T49" s="95">
        <f t="shared" si="1"/>
        <v>0</v>
      </c>
      <c r="U49" s="95">
        <f t="shared" si="2"/>
        <v>0</v>
      </c>
      <c r="V49" s="95">
        <f t="shared" si="3"/>
        <v>0</v>
      </c>
      <c r="W49" s="51" t="s">
        <v>1369</v>
      </c>
      <c r="X49" s="51">
        <f t="shared" si="4"/>
        <v>0</v>
      </c>
      <c r="Y49" s="95">
        <f t="shared" si="5"/>
        <v>0</v>
      </c>
      <c r="Z49" s="95">
        <f t="shared" si="6"/>
        <v>0</v>
      </c>
      <c r="AA49" s="233"/>
    </row>
    <row r="50" spans="1:27" ht="30" x14ac:dyDescent="0.25">
      <c r="A50" s="125" t="str">
        <f>'3'!A51</f>
        <v>1.2.3.6.1</v>
      </c>
      <c r="B50" s="232" t="str">
        <f>'3'!B51</f>
        <v>Установка АСКУЭ на п/с 35/10кВ ЗСМ ул.Селикатная</v>
      </c>
      <c r="C50" s="125" t="str">
        <f>'3'!C51</f>
        <v>J_1.2.3.6.1.N</v>
      </c>
      <c r="D50" s="125" t="s">
        <v>1369</v>
      </c>
      <c r="E50" s="51">
        <f>'3'!G51</f>
        <v>0</v>
      </c>
      <c r="F50" s="51">
        <f>'3'!H51</f>
        <v>0</v>
      </c>
      <c r="G50" s="51">
        <f>'3'!I51</f>
        <v>0</v>
      </c>
      <c r="H50" s="51">
        <v>0</v>
      </c>
      <c r="I50" s="51"/>
      <c r="J50" s="51">
        <f>'3'!J51</f>
        <v>0</v>
      </c>
      <c r="K50" s="51">
        <f>'3'!K51</f>
        <v>0</v>
      </c>
      <c r="L50" s="239">
        <v>45291</v>
      </c>
      <c r="M50" s="95">
        <f>'3'!N51</f>
        <v>0</v>
      </c>
      <c r="N50" s="95">
        <f>'3'!O51</f>
        <v>0</v>
      </c>
      <c r="O50" s="95">
        <f>'3'!P51</f>
        <v>0</v>
      </c>
      <c r="P50" s="95">
        <v>0</v>
      </c>
      <c r="Q50" s="95">
        <v>0</v>
      </c>
      <c r="R50" s="95">
        <f>'3'!Q51</f>
        <v>0</v>
      </c>
      <c r="S50" s="95">
        <f>'3'!R51</f>
        <v>0</v>
      </c>
      <c r="T50" s="95">
        <f t="shared" si="1"/>
        <v>0</v>
      </c>
      <c r="U50" s="95">
        <f t="shared" si="2"/>
        <v>0</v>
      </c>
      <c r="V50" s="95">
        <f t="shared" si="3"/>
        <v>0</v>
      </c>
      <c r="W50" s="51" t="s">
        <v>1369</v>
      </c>
      <c r="X50" s="51">
        <f t="shared" si="4"/>
        <v>0</v>
      </c>
      <c r="Y50" s="95">
        <f t="shared" si="5"/>
        <v>0</v>
      </c>
      <c r="Z50" s="95">
        <f t="shared" si="6"/>
        <v>0</v>
      </c>
      <c r="AA50" s="233"/>
    </row>
    <row r="51" spans="1:27" ht="45" x14ac:dyDescent="0.25">
      <c r="A51" s="125" t="str">
        <f>'3'!A52</f>
        <v>1.4.</v>
      </c>
      <c r="B51" s="232" t="str">
        <f>'3'!B52</f>
        <v>Прочее новое строительство объектов электросетевого хозяйства, всего, в том числе:</v>
      </c>
      <c r="C51" s="125" t="str">
        <f>'3'!C52</f>
        <v>нд</v>
      </c>
      <c r="D51" s="125" t="s">
        <v>1369</v>
      </c>
      <c r="E51" s="51">
        <f>'3'!G52</f>
        <v>0</v>
      </c>
      <c r="F51" s="51">
        <f>'3'!H52</f>
        <v>0</v>
      </c>
      <c r="G51" s="51">
        <f>'3'!I52</f>
        <v>0</v>
      </c>
      <c r="H51" s="51">
        <v>0</v>
      </c>
      <c r="I51" s="51">
        <v>0</v>
      </c>
      <c r="J51" s="51">
        <f>'3'!J52</f>
        <v>0</v>
      </c>
      <c r="K51" s="51">
        <f>'3'!K52</f>
        <v>0</v>
      </c>
      <c r="L51" s="239">
        <v>45291</v>
      </c>
      <c r="M51" s="95">
        <f>'3'!N52</f>
        <v>0</v>
      </c>
      <c r="N51" s="95">
        <f>'3'!O52</f>
        <v>0</v>
      </c>
      <c r="O51" s="95">
        <v>0</v>
      </c>
      <c r="P51" s="95">
        <v>0</v>
      </c>
      <c r="Q51" s="106">
        <v>0</v>
      </c>
      <c r="R51" s="95">
        <f>'3'!Q52</f>
        <v>0</v>
      </c>
      <c r="S51" s="95">
        <f>'3'!R52</f>
        <v>0</v>
      </c>
      <c r="T51" s="95">
        <f t="shared" si="1"/>
        <v>0</v>
      </c>
      <c r="U51" s="95">
        <f t="shared" si="2"/>
        <v>0</v>
      </c>
      <c r="V51" s="95">
        <f t="shared" si="3"/>
        <v>0</v>
      </c>
      <c r="W51" s="51" t="s">
        <v>1369</v>
      </c>
      <c r="X51" s="51">
        <f t="shared" si="4"/>
        <v>0</v>
      </c>
      <c r="Y51" s="95">
        <f t="shared" si="5"/>
        <v>0</v>
      </c>
      <c r="Z51" s="95">
        <f t="shared" si="6"/>
        <v>0</v>
      </c>
      <c r="AA51" s="233"/>
    </row>
    <row r="52" spans="1:27" ht="90" x14ac:dyDescent="0.25">
      <c r="A52" s="125" t="str">
        <f>'3'!A53</f>
        <v>1.4.1.</v>
      </c>
      <c r="B52" s="232" t="str">
        <f>'3'!B53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2" s="125" t="str">
        <f>'3'!C53</f>
        <v>J_1.4.1.O</v>
      </c>
      <c r="D52" s="125" t="s">
        <v>1369</v>
      </c>
      <c r="E52" s="51">
        <f>'3'!G53</f>
        <v>0</v>
      </c>
      <c r="F52" s="51">
        <f>'3'!H53</f>
        <v>0</v>
      </c>
      <c r="G52" s="51">
        <f>'3'!I53</f>
        <v>0</v>
      </c>
      <c r="H52" s="51">
        <v>0</v>
      </c>
      <c r="I52" s="51">
        <v>0</v>
      </c>
      <c r="J52" s="51">
        <f>'3'!J53</f>
        <v>0</v>
      </c>
      <c r="K52" s="51">
        <f>'3'!K53</f>
        <v>0</v>
      </c>
      <c r="L52" s="239">
        <v>45291</v>
      </c>
      <c r="M52" s="95">
        <f>'3'!N53</f>
        <v>0</v>
      </c>
      <c r="N52" s="95">
        <f>'3'!O53</f>
        <v>0</v>
      </c>
      <c r="O52" s="95">
        <f>'3'!P53</f>
        <v>0</v>
      </c>
      <c r="P52" s="95">
        <v>0</v>
      </c>
      <c r="Q52" s="95">
        <v>0</v>
      </c>
      <c r="R52" s="95">
        <f>'3'!Q53</f>
        <v>0</v>
      </c>
      <c r="S52" s="95">
        <f>'3'!R53</f>
        <v>0</v>
      </c>
      <c r="T52" s="95">
        <f t="shared" si="1"/>
        <v>0</v>
      </c>
      <c r="U52" s="95">
        <f t="shared" si="2"/>
        <v>0</v>
      </c>
      <c r="V52" s="95">
        <f t="shared" si="3"/>
        <v>0</v>
      </c>
      <c r="W52" s="51" t="s">
        <v>1369</v>
      </c>
      <c r="X52" s="51">
        <f t="shared" si="4"/>
        <v>0</v>
      </c>
      <c r="Y52" s="95">
        <f t="shared" si="5"/>
        <v>0</v>
      </c>
      <c r="Z52" s="95">
        <f t="shared" si="6"/>
        <v>0</v>
      </c>
      <c r="AA52" s="233"/>
    </row>
    <row r="53" spans="1:27" ht="45" x14ac:dyDescent="0.25">
      <c r="A53" s="125" t="str">
        <f>'3'!A54</f>
        <v>1.4.2.</v>
      </c>
      <c r="B53" s="232" t="str">
        <f>'3'!B54</f>
        <v xml:space="preserve">ВЛ-10кВ Ф-10"С" L-470м оп.88-94, оп.95-98, КЛ-10кВ Ф-10"С" L-190м оп.94-95   ул. Арсеньева. </v>
      </c>
      <c r="C53" s="125" t="str">
        <f>'3'!C54</f>
        <v>J_1.4.2.K</v>
      </c>
      <c r="D53" s="125" t="s">
        <v>1369</v>
      </c>
      <c r="E53" s="51">
        <f>'3'!G54</f>
        <v>0</v>
      </c>
      <c r="F53" s="51">
        <f>'3'!H54</f>
        <v>0</v>
      </c>
      <c r="G53" s="51">
        <f>'3'!I54</f>
        <v>0</v>
      </c>
      <c r="H53" s="51">
        <v>0</v>
      </c>
      <c r="I53" s="51">
        <v>0</v>
      </c>
      <c r="J53" s="51">
        <f>'3'!J54</f>
        <v>0</v>
      </c>
      <c r="K53" s="51">
        <f>'3'!K54</f>
        <v>0</v>
      </c>
      <c r="L53" s="239">
        <v>45291</v>
      </c>
      <c r="M53" s="95">
        <f>'3'!N54</f>
        <v>0</v>
      </c>
      <c r="N53" s="95">
        <f>'3'!O54</f>
        <v>0</v>
      </c>
      <c r="O53" s="95">
        <f>'3'!P54</f>
        <v>0</v>
      </c>
      <c r="P53" s="95">
        <v>0</v>
      </c>
      <c r="Q53" s="95">
        <v>0</v>
      </c>
      <c r="R53" s="95">
        <f>'3'!Q54</f>
        <v>0</v>
      </c>
      <c r="S53" s="95">
        <f>'3'!R54</f>
        <v>0</v>
      </c>
      <c r="T53" s="95">
        <f t="shared" si="1"/>
        <v>0</v>
      </c>
      <c r="U53" s="95">
        <f t="shared" si="2"/>
        <v>0</v>
      </c>
      <c r="V53" s="95">
        <f t="shared" si="3"/>
        <v>0</v>
      </c>
      <c r="W53" s="51" t="s">
        <v>1369</v>
      </c>
      <c r="X53" s="51">
        <f t="shared" si="4"/>
        <v>0</v>
      </c>
      <c r="Y53" s="95">
        <f t="shared" si="5"/>
        <v>0</v>
      </c>
      <c r="Z53" s="95">
        <f t="shared" si="6"/>
        <v>0</v>
      </c>
      <c r="AA53" s="233"/>
    </row>
    <row r="54" spans="1:27" ht="45" x14ac:dyDescent="0.25">
      <c r="A54" s="125" t="str">
        <f>'3'!A55</f>
        <v>1.4.3.</v>
      </c>
      <c r="B54" s="232" t="str">
        <f>'3'!B55</f>
        <v>КЛ-10кВ Ф-16"М   L-1170м" п/с "межзаводская"- ТП-119, ул. Красногвардейская</v>
      </c>
      <c r="C54" s="125" t="str">
        <f>'3'!C55</f>
        <v>J_1.4.3.M</v>
      </c>
      <c r="D54" s="125" t="s">
        <v>1369</v>
      </c>
      <c r="E54" s="51">
        <f>'3'!G55</f>
        <v>0</v>
      </c>
      <c r="F54" s="51">
        <f>'3'!H55</f>
        <v>0</v>
      </c>
      <c r="G54" s="51">
        <v>0</v>
      </c>
      <c r="H54" s="51">
        <v>0</v>
      </c>
      <c r="I54" s="51">
        <v>0</v>
      </c>
      <c r="J54" s="51">
        <f>'3'!J55</f>
        <v>0</v>
      </c>
      <c r="K54" s="51">
        <f>'3'!K55</f>
        <v>0</v>
      </c>
      <c r="L54" s="239">
        <v>45291</v>
      </c>
      <c r="M54" s="95">
        <f>'3'!N55</f>
        <v>0</v>
      </c>
      <c r="N54" s="95">
        <f>'3'!O55</f>
        <v>0</v>
      </c>
      <c r="O54" s="95">
        <v>0</v>
      </c>
      <c r="P54" s="95">
        <v>0</v>
      </c>
      <c r="Q54" s="95">
        <v>0</v>
      </c>
      <c r="R54" s="95">
        <f>'3'!Q55</f>
        <v>0</v>
      </c>
      <c r="S54" s="95">
        <f>'3'!R55</f>
        <v>0</v>
      </c>
      <c r="T54" s="95">
        <f t="shared" si="1"/>
        <v>0</v>
      </c>
      <c r="U54" s="95">
        <f t="shared" si="2"/>
        <v>0</v>
      </c>
      <c r="V54" s="95">
        <f t="shared" si="3"/>
        <v>0</v>
      </c>
      <c r="W54" s="51" t="s">
        <v>1369</v>
      </c>
      <c r="X54" s="51">
        <f t="shared" si="4"/>
        <v>0</v>
      </c>
      <c r="Y54" s="95">
        <f t="shared" si="5"/>
        <v>0</v>
      </c>
      <c r="Z54" s="95">
        <f t="shared" si="6"/>
        <v>0</v>
      </c>
      <c r="AA54" s="233"/>
    </row>
    <row r="55" spans="1:27" ht="135" x14ac:dyDescent="0.25">
      <c r="A55" s="125" t="str">
        <f>'3'!A56</f>
        <v>1.4.4.</v>
      </c>
      <c r="B55" s="232" t="str">
        <f>'3'!B56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5" s="125" t="str">
        <f>'3'!C56</f>
        <v>J_1.4.4.N</v>
      </c>
      <c r="D55" s="125" t="s">
        <v>1369</v>
      </c>
      <c r="E55" s="51">
        <f>'3'!G56</f>
        <v>0</v>
      </c>
      <c r="F55" s="51">
        <f>'3'!H56</f>
        <v>0</v>
      </c>
      <c r="G55" s="51">
        <f>'3'!I56</f>
        <v>0</v>
      </c>
      <c r="H55" s="51">
        <v>0</v>
      </c>
      <c r="I55" s="51">
        <v>0</v>
      </c>
      <c r="J55" s="51">
        <f>'3'!J56</f>
        <v>0</v>
      </c>
      <c r="K55" s="51">
        <f>'3'!K56</f>
        <v>0</v>
      </c>
      <c r="L55" s="239">
        <v>45291</v>
      </c>
      <c r="M55" s="95">
        <f>'3'!N56</f>
        <v>0</v>
      </c>
      <c r="N55" s="95">
        <f>'3'!O56</f>
        <v>0</v>
      </c>
      <c r="O55" s="95">
        <f>'3'!P56</f>
        <v>0</v>
      </c>
      <c r="P55" s="95">
        <v>0</v>
      </c>
      <c r="Q55" s="95">
        <v>0</v>
      </c>
      <c r="R55" s="95">
        <f>'3'!Q56</f>
        <v>0</v>
      </c>
      <c r="S55" s="95">
        <f>'3'!R56</f>
        <v>0</v>
      </c>
      <c r="T55" s="95">
        <f t="shared" si="1"/>
        <v>0</v>
      </c>
      <c r="U55" s="95">
        <f t="shared" si="2"/>
        <v>0</v>
      </c>
      <c r="V55" s="95">
        <f t="shared" si="3"/>
        <v>0</v>
      </c>
      <c r="W55" s="51" t="s">
        <v>1369</v>
      </c>
      <c r="X55" s="51">
        <f t="shared" si="4"/>
        <v>0</v>
      </c>
      <c r="Y55" s="95">
        <f t="shared" si="5"/>
        <v>0</v>
      </c>
      <c r="Z55" s="95">
        <f t="shared" si="6"/>
        <v>0</v>
      </c>
      <c r="AA55" s="233"/>
    </row>
    <row r="56" spans="1:27" ht="30" x14ac:dyDescent="0.25">
      <c r="A56" s="125" t="str">
        <f>'3'!A57</f>
        <v>1.4.5.</v>
      </c>
      <c r="B56" s="232" t="str">
        <f>'3'!B57</f>
        <v xml:space="preserve">Установка  2КТПБ  (2*1000) ул.Краснознаменная 4  </v>
      </c>
      <c r="C56" s="125" t="str">
        <f>'3'!C57</f>
        <v>J_1.4.5.K</v>
      </c>
      <c r="D56" s="125" t="s">
        <v>1369</v>
      </c>
      <c r="E56" s="51">
        <f>'3'!G57</f>
        <v>0</v>
      </c>
      <c r="F56" s="51">
        <f>'3'!H57</f>
        <v>0</v>
      </c>
      <c r="G56" s="51">
        <f>'3'!I57</f>
        <v>0</v>
      </c>
      <c r="H56" s="51">
        <v>0</v>
      </c>
      <c r="I56" s="51">
        <v>0</v>
      </c>
      <c r="J56" s="51">
        <f>'3'!J57</f>
        <v>0</v>
      </c>
      <c r="K56" s="51">
        <f>'3'!K57</f>
        <v>0</v>
      </c>
      <c r="L56" s="239">
        <v>45291</v>
      </c>
      <c r="M56" s="95">
        <f>'3'!N57</f>
        <v>0</v>
      </c>
      <c r="N56" s="95">
        <f>'3'!O57</f>
        <v>0</v>
      </c>
      <c r="O56" s="95">
        <f>'3'!P57</f>
        <v>0</v>
      </c>
      <c r="P56" s="95">
        <v>0</v>
      </c>
      <c r="Q56" s="95">
        <v>0</v>
      </c>
      <c r="R56" s="95">
        <f>'3'!Q57</f>
        <v>0</v>
      </c>
      <c r="S56" s="95">
        <f>'3'!R57</f>
        <v>0</v>
      </c>
      <c r="T56" s="95">
        <f t="shared" si="1"/>
        <v>0</v>
      </c>
      <c r="U56" s="95">
        <f t="shared" si="2"/>
        <v>0</v>
      </c>
      <c r="V56" s="95">
        <f t="shared" si="3"/>
        <v>0</v>
      </c>
      <c r="W56" s="51" t="s">
        <v>1369</v>
      </c>
      <c r="X56" s="51">
        <f t="shared" si="4"/>
        <v>0</v>
      </c>
      <c r="Y56" s="95">
        <f t="shared" si="5"/>
        <v>0</v>
      </c>
      <c r="Z56" s="95">
        <f t="shared" si="6"/>
        <v>0</v>
      </c>
      <c r="AA56" s="233"/>
    </row>
    <row r="57" spans="1:27" ht="30" x14ac:dyDescent="0.25">
      <c r="A57" s="125" t="str">
        <f>'3'!A58</f>
        <v>1.6.</v>
      </c>
      <c r="B57" s="232" t="str">
        <f>'3'!B58</f>
        <v>Прочие инвестиционные проекты, всего, в том числе:</v>
      </c>
      <c r="C57" s="125" t="str">
        <f>'3'!C58</f>
        <v>нд</v>
      </c>
      <c r="D57" s="125" t="s">
        <v>1369</v>
      </c>
      <c r="E57" s="51">
        <f>'3'!G58</f>
        <v>0</v>
      </c>
      <c r="F57" s="51">
        <f>'3'!H58</f>
        <v>0</v>
      </c>
      <c r="G57" s="51">
        <f>'3'!I58</f>
        <v>0</v>
      </c>
      <c r="H57" s="51">
        <v>0</v>
      </c>
      <c r="I57" s="51">
        <v>0</v>
      </c>
      <c r="J57" s="51">
        <f>'3'!J58</f>
        <v>0</v>
      </c>
      <c r="K57" s="51">
        <f>'3'!K58</f>
        <v>1</v>
      </c>
      <c r="L57" s="239">
        <v>45291</v>
      </c>
      <c r="M57" s="95">
        <f>'3'!N58</f>
        <v>0</v>
      </c>
      <c r="N57" s="95">
        <f>'3'!O58</f>
        <v>0</v>
      </c>
      <c r="O57" s="95">
        <f>'3'!P58</f>
        <v>0</v>
      </c>
      <c r="P57" s="95">
        <v>0</v>
      </c>
      <c r="Q57" s="95">
        <v>0</v>
      </c>
      <c r="R57" s="95">
        <f>'3'!Q58</f>
        <v>0</v>
      </c>
      <c r="S57" s="95">
        <f>'3'!R58</f>
        <v>1</v>
      </c>
      <c r="T57" s="95">
        <f t="shared" si="1"/>
        <v>0</v>
      </c>
      <c r="U57" s="95">
        <f t="shared" si="2"/>
        <v>0</v>
      </c>
      <c r="V57" s="95">
        <f t="shared" si="3"/>
        <v>0</v>
      </c>
      <c r="W57" s="51" t="s">
        <v>1369</v>
      </c>
      <c r="X57" s="51">
        <f t="shared" si="4"/>
        <v>0</v>
      </c>
      <c r="Y57" s="95">
        <f t="shared" si="5"/>
        <v>0</v>
      </c>
      <c r="Z57" s="95">
        <f t="shared" si="6"/>
        <v>0</v>
      </c>
      <c r="AA57" s="233"/>
    </row>
    <row r="58" spans="1:27" x14ac:dyDescent="0.25">
      <c r="A58" s="125" t="str">
        <f>'3'!A59</f>
        <v>1.6.1.</v>
      </c>
      <c r="B58" s="232" t="str">
        <f>'3'!B59</f>
        <v>АГП на базе -ГАЗ-33086 ВИТО 24-21</v>
      </c>
      <c r="C58" s="125" t="str">
        <f>'3'!C59</f>
        <v>J_1.6.1.K</v>
      </c>
      <c r="D58" s="125" t="s">
        <v>1369</v>
      </c>
      <c r="E58" s="51">
        <f>'3'!G59</f>
        <v>0</v>
      </c>
      <c r="F58" s="51">
        <f>'3'!H59</f>
        <v>0</v>
      </c>
      <c r="G58" s="51">
        <f>'3'!I59</f>
        <v>0</v>
      </c>
      <c r="H58" s="51">
        <v>0</v>
      </c>
      <c r="I58" s="51">
        <v>0</v>
      </c>
      <c r="J58" s="51">
        <f>'3'!J59</f>
        <v>0</v>
      </c>
      <c r="K58" s="51">
        <f>'3'!K59</f>
        <v>0</v>
      </c>
      <c r="L58" s="239">
        <v>45291</v>
      </c>
      <c r="M58" s="95">
        <f>'3'!N59</f>
        <v>0</v>
      </c>
      <c r="N58" s="95">
        <f>'3'!O59</f>
        <v>0</v>
      </c>
      <c r="O58" s="95">
        <f>'3'!P59</f>
        <v>0</v>
      </c>
      <c r="P58" s="95">
        <v>0</v>
      </c>
      <c r="Q58" s="95">
        <v>0</v>
      </c>
      <c r="R58" s="95">
        <f>'3'!Q59</f>
        <v>0</v>
      </c>
      <c r="S58" s="95">
        <f>'3'!R59</f>
        <v>0</v>
      </c>
      <c r="T58" s="95">
        <f t="shared" si="1"/>
        <v>0</v>
      </c>
      <c r="U58" s="95">
        <f t="shared" si="2"/>
        <v>0</v>
      </c>
      <c r="V58" s="95">
        <f t="shared" si="3"/>
        <v>0</v>
      </c>
      <c r="W58" s="51" t="s">
        <v>1369</v>
      </c>
      <c r="X58" s="51">
        <f t="shared" si="4"/>
        <v>0</v>
      </c>
      <c r="Y58" s="95">
        <f t="shared" si="5"/>
        <v>0</v>
      </c>
      <c r="Z58" s="95">
        <f t="shared" si="6"/>
        <v>0</v>
      </c>
      <c r="AA58" s="233"/>
    </row>
    <row r="59" spans="1:27" ht="30" x14ac:dyDescent="0.25">
      <c r="A59" s="125" t="str">
        <f>'3'!A60</f>
        <v>1.6.2.</v>
      </c>
      <c r="B59" s="232" t="str">
        <f>'3'!B60</f>
        <v>грузовик с манипулятором Хёндай НР-120</v>
      </c>
      <c r="C59" s="125" t="str">
        <f>'3'!C60</f>
        <v>J_1.6.2.L</v>
      </c>
      <c r="D59" s="125" t="s">
        <v>1369</v>
      </c>
      <c r="E59" s="51">
        <f>'3'!G60</f>
        <v>0</v>
      </c>
      <c r="F59" s="51">
        <f>'3'!H60</f>
        <v>0</v>
      </c>
      <c r="G59" s="51">
        <f>'3'!I60</f>
        <v>0</v>
      </c>
      <c r="H59" s="51">
        <v>0</v>
      </c>
      <c r="I59" s="51">
        <v>0</v>
      </c>
      <c r="J59" s="51">
        <f>'3'!J60</f>
        <v>0</v>
      </c>
      <c r="K59" s="51">
        <f>'3'!K60</f>
        <v>0</v>
      </c>
      <c r="L59" s="239">
        <v>45291</v>
      </c>
      <c r="M59" s="95">
        <f>'3'!N60</f>
        <v>0</v>
      </c>
      <c r="N59" s="95">
        <f>'3'!O60</f>
        <v>0</v>
      </c>
      <c r="O59" s="95">
        <f>'3'!P60</f>
        <v>0</v>
      </c>
      <c r="P59" s="95">
        <v>0</v>
      </c>
      <c r="Q59" s="95">
        <v>0</v>
      </c>
      <c r="R59" s="95">
        <f>'3'!Q60</f>
        <v>0</v>
      </c>
      <c r="S59" s="95">
        <f>'3'!R60</f>
        <v>0</v>
      </c>
      <c r="T59" s="95">
        <f t="shared" si="1"/>
        <v>0</v>
      </c>
      <c r="U59" s="95">
        <f t="shared" si="2"/>
        <v>0</v>
      </c>
      <c r="V59" s="95">
        <f t="shared" si="3"/>
        <v>0</v>
      </c>
      <c r="W59" s="51" t="s">
        <v>1369</v>
      </c>
      <c r="X59" s="51">
        <f t="shared" si="4"/>
        <v>0</v>
      </c>
      <c r="Y59" s="95">
        <f t="shared" si="5"/>
        <v>0</v>
      </c>
      <c r="Z59" s="95">
        <f t="shared" si="6"/>
        <v>0</v>
      </c>
      <c r="AA59" s="233"/>
    </row>
    <row r="60" spans="1:27" x14ac:dyDescent="0.25">
      <c r="A60" s="125" t="str">
        <f>'3'!A61</f>
        <v>1.6.3.</v>
      </c>
      <c r="B60" s="232" t="str">
        <f>'3'!B61</f>
        <v>экскаватор гусеничный САТ-305 SR</v>
      </c>
      <c r="C60" s="125" t="str">
        <f>'3'!C61</f>
        <v>J_1.6.3.L</v>
      </c>
      <c r="D60" s="125" t="s">
        <v>1369</v>
      </c>
      <c r="E60" s="51">
        <f>'3'!G61</f>
        <v>0</v>
      </c>
      <c r="F60" s="51">
        <f>'3'!H61</f>
        <v>0</v>
      </c>
      <c r="G60" s="51">
        <f>'3'!I61</f>
        <v>0</v>
      </c>
      <c r="H60" s="51">
        <v>0</v>
      </c>
      <c r="I60" s="51">
        <v>0</v>
      </c>
      <c r="J60" s="51">
        <f>'3'!J61</f>
        <v>0</v>
      </c>
      <c r="K60" s="51">
        <f>'3'!K61</f>
        <v>0</v>
      </c>
      <c r="L60" s="239">
        <v>45291</v>
      </c>
      <c r="M60" s="95">
        <f>'3'!N61</f>
        <v>0</v>
      </c>
      <c r="N60" s="95">
        <f>'3'!O61</f>
        <v>0</v>
      </c>
      <c r="O60" s="95">
        <f>'3'!P61</f>
        <v>0</v>
      </c>
      <c r="P60" s="95">
        <v>0</v>
      </c>
      <c r="Q60" s="95">
        <v>0</v>
      </c>
      <c r="R60" s="95">
        <f>'3'!Q61</f>
        <v>0</v>
      </c>
      <c r="S60" s="95">
        <f>'3'!R61</f>
        <v>0</v>
      </c>
      <c r="T60" s="95">
        <f t="shared" si="1"/>
        <v>0</v>
      </c>
      <c r="U60" s="95">
        <f t="shared" si="2"/>
        <v>0</v>
      </c>
      <c r="V60" s="95">
        <f t="shared" si="3"/>
        <v>0</v>
      </c>
      <c r="W60" s="51" t="s">
        <v>1369</v>
      </c>
      <c r="X60" s="51">
        <f t="shared" si="4"/>
        <v>0</v>
      </c>
      <c r="Y60" s="95">
        <f t="shared" si="5"/>
        <v>0</v>
      </c>
      <c r="Z60" s="95">
        <f t="shared" si="6"/>
        <v>0</v>
      </c>
      <c r="AA60" s="233"/>
    </row>
    <row r="61" spans="1:27" x14ac:dyDescent="0.25">
      <c r="A61" s="125" t="str">
        <f>'3'!A62</f>
        <v>1.6.4.</v>
      </c>
      <c r="B61" s="232" t="str">
        <f>'3'!B62</f>
        <v>БКМ на базе ГАЗ-33086</v>
      </c>
      <c r="C61" s="125" t="str">
        <f>'3'!C62</f>
        <v>J_1.6.4.M</v>
      </c>
      <c r="D61" s="125" t="s">
        <v>1369</v>
      </c>
      <c r="E61" s="51">
        <f>'3'!G62</f>
        <v>0</v>
      </c>
      <c r="F61" s="51">
        <f>'3'!H62</f>
        <v>0</v>
      </c>
      <c r="G61" s="51">
        <f>'3'!I62</f>
        <v>0</v>
      </c>
      <c r="H61" s="51">
        <v>0</v>
      </c>
      <c r="I61" s="51">
        <v>0</v>
      </c>
      <c r="J61" s="51">
        <f>'3'!J62</f>
        <v>0</v>
      </c>
      <c r="K61" s="51">
        <f>'3'!K62</f>
        <v>0</v>
      </c>
      <c r="L61" s="239">
        <v>45291</v>
      </c>
      <c r="M61" s="95">
        <f>'3'!N62</f>
        <v>0</v>
      </c>
      <c r="N61" s="95">
        <f>'3'!O62</f>
        <v>0</v>
      </c>
      <c r="O61" s="95">
        <f>'3'!P62</f>
        <v>0</v>
      </c>
      <c r="P61" s="95">
        <v>0</v>
      </c>
      <c r="Q61" s="95">
        <v>0</v>
      </c>
      <c r="R61" s="95">
        <f>'3'!Q62</f>
        <v>0</v>
      </c>
      <c r="S61" s="95">
        <f>'3'!R62</f>
        <v>0</v>
      </c>
      <c r="T61" s="95">
        <f t="shared" si="1"/>
        <v>0</v>
      </c>
      <c r="U61" s="95">
        <f t="shared" si="2"/>
        <v>0</v>
      </c>
      <c r="V61" s="95">
        <f t="shared" si="3"/>
        <v>0</v>
      </c>
      <c r="W61" s="51" t="s">
        <v>1369</v>
      </c>
      <c r="X61" s="51">
        <f t="shared" si="4"/>
        <v>0</v>
      </c>
      <c r="Y61" s="95">
        <f t="shared" si="5"/>
        <v>0</v>
      </c>
      <c r="Z61" s="95">
        <f t="shared" si="6"/>
        <v>0</v>
      </c>
      <c r="AA61" s="233"/>
    </row>
    <row r="62" spans="1:27" ht="30" x14ac:dyDescent="0.25">
      <c r="A62" s="125" t="str">
        <f>'3'!A63</f>
        <v>1.6.5.</v>
      </c>
      <c r="B62" s="232" t="str">
        <f>'3'!B63</f>
        <v>установка управляемого прокола Р20 "PIT"</v>
      </c>
      <c r="C62" s="125" t="str">
        <f>'3'!C63</f>
        <v>J_1.6.5.L</v>
      </c>
      <c r="D62" s="125" t="s">
        <v>1369</v>
      </c>
      <c r="E62" s="51">
        <f>'3'!G63</f>
        <v>0</v>
      </c>
      <c r="F62" s="51">
        <f>'3'!H63</f>
        <v>0</v>
      </c>
      <c r="G62" s="51">
        <f>'3'!I63</f>
        <v>0</v>
      </c>
      <c r="H62" s="51">
        <v>0</v>
      </c>
      <c r="I62" s="51">
        <v>0</v>
      </c>
      <c r="J62" s="51">
        <f>'3'!J63</f>
        <v>0</v>
      </c>
      <c r="K62" s="51">
        <f>'3'!K63</f>
        <v>0</v>
      </c>
      <c r="L62" s="239">
        <v>45291</v>
      </c>
      <c r="M62" s="95">
        <f>'3'!N63</f>
        <v>0</v>
      </c>
      <c r="N62" s="95">
        <f>'3'!O63</f>
        <v>0</v>
      </c>
      <c r="O62" s="95">
        <f>'3'!P63</f>
        <v>0</v>
      </c>
      <c r="P62" s="95">
        <v>0</v>
      </c>
      <c r="Q62" s="95">
        <v>0</v>
      </c>
      <c r="R62" s="95">
        <f>'3'!Q63</f>
        <v>0</v>
      </c>
      <c r="S62" s="95">
        <f>'3'!R63</f>
        <v>0</v>
      </c>
      <c r="T62" s="95">
        <f t="shared" si="1"/>
        <v>0</v>
      </c>
      <c r="U62" s="95">
        <f t="shared" si="2"/>
        <v>0</v>
      </c>
      <c r="V62" s="95">
        <f t="shared" si="3"/>
        <v>0</v>
      </c>
      <c r="W62" s="51" t="s">
        <v>1369</v>
      </c>
      <c r="X62" s="51">
        <f t="shared" si="4"/>
        <v>0</v>
      </c>
      <c r="Y62" s="95">
        <f t="shared" si="5"/>
        <v>0</v>
      </c>
      <c r="Z62" s="95">
        <f t="shared" si="6"/>
        <v>0</v>
      </c>
      <c r="AA62" s="233"/>
    </row>
    <row r="63" spans="1:27" ht="30" x14ac:dyDescent="0.25">
      <c r="A63" s="125" t="str">
        <f>'3'!A64</f>
        <v>1.6.6.</v>
      </c>
      <c r="B63" s="232" t="str">
        <f>'3'!B64</f>
        <v>измельчитель веток Skorpion 160R/90</v>
      </c>
      <c r="C63" s="125" t="str">
        <f>'3'!C64</f>
        <v>J_1.6.6.K</v>
      </c>
      <c r="D63" s="125" t="s">
        <v>1369</v>
      </c>
      <c r="E63" s="51">
        <f>'3'!G64</f>
        <v>0</v>
      </c>
      <c r="F63" s="51">
        <f>'3'!H64</f>
        <v>0</v>
      </c>
      <c r="G63" s="51">
        <f>'3'!I64</f>
        <v>0</v>
      </c>
      <c r="H63" s="51">
        <v>0</v>
      </c>
      <c r="I63" s="51">
        <v>0</v>
      </c>
      <c r="J63" s="51">
        <f>'3'!J64</f>
        <v>0</v>
      </c>
      <c r="K63" s="51">
        <f>'3'!K64</f>
        <v>0</v>
      </c>
      <c r="L63" s="239">
        <v>45291</v>
      </c>
      <c r="M63" s="95">
        <f>'3'!N64</f>
        <v>0</v>
      </c>
      <c r="N63" s="95">
        <f>'3'!O64</f>
        <v>0</v>
      </c>
      <c r="O63" s="95">
        <f>'3'!P64</f>
        <v>0</v>
      </c>
      <c r="P63" s="95">
        <v>0</v>
      </c>
      <c r="Q63" s="95">
        <v>0</v>
      </c>
      <c r="R63" s="95">
        <f>'3'!Q64</f>
        <v>0</v>
      </c>
      <c r="S63" s="95">
        <f>'3'!R64</f>
        <v>0</v>
      </c>
      <c r="T63" s="95">
        <f t="shared" si="1"/>
        <v>0</v>
      </c>
      <c r="U63" s="95">
        <f t="shared" si="2"/>
        <v>0</v>
      </c>
      <c r="V63" s="95">
        <f t="shared" si="3"/>
        <v>0</v>
      </c>
      <c r="W63" s="51" t="s">
        <v>1369</v>
      </c>
      <c r="X63" s="51">
        <f t="shared" si="4"/>
        <v>0</v>
      </c>
      <c r="Y63" s="95">
        <f t="shared" si="5"/>
        <v>0</v>
      </c>
      <c r="Z63" s="95">
        <f t="shared" si="6"/>
        <v>0</v>
      </c>
      <c r="AA63" s="233"/>
    </row>
    <row r="64" spans="1:27" x14ac:dyDescent="0.25">
      <c r="A64" s="125" t="str">
        <f>'3'!A65</f>
        <v>1.6.7.</v>
      </c>
      <c r="B64" s="232" t="str">
        <f>'3'!B65</f>
        <v>УАЗ Патриот</v>
      </c>
      <c r="C64" s="125" t="str">
        <f>'3'!C65</f>
        <v>J_1.6.7.L</v>
      </c>
      <c r="D64" s="125" t="s">
        <v>1369</v>
      </c>
      <c r="E64" s="51">
        <f>'3'!G65</f>
        <v>0</v>
      </c>
      <c r="F64" s="51">
        <f>'3'!H65</f>
        <v>0</v>
      </c>
      <c r="G64" s="51">
        <f>'3'!I65</f>
        <v>0</v>
      </c>
      <c r="H64" s="51">
        <v>0</v>
      </c>
      <c r="I64" s="51">
        <v>0</v>
      </c>
      <c r="J64" s="51">
        <f>'3'!J65</f>
        <v>0</v>
      </c>
      <c r="K64" s="51">
        <f>'3'!K65</f>
        <v>0</v>
      </c>
      <c r="L64" s="239">
        <v>45291</v>
      </c>
      <c r="M64" s="95">
        <f>'3'!N65</f>
        <v>0</v>
      </c>
      <c r="N64" s="95">
        <f>'3'!O65</f>
        <v>0</v>
      </c>
      <c r="O64" s="95">
        <f>'3'!P65</f>
        <v>0</v>
      </c>
      <c r="P64" s="95">
        <v>0</v>
      </c>
      <c r="Q64" s="95">
        <v>0</v>
      </c>
      <c r="R64" s="95">
        <f>'3'!Q65</f>
        <v>0</v>
      </c>
      <c r="S64" s="95">
        <f>'3'!R65</f>
        <v>0</v>
      </c>
      <c r="T64" s="95">
        <f t="shared" si="1"/>
        <v>0</v>
      </c>
      <c r="U64" s="95">
        <f t="shared" si="2"/>
        <v>0</v>
      </c>
      <c r="V64" s="95">
        <f t="shared" si="3"/>
        <v>0</v>
      </c>
      <c r="W64" s="51" t="s">
        <v>1369</v>
      </c>
      <c r="X64" s="51">
        <f t="shared" si="4"/>
        <v>0</v>
      </c>
      <c r="Y64" s="95">
        <f t="shared" si="5"/>
        <v>0</v>
      </c>
      <c r="Z64" s="95">
        <f t="shared" si="6"/>
        <v>0</v>
      </c>
      <c r="AA64" s="233"/>
    </row>
    <row r="65" spans="1:27" ht="30" x14ac:dyDescent="0.25">
      <c r="A65" s="125" t="str">
        <f>'3'!A66</f>
        <v>1.6.8.</v>
      </c>
      <c r="B65" s="232" t="str">
        <f>'3'!B66</f>
        <v>Автогидроподъемник АГП на базе ГАЗ-33086</v>
      </c>
      <c r="C65" s="125" t="str">
        <f>'3'!C66</f>
        <v>J_1.6.8.O</v>
      </c>
      <c r="D65" s="125" t="s">
        <v>1369</v>
      </c>
      <c r="E65" s="51">
        <f>'3'!G66</f>
        <v>0</v>
      </c>
      <c r="F65" s="51">
        <f>'3'!H66</f>
        <v>0</v>
      </c>
      <c r="G65" s="51">
        <f>'3'!I66</f>
        <v>0</v>
      </c>
      <c r="H65" s="51">
        <v>0</v>
      </c>
      <c r="I65" s="51">
        <v>0</v>
      </c>
      <c r="J65" s="51">
        <f>'3'!J66</f>
        <v>0</v>
      </c>
      <c r="K65" s="51">
        <f>'3'!K66</f>
        <v>0</v>
      </c>
      <c r="L65" s="239">
        <v>45291</v>
      </c>
      <c r="M65" s="95">
        <f>'3'!N66</f>
        <v>0</v>
      </c>
      <c r="N65" s="95">
        <f>'3'!O66</f>
        <v>0</v>
      </c>
      <c r="O65" s="95">
        <f>'3'!P66</f>
        <v>0</v>
      </c>
      <c r="P65" s="95">
        <v>0</v>
      </c>
      <c r="Q65" s="95">
        <v>0</v>
      </c>
      <c r="R65" s="95">
        <f>'3'!Q66</f>
        <v>0</v>
      </c>
      <c r="S65" s="95">
        <f>'3'!R66</f>
        <v>0</v>
      </c>
      <c r="T65" s="95">
        <f t="shared" si="1"/>
        <v>0</v>
      </c>
      <c r="U65" s="95">
        <f t="shared" si="2"/>
        <v>0</v>
      </c>
      <c r="V65" s="95">
        <f t="shared" si="3"/>
        <v>0</v>
      </c>
      <c r="W65" s="51" t="s">
        <v>1369</v>
      </c>
      <c r="X65" s="51">
        <f t="shared" si="4"/>
        <v>0</v>
      </c>
      <c r="Y65" s="95">
        <f t="shared" si="5"/>
        <v>0</v>
      </c>
      <c r="Z65" s="95">
        <f t="shared" si="6"/>
        <v>0</v>
      </c>
      <c r="AA65" s="233"/>
    </row>
    <row r="66" spans="1:27" x14ac:dyDescent="0.25">
      <c r="A66" s="125" t="str">
        <f>'3'!A67</f>
        <v>1.6.9.</v>
      </c>
      <c r="B66" s="232" t="str">
        <f>'3'!B67</f>
        <v>ПРМ на базе ГАЗ-33086</v>
      </c>
      <c r="C66" s="125" t="str">
        <f>'3'!C67</f>
        <v>J_1.6.9.K</v>
      </c>
      <c r="D66" s="125" t="s">
        <v>1369</v>
      </c>
      <c r="E66" s="51">
        <f>'3'!G67</f>
        <v>0</v>
      </c>
      <c r="F66" s="51">
        <f>'3'!H67</f>
        <v>0</v>
      </c>
      <c r="G66" s="51">
        <f>'3'!I67</f>
        <v>0</v>
      </c>
      <c r="H66" s="51">
        <v>0</v>
      </c>
      <c r="I66" s="51">
        <v>0</v>
      </c>
      <c r="J66" s="51">
        <f>'3'!J67</f>
        <v>0</v>
      </c>
      <c r="K66" s="51">
        <f>'3'!K67</f>
        <v>0</v>
      </c>
      <c r="L66" s="239">
        <v>45291</v>
      </c>
      <c r="M66" s="95">
        <f>'3'!N67</f>
        <v>0</v>
      </c>
      <c r="N66" s="95">
        <f>'3'!O67</f>
        <v>0</v>
      </c>
      <c r="O66" s="95">
        <f>'3'!P67</f>
        <v>0</v>
      </c>
      <c r="P66" s="95">
        <v>0</v>
      </c>
      <c r="Q66" s="95">
        <v>0</v>
      </c>
      <c r="R66" s="95">
        <f>'3'!Q67</f>
        <v>0</v>
      </c>
      <c r="S66" s="95">
        <f>'3'!R67</f>
        <v>0</v>
      </c>
      <c r="T66" s="95">
        <f t="shared" si="1"/>
        <v>0</v>
      </c>
      <c r="U66" s="95">
        <f t="shared" si="2"/>
        <v>0</v>
      </c>
      <c r="V66" s="95">
        <f t="shared" si="3"/>
        <v>0</v>
      </c>
      <c r="W66" s="51" t="s">
        <v>1369</v>
      </c>
      <c r="X66" s="51">
        <f t="shared" si="4"/>
        <v>0</v>
      </c>
      <c r="Y66" s="95">
        <f t="shared" si="5"/>
        <v>0</v>
      </c>
      <c r="Z66" s="95">
        <f t="shared" si="6"/>
        <v>0</v>
      </c>
      <c r="AA66" s="233"/>
    </row>
    <row r="67" spans="1:27" x14ac:dyDescent="0.25">
      <c r="A67" s="125" t="str">
        <f>'3'!A68</f>
        <v>1.6.10.</v>
      </c>
      <c r="B67" s="232" t="str">
        <f>'3'!B68</f>
        <v>тракторный -тягач на базе МТЗ-82</v>
      </c>
      <c r="C67" s="125" t="str">
        <f>'3'!C68</f>
        <v>J_1.6.10.M</v>
      </c>
      <c r="D67" s="125" t="s">
        <v>1369</v>
      </c>
      <c r="E67" s="51">
        <f>'3'!G68</f>
        <v>0</v>
      </c>
      <c r="F67" s="51">
        <f>'3'!H68</f>
        <v>0</v>
      </c>
      <c r="G67" s="51">
        <f>'3'!I68</f>
        <v>0</v>
      </c>
      <c r="H67" s="51">
        <v>0</v>
      </c>
      <c r="I67" s="51">
        <v>0</v>
      </c>
      <c r="J67" s="51">
        <f>'3'!J68</f>
        <v>0</v>
      </c>
      <c r="K67" s="51">
        <f>'3'!K68</f>
        <v>0</v>
      </c>
      <c r="L67" s="239">
        <v>45291</v>
      </c>
      <c r="M67" s="95">
        <f>'3'!N68</f>
        <v>0</v>
      </c>
      <c r="N67" s="95">
        <f>'3'!O68</f>
        <v>0</v>
      </c>
      <c r="O67" s="95">
        <f>'3'!P68</f>
        <v>0</v>
      </c>
      <c r="P67" s="95">
        <v>0</v>
      </c>
      <c r="Q67" s="95">
        <v>0</v>
      </c>
      <c r="R67" s="95">
        <f>'3'!Q68</f>
        <v>0</v>
      </c>
      <c r="S67" s="95">
        <f>'3'!R68</f>
        <v>0</v>
      </c>
      <c r="T67" s="95">
        <f t="shared" si="1"/>
        <v>0</v>
      </c>
      <c r="U67" s="95">
        <f t="shared" si="2"/>
        <v>0</v>
      </c>
      <c r="V67" s="95">
        <f t="shared" si="3"/>
        <v>0</v>
      </c>
      <c r="W67" s="51" t="s">
        <v>1369</v>
      </c>
      <c r="X67" s="51">
        <f t="shared" si="4"/>
        <v>0</v>
      </c>
      <c r="Y67" s="95">
        <f t="shared" si="5"/>
        <v>0</v>
      </c>
      <c r="Z67" s="95">
        <f t="shared" si="6"/>
        <v>0</v>
      </c>
      <c r="AA67" s="233"/>
    </row>
    <row r="68" spans="1:27" x14ac:dyDescent="0.25">
      <c r="A68" s="125" t="str">
        <f>'3'!A69</f>
        <v>1.6.11.</v>
      </c>
      <c r="B68" s="232" t="str">
        <f>'3'!B69</f>
        <v>самосвал Хёндай HP-65</v>
      </c>
      <c r="C68" s="125" t="str">
        <f>'3'!C69</f>
        <v>J_1.6.11.L</v>
      </c>
      <c r="D68" s="125" t="s">
        <v>1369</v>
      </c>
      <c r="E68" s="51">
        <f>'3'!G69</f>
        <v>0</v>
      </c>
      <c r="F68" s="51">
        <f>'3'!H69</f>
        <v>0</v>
      </c>
      <c r="G68" s="51">
        <f>'3'!I69</f>
        <v>0</v>
      </c>
      <c r="H68" s="51">
        <v>0</v>
      </c>
      <c r="I68" s="51">
        <v>0</v>
      </c>
      <c r="J68" s="51">
        <f>'3'!J69</f>
        <v>0</v>
      </c>
      <c r="K68" s="51">
        <f>'3'!K69</f>
        <v>0</v>
      </c>
      <c r="L68" s="239">
        <v>45291</v>
      </c>
      <c r="M68" s="95">
        <f>'3'!N69</f>
        <v>0</v>
      </c>
      <c r="N68" s="95">
        <f>'3'!O69</f>
        <v>0</v>
      </c>
      <c r="O68" s="95">
        <f>'3'!P69</f>
        <v>0</v>
      </c>
      <c r="P68" s="95">
        <v>0</v>
      </c>
      <c r="Q68" s="95">
        <v>0</v>
      </c>
      <c r="R68" s="95">
        <f>'3'!Q69</f>
        <v>0</v>
      </c>
      <c r="S68" s="95">
        <f>'3'!R69</f>
        <v>0</v>
      </c>
      <c r="T68" s="95">
        <f t="shared" si="1"/>
        <v>0</v>
      </c>
      <c r="U68" s="95">
        <f t="shared" si="2"/>
        <v>0</v>
      </c>
      <c r="V68" s="95">
        <f t="shared" si="3"/>
        <v>0</v>
      </c>
      <c r="W68" s="51" t="s">
        <v>1369</v>
      </c>
      <c r="X68" s="51">
        <f t="shared" si="4"/>
        <v>0</v>
      </c>
      <c r="Y68" s="95">
        <f t="shared" si="5"/>
        <v>0</v>
      </c>
      <c r="Z68" s="95">
        <f t="shared" si="6"/>
        <v>0</v>
      </c>
      <c r="AA68" s="233"/>
    </row>
    <row r="69" spans="1:27" x14ac:dyDescent="0.25">
      <c r="A69" s="125" t="str">
        <f>'3'!A70</f>
        <v>1.6.12.</v>
      </c>
      <c r="B69" s="232" t="str">
        <f>'3'!B70</f>
        <v>УАЗ -390995 (буханка)</v>
      </c>
      <c r="C69" s="125" t="str">
        <f>'3'!C70</f>
        <v>J_1.6.12.M</v>
      </c>
      <c r="D69" s="125" t="s">
        <v>1369</v>
      </c>
      <c r="E69" s="51">
        <f>'3'!G70</f>
        <v>0</v>
      </c>
      <c r="F69" s="51">
        <f>'3'!H70</f>
        <v>0</v>
      </c>
      <c r="G69" s="51">
        <f>'3'!I70</f>
        <v>0</v>
      </c>
      <c r="H69" s="51">
        <v>0</v>
      </c>
      <c r="I69" s="51">
        <v>0</v>
      </c>
      <c r="J69" s="51">
        <f>'3'!J70</f>
        <v>0</v>
      </c>
      <c r="K69" s="51">
        <f>'3'!K70</f>
        <v>1</v>
      </c>
      <c r="L69" s="239">
        <v>45291</v>
      </c>
      <c r="M69" s="95">
        <f>'3'!N70</f>
        <v>0</v>
      </c>
      <c r="N69" s="95">
        <f>'3'!O70</f>
        <v>0</v>
      </c>
      <c r="O69" s="95">
        <f>'3'!P70</f>
        <v>0</v>
      </c>
      <c r="P69" s="95">
        <v>0</v>
      </c>
      <c r="Q69" s="95">
        <v>0</v>
      </c>
      <c r="R69" s="95">
        <f>'3'!Q70</f>
        <v>0</v>
      </c>
      <c r="S69" s="95">
        <f>'3'!R70</f>
        <v>1</v>
      </c>
      <c r="T69" s="95">
        <f t="shared" si="1"/>
        <v>0</v>
      </c>
      <c r="U69" s="95">
        <f t="shared" si="2"/>
        <v>0</v>
      </c>
      <c r="V69" s="95">
        <f t="shared" si="3"/>
        <v>0</v>
      </c>
      <c r="W69" s="51" t="s">
        <v>1369</v>
      </c>
      <c r="X69" s="51">
        <f t="shared" si="4"/>
        <v>0</v>
      </c>
      <c r="Y69" s="95">
        <f>J69-R69</f>
        <v>0</v>
      </c>
      <c r="Z69" s="95">
        <f>K69-S69</f>
        <v>0</v>
      </c>
      <c r="AA69" s="233"/>
    </row>
    <row r="70" spans="1:27" ht="30" x14ac:dyDescent="0.25">
      <c r="A70" s="125" t="str">
        <f>'3'!A71</f>
        <v>1.6.13.</v>
      </c>
      <c r="B70" s="232" t="str">
        <f>'3'!B71</f>
        <v>БКМ-205Д-01 на базе МТЗ-82 (ямобур)</v>
      </c>
      <c r="C70" s="125" t="str">
        <f>'3'!C71</f>
        <v>J_1.6.13.N</v>
      </c>
      <c r="D70" s="125" t="s">
        <v>1369</v>
      </c>
      <c r="E70" s="51">
        <f>'3'!G71</f>
        <v>0</v>
      </c>
      <c r="F70" s="51">
        <f>'3'!H71</f>
        <v>0</v>
      </c>
      <c r="G70" s="51">
        <f>'3'!I71</f>
        <v>0</v>
      </c>
      <c r="H70" s="51">
        <v>0</v>
      </c>
      <c r="I70" s="51">
        <v>0</v>
      </c>
      <c r="J70" s="51">
        <f>'3'!J71</f>
        <v>0</v>
      </c>
      <c r="K70" s="51">
        <f>'3'!K71</f>
        <v>0</v>
      </c>
      <c r="L70" s="239">
        <v>45291</v>
      </c>
      <c r="M70" s="95">
        <f>'3'!N71</f>
        <v>0</v>
      </c>
      <c r="N70" s="95">
        <f>'3'!O71</f>
        <v>0</v>
      </c>
      <c r="O70" s="95">
        <f>'3'!P71</f>
        <v>0</v>
      </c>
      <c r="P70" s="95">
        <v>0</v>
      </c>
      <c r="Q70" s="95">
        <v>0</v>
      </c>
      <c r="R70" s="95">
        <f>'3'!Q71</f>
        <v>0</v>
      </c>
      <c r="S70" s="95">
        <f>'3'!R71</f>
        <v>0</v>
      </c>
      <c r="T70" s="95">
        <f t="shared" si="1"/>
        <v>0</v>
      </c>
      <c r="U70" s="95">
        <f t="shared" si="2"/>
        <v>0</v>
      </c>
      <c r="V70" s="95">
        <f t="shared" si="3"/>
        <v>0</v>
      </c>
      <c r="W70" s="51" t="s">
        <v>1369</v>
      </c>
      <c r="X70" s="51">
        <f t="shared" si="4"/>
        <v>0</v>
      </c>
      <c r="Y70" s="95">
        <f>J70-R70</f>
        <v>0</v>
      </c>
      <c r="Z70" s="95">
        <f t="shared" si="6"/>
        <v>0</v>
      </c>
      <c r="AA70" s="233"/>
    </row>
    <row r="71" spans="1:27" ht="30" x14ac:dyDescent="0.25">
      <c r="A71" s="125" t="str">
        <f>'3'!A72</f>
        <v>1.6.14.</v>
      </c>
      <c r="B71" s="232" t="str">
        <f>'3'!B72</f>
        <v xml:space="preserve">измеритель параметров силовых трансформаторов К 540-3 </v>
      </c>
      <c r="C71" s="125" t="str">
        <f>'3'!C72</f>
        <v>J_1.6.14.M</v>
      </c>
      <c r="D71" s="125" t="s">
        <v>1369</v>
      </c>
      <c r="E71" s="51">
        <f>'3'!G72</f>
        <v>0</v>
      </c>
      <c r="F71" s="51">
        <f>'3'!H72</f>
        <v>0</v>
      </c>
      <c r="G71" s="51">
        <f>'3'!I72</f>
        <v>0</v>
      </c>
      <c r="H71" s="51">
        <v>0</v>
      </c>
      <c r="I71" s="51">
        <v>0</v>
      </c>
      <c r="J71" s="51">
        <f>'3'!J72</f>
        <v>0</v>
      </c>
      <c r="K71" s="51">
        <f>'3'!K72</f>
        <v>0</v>
      </c>
      <c r="L71" s="239">
        <v>45291</v>
      </c>
      <c r="M71" s="95">
        <f>'3'!N72</f>
        <v>0</v>
      </c>
      <c r="N71" s="95">
        <f>'3'!O72</f>
        <v>0</v>
      </c>
      <c r="O71" s="95">
        <f>'3'!P72</f>
        <v>0</v>
      </c>
      <c r="P71" s="95">
        <v>0</v>
      </c>
      <c r="Q71" s="95">
        <v>0</v>
      </c>
      <c r="R71" s="95">
        <f>'3'!Q72</f>
        <v>0</v>
      </c>
      <c r="S71" s="95">
        <f>'3'!R72</f>
        <v>0</v>
      </c>
      <c r="T71" s="95">
        <f t="shared" si="1"/>
        <v>0</v>
      </c>
      <c r="U71" s="95">
        <f t="shared" si="2"/>
        <v>0</v>
      </c>
      <c r="V71" s="95">
        <f t="shared" si="3"/>
        <v>0</v>
      </c>
      <c r="W71" s="51" t="s">
        <v>1369</v>
      </c>
      <c r="X71" s="51">
        <f t="shared" si="4"/>
        <v>0</v>
      </c>
      <c r="Y71" s="95">
        <f t="shared" si="5"/>
        <v>0</v>
      </c>
      <c r="Z71" s="95">
        <f t="shared" si="6"/>
        <v>0</v>
      </c>
      <c r="AA71" s="233"/>
    </row>
    <row r="72" spans="1:27" x14ac:dyDescent="0.25">
      <c r="A72" s="125" t="str">
        <f>'3'!A73</f>
        <v>1.6.15.</v>
      </c>
      <c r="B72" s="232" t="str">
        <f>'3'!B73</f>
        <v>СКАТ -70П</v>
      </c>
      <c r="C72" s="125" t="str">
        <f>'3'!C73</f>
        <v>J_1.6.15.K</v>
      </c>
      <c r="D72" s="125" t="s">
        <v>1369</v>
      </c>
      <c r="E72" s="51">
        <f>'3'!G73</f>
        <v>0</v>
      </c>
      <c r="F72" s="51">
        <f>'3'!H73</f>
        <v>0</v>
      </c>
      <c r="G72" s="51">
        <f>'3'!I73</f>
        <v>0</v>
      </c>
      <c r="H72" s="51">
        <v>0</v>
      </c>
      <c r="I72" s="51">
        <v>0</v>
      </c>
      <c r="J72" s="51">
        <f>'3'!J73</f>
        <v>0</v>
      </c>
      <c r="K72" s="51">
        <f>'3'!K73</f>
        <v>0</v>
      </c>
      <c r="L72" s="239">
        <v>45291</v>
      </c>
      <c r="M72" s="95">
        <f>'3'!N73</f>
        <v>0</v>
      </c>
      <c r="N72" s="95">
        <f>'3'!O73</f>
        <v>0</v>
      </c>
      <c r="O72" s="95">
        <f>'3'!P73</f>
        <v>0</v>
      </c>
      <c r="P72" s="95">
        <v>0</v>
      </c>
      <c r="Q72" s="95">
        <v>0</v>
      </c>
      <c r="R72" s="95">
        <f>'3'!Q73</f>
        <v>0</v>
      </c>
      <c r="S72" s="95">
        <f>'3'!R73</f>
        <v>0</v>
      </c>
      <c r="T72" s="95">
        <f t="shared" si="1"/>
        <v>0</v>
      </c>
      <c r="U72" s="95">
        <f t="shared" si="2"/>
        <v>0</v>
      </c>
      <c r="V72" s="95">
        <f t="shared" si="3"/>
        <v>0</v>
      </c>
      <c r="W72" s="51" t="s">
        <v>1369</v>
      </c>
      <c r="X72" s="51">
        <f t="shared" si="4"/>
        <v>0</v>
      </c>
      <c r="Y72" s="95">
        <f t="shared" si="5"/>
        <v>0</v>
      </c>
      <c r="Z72" s="95">
        <f t="shared" si="6"/>
        <v>0</v>
      </c>
      <c r="AA72" s="233"/>
    </row>
    <row r="73" spans="1:27" x14ac:dyDescent="0.25">
      <c r="A73" s="125" t="str">
        <f>'3'!A74</f>
        <v>1.6.16.</v>
      </c>
      <c r="B73" s="232" t="str">
        <f>'3'!B74</f>
        <v>СКАТ М100В</v>
      </c>
      <c r="C73" s="125" t="str">
        <f>'3'!C74</f>
        <v>J_1.6.16.L</v>
      </c>
      <c r="D73" s="125" t="s">
        <v>1369</v>
      </c>
      <c r="E73" s="51">
        <f>'3'!G74</f>
        <v>0</v>
      </c>
      <c r="F73" s="51">
        <f>'3'!H74</f>
        <v>0</v>
      </c>
      <c r="G73" s="51">
        <f>'3'!I74</f>
        <v>0</v>
      </c>
      <c r="H73" s="51">
        <v>0</v>
      </c>
      <c r="I73" s="51">
        <v>0</v>
      </c>
      <c r="J73" s="51">
        <f>'3'!J74</f>
        <v>0</v>
      </c>
      <c r="K73" s="51">
        <f>'3'!K74</f>
        <v>0</v>
      </c>
      <c r="L73" s="239">
        <v>45291</v>
      </c>
      <c r="M73" s="95">
        <f>'3'!N74</f>
        <v>0</v>
      </c>
      <c r="N73" s="95">
        <f>'3'!O74</f>
        <v>0</v>
      </c>
      <c r="O73" s="95">
        <f>'3'!P74</f>
        <v>0</v>
      </c>
      <c r="P73" s="95">
        <v>0</v>
      </c>
      <c r="Q73" s="95">
        <v>0</v>
      </c>
      <c r="R73" s="95">
        <f>'3'!Q74</f>
        <v>0</v>
      </c>
      <c r="S73" s="95">
        <f>'3'!R74</f>
        <v>0</v>
      </c>
      <c r="T73" s="95">
        <f t="shared" si="1"/>
        <v>0</v>
      </c>
      <c r="U73" s="95">
        <f t="shared" si="2"/>
        <v>0</v>
      </c>
      <c r="V73" s="95">
        <f t="shared" si="3"/>
        <v>0</v>
      </c>
      <c r="W73" s="51" t="s">
        <v>1369</v>
      </c>
      <c r="X73" s="51">
        <f t="shared" si="4"/>
        <v>0</v>
      </c>
      <c r="Y73" s="95">
        <f t="shared" si="5"/>
        <v>0</v>
      </c>
      <c r="Z73" s="95">
        <f t="shared" si="6"/>
        <v>0</v>
      </c>
      <c r="AA73" s="233"/>
    </row>
    <row r="74" spans="1:27" ht="45" x14ac:dyDescent="0.25">
      <c r="A74" s="125" t="str">
        <f>'3'!A75</f>
        <v>1.6.17.</v>
      </c>
      <c r="B74" s="232" t="str">
        <f>'3'!B75</f>
        <v>СВП-10 стенд механических испытаний повреждений для ведения работ на высоте</v>
      </c>
      <c r="C74" s="125" t="str">
        <f>'3'!C75</f>
        <v>J_1.6.17.N</v>
      </c>
      <c r="D74" s="125" t="s">
        <v>1369</v>
      </c>
      <c r="E74" s="51">
        <f>'3'!G75</f>
        <v>0</v>
      </c>
      <c r="F74" s="51">
        <f>'3'!H75</f>
        <v>0</v>
      </c>
      <c r="G74" s="51">
        <f>'3'!I75</f>
        <v>0</v>
      </c>
      <c r="H74" s="51">
        <v>0</v>
      </c>
      <c r="I74" s="51">
        <v>0</v>
      </c>
      <c r="J74" s="51">
        <f>'3'!J75</f>
        <v>0</v>
      </c>
      <c r="K74" s="51">
        <f>'3'!K75</f>
        <v>0</v>
      </c>
      <c r="L74" s="239">
        <v>45291</v>
      </c>
      <c r="M74" s="95">
        <f>'3'!N75</f>
        <v>0</v>
      </c>
      <c r="N74" s="95">
        <f>'3'!O75</f>
        <v>0</v>
      </c>
      <c r="O74" s="95">
        <f>'3'!P75</f>
        <v>0</v>
      </c>
      <c r="P74" s="95">
        <v>0</v>
      </c>
      <c r="Q74" s="95">
        <v>0</v>
      </c>
      <c r="R74" s="95">
        <f>'3'!Q75</f>
        <v>0</v>
      </c>
      <c r="S74" s="95">
        <f>'3'!R75</f>
        <v>0</v>
      </c>
      <c r="T74" s="95">
        <f t="shared" si="1"/>
        <v>0</v>
      </c>
      <c r="U74" s="95">
        <f t="shared" si="2"/>
        <v>0</v>
      </c>
      <c r="V74" s="95">
        <f t="shared" si="3"/>
        <v>0</v>
      </c>
      <c r="W74" s="51" t="s">
        <v>1369</v>
      </c>
      <c r="X74" s="51">
        <f t="shared" si="4"/>
        <v>0</v>
      </c>
      <c r="Y74" s="95">
        <f t="shared" si="5"/>
        <v>0</v>
      </c>
      <c r="Z74" s="95">
        <f t="shared" si="6"/>
        <v>0</v>
      </c>
      <c r="AA74" s="233"/>
    </row>
  </sheetData>
  <mergeCells count="9">
    <mergeCell ref="AA12:AA14"/>
    <mergeCell ref="E13:K13"/>
    <mergeCell ref="L13:S13"/>
    <mergeCell ref="A12:A14"/>
    <mergeCell ref="B12:B14"/>
    <mergeCell ref="C12:C14"/>
    <mergeCell ref="D12:D14"/>
    <mergeCell ref="E12:S12"/>
    <mergeCell ref="T12:Z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75"/>
  <sheetViews>
    <sheetView workbookViewId="0">
      <selection sqref="A1:XFD1048576"/>
    </sheetView>
  </sheetViews>
  <sheetFormatPr defaultRowHeight="15" x14ac:dyDescent="0.25"/>
  <cols>
    <col min="1" max="1" width="9.140625" style="76"/>
    <col min="2" max="2" width="41.5703125" style="76" customWidth="1"/>
    <col min="3" max="3" width="13" style="76" customWidth="1"/>
    <col min="4" max="16384" width="9.140625" style="76"/>
  </cols>
  <sheetData>
    <row r="1" spans="1:21" x14ac:dyDescent="0.25">
      <c r="A1" s="97" t="s">
        <v>183</v>
      </c>
    </row>
    <row r="2" spans="1:21" x14ac:dyDescent="0.25">
      <c r="A2" s="97" t="s">
        <v>59</v>
      </c>
    </row>
    <row r="3" spans="1:21" x14ac:dyDescent="0.25">
      <c r="A3" s="97" t="s">
        <v>60</v>
      </c>
    </row>
    <row r="4" spans="1:21" x14ac:dyDescent="0.25">
      <c r="A4" s="97" t="s">
        <v>184</v>
      </c>
    </row>
    <row r="5" spans="1:21" x14ac:dyDescent="0.25">
      <c r="A5" s="98" t="s">
        <v>1687</v>
      </c>
    </row>
    <row r="6" spans="1:21" x14ac:dyDescent="0.25">
      <c r="A6" s="98" t="s">
        <v>1308</v>
      </c>
    </row>
    <row r="7" spans="1:21" x14ac:dyDescent="0.25">
      <c r="A7" s="98" t="s">
        <v>1309</v>
      </c>
    </row>
    <row r="8" spans="1:21" x14ac:dyDescent="0.25">
      <c r="A8" s="98" t="s">
        <v>1694</v>
      </c>
    </row>
    <row r="9" spans="1:21" x14ac:dyDescent="0.25">
      <c r="A9" s="98" t="s">
        <v>1310</v>
      </c>
    </row>
    <row r="10" spans="1:21" x14ac:dyDescent="0.25">
      <c r="A10" s="98" t="s">
        <v>1702</v>
      </c>
    </row>
    <row r="12" spans="1:21" s="240" customFormat="1" x14ac:dyDescent="0.25">
      <c r="A12" s="330" t="s">
        <v>1468</v>
      </c>
      <c r="B12" s="328" t="s">
        <v>1469</v>
      </c>
      <c r="C12" s="328" t="s">
        <v>1470</v>
      </c>
      <c r="D12" s="328" t="s">
        <v>1471</v>
      </c>
      <c r="E12" s="331" t="s">
        <v>1697</v>
      </c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3" t="s">
        <v>1696</v>
      </c>
      <c r="Q12" s="328"/>
      <c r="R12" s="328"/>
      <c r="S12" s="328"/>
      <c r="T12" s="328"/>
      <c r="U12" s="328" t="s">
        <v>1472</v>
      </c>
    </row>
    <row r="13" spans="1:21" s="240" customFormat="1" x14ac:dyDescent="0.25">
      <c r="A13" s="330"/>
      <c r="B13" s="328"/>
      <c r="C13" s="328"/>
      <c r="D13" s="328"/>
      <c r="E13" s="329" t="s">
        <v>1473</v>
      </c>
      <c r="F13" s="329"/>
      <c r="G13" s="329"/>
      <c r="H13" s="329"/>
      <c r="I13" s="329"/>
      <c r="J13" s="329" t="s">
        <v>1474</v>
      </c>
      <c r="K13" s="329"/>
      <c r="L13" s="329"/>
      <c r="M13" s="329"/>
      <c r="N13" s="329"/>
      <c r="O13" s="329"/>
      <c r="P13" s="328"/>
      <c r="Q13" s="328"/>
      <c r="R13" s="328"/>
      <c r="S13" s="328"/>
      <c r="T13" s="328"/>
      <c r="U13" s="328"/>
    </row>
    <row r="14" spans="1:21" s="240" customFormat="1" ht="48" x14ac:dyDescent="0.25">
      <c r="A14" s="330"/>
      <c r="B14" s="328"/>
      <c r="C14" s="328"/>
      <c r="D14" s="328"/>
      <c r="E14" s="241" t="s">
        <v>1475</v>
      </c>
      <c r="F14" s="241" t="s">
        <v>1476</v>
      </c>
      <c r="G14" s="241" t="s">
        <v>1477</v>
      </c>
      <c r="H14" s="241" t="s">
        <v>1478</v>
      </c>
      <c r="I14" s="241" t="s">
        <v>1479</v>
      </c>
      <c r="J14" s="242" t="s">
        <v>1480</v>
      </c>
      <c r="K14" s="243" t="s">
        <v>1481</v>
      </c>
      <c r="L14" s="241" t="s">
        <v>1476</v>
      </c>
      <c r="M14" s="241" t="s">
        <v>1477</v>
      </c>
      <c r="N14" s="241" t="s">
        <v>1478</v>
      </c>
      <c r="O14" s="241" t="s">
        <v>1479</v>
      </c>
      <c r="P14" s="243" t="s">
        <v>1482</v>
      </c>
      <c r="Q14" s="241" t="s">
        <v>1476</v>
      </c>
      <c r="R14" s="241" t="s">
        <v>1477</v>
      </c>
      <c r="S14" s="241" t="s">
        <v>1478</v>
      </c>
      <c r="T14" s="241" t="s">
        <v>1479</v>
      </c>
      <c r="U14" s="328"/>
    </row>
    <row r="15" spans="1:21" s="240" customFormat="1" x14ac:dyDescent="0.25">
      <c r="A15" s="244" t="s">
        <v>1483</v>
      </c>
      <c r="B15" s="244" t="s">
        <v>1484</v>
      </c>
      <c r="C15" s="245" t="s">
        <v>1485</v>
      </c>
      <c r="D15" s="245" t="s">
        <v>1486</v>
      </c>
      <c r="E15" s="246" t="s">
        <v>1487</v>
      </c>
      <c r="F15" s="247" t="s">
        <v>1488</v>
      </c>
      <c r="G15" s="246" t="s">
        <v>1489</v>
      </c>
      <c r="H15" s="244" t="s">
        <v>1490</v>
      </c>
      <c r="I15" s="245" t="s">
        <v>1491</v>
      </c>
      <c r="J15" s="244" t="s">
        <v>1492</v>
      </c>
      <c r="K15" s="247" t="s">
        <v>1493</v>
      </c>
      <c r="L15" s="247" t="s">
        <v>1494</v>
      </c>
      <c r="M15" s="246" t="s">
        <v>1495</v>
      </c>
      <c r="N15" s="246" t="s">
        <v>1496</v>
      </c>
      <c r="O15" s="246" t="s">
        <v>1497</v>
      </c>
      <c r="P15" s="247" t="s">
        <v>1498</v>
      </c>
      <c r="Q15" s="246" t="s">
        <v>1499</v>
      </c>
      <c r="R15" s="247" t="s">
        <v>1500</v>
      </c>
      <c r="S15" s="246" t="s">
        <v>1501</v>
      </c>
      <c r="T15" s="248" t="s">
        <v>1502</v>
      </c>
      <c r="U15" s="244" t="s">
        <v>1503</v>
      </c>
    </row>
    <row r="16" spans="1:21" s="240" customFormat="1" x14ac:dyDescent="0.25">
      <c r="A16" s="249"/>
      <c r="B16" s="250"/>
      <c r="C16" s="249"/>
      <c r="D16" s="249"/>
      <c r="E16" s="250"/>
      <c r="F16" s="250"/>
      <c r="G16" s="250"/>
      <c r="H16" s="250"/>
      <c r="I16" s="250"/>
      <c r="J16" s="249"/>
      <c r="K16" s="250"/>
      <c r="L16" s="250"/>
      <c r="M16" s="250"/>
      <c r="N16" s="250"/>
      <c r="O16" s="250"/>
      <c r="P16" s="250"/>
      <c r="Q16" s="250"/>
      <c r="R16" s="250"/>
      <c r="S16" s="250"/>
      <c r="T16" s="249"/>
      <c r="U16" s="250"/>
    </row>
    <row r="17" spans="1:21" s="240" customFormat="1" ht="30" x14ac:dyDescent="0.25">
      <c r="A17" s="251">
        <f>'5'!A16</f>
        <v>0</v>
      </c>
      <c r="B17" s="252" t="str">
        <f>'5'!B16</f>
        <v>ВСЕГО по инвестиционной программе, в том числе:</v>
      </c>
      <c r="C17" s="251" t="str">
        <f>'5'!C16</f>
        <v>нд</v>
      </c>
      <c r="D17" s="249" t="s">
        <v>1369</v>
      </c>
      <c r="E17" s="249" t="s">
        <v>1369</v>
      </c>
      <c r="F17" s="249" t="s">
        <v>1369</v>
      </c>
      <c r="G17" s="249" t="s">
        <v>1369</v>
      </c>
      <c r="H17" s="249" t="s">
        <v>1369</v>
      </c>
      <c r="I17" s="249" t="s">
        <v>1369</v>
      </c>
      <c r="J17" s="249" t="s">
        <v>1369</v>
      </c>
      <c r="K17" s="249" t="s">
        <v>1369</v>
      </c>
      <c r="L17" s="249" t="s">
        <v>1369</v>
      </c>
      <c r="M17" s="249" t="s">
        <v>1369</v>
      </c>
      <c r="N17" s="249" t="s">
        <v>1369</v>
      </c>
      <c r="O17" s="249" t="s">
        <v>1369</v>
      </c>
      <c r="P17" s="249" t="s">
        <v>1369</v>
      </c>
      <c r="Q17" s="249" t="s">
        <v>1369</v>
      </c>
      <c r="R17" s="249" t="s">
        <v>1369</v>
      </c>
      <c r="S17" s="249" t="s">
        <v>1369</v>
      </c>
      <c r="T17" s="249" t="s">
        <v>1369</v>
      </c>
      <c r="U17" s="250"/>
    </row>
    <row r="18" spans="1:21" ht="30" x14ac:dyDescent="0.25">
      <c r="A18" s="251" t="str">
        <f>'5'!A17</f>
        <v>0.2</v>
      </c>
      <c r="B18" s="252" t="str">
        <f>'5'!B17</f>
        <v>Реконструкция, модернизация, техническое перевооружение, всего</v>
      </c>
      <c r="C18" s="251" t="str">
        <f>'5'!C17</f>
        <v>нд</v>
      </c>
      <c r="D18" s="249" t="s">
        <v>1369</v>
      </c>
      <c r="E18" s="249" t="s">
        <v>1369</v>
      </c>
      <c r="F18" s="249" t="s">
        <v>1369</v>
      </c>
      <c r="G18" s="249" t="s">
        <v>1369</v>
      </c>
      <c r="H18" s="249" t="s">
        <v>1369</v>
      </c>
      <c r="I18" s="249" t="s">
        <v>1369</v>
      </c>
      <c r="J18" s="249" t="s">
        <v>1369</v>
      </c>
      <c r="K18" s="249" t="s">
        <v>1369</v>
      </c>
      <c r="L18" s="249" t="s">
        <v>1369</v>
      </c>
      <c r="M18" s="249" t="s">
        <v>1369</v>
      </c>
      <c r="N18" s="249" t="s">
        <v>1369</v>
      </c>
      <c r="O18" s="249" t="s">
        <v>1369</v>
      </c>
      <c r="P18" s="249" t="s">
        <v>1369</v>
      </c>
      <c r="Q18" s="249" t="s">
        <v>1369</v>
      </c>
      <c r="R18" s="249" t="s">
        <v>1369</v>
      </c>
      <c r="S18" s="249" t="s">
        <v>1369</v>
      </c>
      <c r="T18" s="249" t="s">
        <v>1369</v>
      </c>
      <c r="U18" s="250"/>
    </row>
    <row r="19" spans="1:21" ht="30" x14ac:dyDescent="0.25">
      <c r="A19" s="251" t="str">
        <f>'5'!A18</f>
        <v>0.4</v>
      </c>
      <c r="B19" s="252" t="str">
        <f>'5'!B18</f>
        <v>Прочее новое строительство объектов электросетевого хозяйства, всего</v>
      </c>
      <c r="C19" s="251" t="str">
        <f>'5'!C18</f>
        <v>нд</v>
      </c>
      <c r="D19" s="249" t="s">
        <v>1369</v>
      </c>
      <c r="E19" s="249" t="s">
        <v>1369</v>
      </c>
      <c r="F19" s="249" t="s">
        <v>1369</v>
      </c>
      <c r="G19" s="249" t="s">
        <v>1369</v>
      </c>
      <c r="H19" s="249" t="s">
        <v>1369</v>
      </c>
      <c r="I19" s="249" t="s">
        <v>1369</v>
      </c>
      <c r="J19" s="249" t="s">
        <v>1369</v>
      </c>
      <c r="K19" s="249" t="s">
        <v>1369</v>
      </c>
      <c r="L19" s="249" t="s">
        <v>1369</v>
      </c>
      <c r="M19" s="249" t="s">
        <v>1369</v>
      </c>
      <c r="N19" s="249" t="s">
        <v>1369</v>
      </c>
      <c r="O19" s="249" t="s">
        <v>1369</v>
      </c>
      <c r="P19" s="249" t="s">
        <v>1369</v>
      </c>
      <c r="Q19" s="249" t="s">
        <v>1369</v>
      </c>
      <c r="R19" s="249" t="s">
        <v>1369</v>
      </c>
      <c r="S19" s="249" t="s">
        <v>1369</v>
      </c>
      <c r="T19" s="249" t="s">
        <v>1369</v>
      </c>
      <c r="U19" s="250"/>
    </row>
    <row r="20" spans="1:21" x14ac:dyDescent="0.25">
      <c r="A20" s="251" t="str">
        <f>'5'!A19</f>
        <v>0.6</v>
      </c>
      <c r="B20" s="252" t="str">
        <f>'5'!B19</f>
        <v>Прочие инвестиционные проекты, всего</v>
      </c>
      <c r="C20" s="251" t="str">
        <f>'5'!C19</f>
        <v>нд</v>
      </c>
      <c r="D20" s="249" t="s">
        <v>1369</v>
      </c>
      <c r="E20" s="249" t="s">
        <v>1369</v>
      </c>
      <c r="F20" s="249" t="s">
        <v>1369</v>
      </c>
      <c r="G20" s="249" t="s">
        <v>1369</v>
      </c>
      <c r="H20" s="249" t="s">
        <v>1369</v>
      </c>
      <c r="I20" s="249" t="s">
        <v>1369</v>
      </c>
      <c r="J20" s="249" t="s">
        <v>1369</v>
      </c>
      <c r="K20" s="249" t="s">
        <v>1369</v>
      </c>
      <c r="L20" s="249" t="s">
        <v>1369</v>
      </c>
      <c r="M20" s="249" t="s">
        <v>1369</v>
      </c>
      <c r="N20" s="249" t="s">
        <v>1369</v>
      </c>
      <c r="O20" s="249" t="s">
        <v>1369</v>
      </c>
      <c r="P20" s="249" t="s">
        <v>1369</v>
      </c>
      <c r="Q20" s="249" t="s">
        <v>1369</v>
      </c>
      <c r="R20" s="249" t="s">
        <v>1369</v>
      </c>
      <c r="S20" s="249" t="s">
        <v>1369</v>
      </c>
      <c r="T20" s="249" t="s">
        <v>1369</v>
      </c>
      <c r="U20" s="250"/>
    </row>
    <row r="21" spans="1:21" x14ac:dyDescent="0.25">
      <c r="A21" s="251">
        <f>'5'!A20</f>
        <v>1</v>
      </c>
      <c r="B21" s="252" t="str">
        <f>'5'!B20</f>
        <v>Приморский край</v>
      </c>
      <c r="C21" s="251" t="str">
        <f>'5'!C20</f>
        <v>нд</v>
      </c>
      <c r="D21" s="249" t="s">
        <v>1369</v>
      </c>
      <c r="E21" s="249" t="s">
        <v>1369</v>
      </c>
      <c r="F21" s="249" t="s">
        <v>1369</v>
      </c>
      <c r="G21" s="249" t="s">
        <v>1369</v>
      </c>
      <c r="H21" s="249" t="s">
        <v>1369</v>
      </c>
      <c r="I21" s="249" t="s">
        <v>1369</v>
      </c>
      <c r="J21" s="249" t="s">
        <v>1369</v>
      </c>
      <c r="K21" s="249" t="s">
        <v>1369</v>
      </c>
      <c r="L21" s="249" t="s">
        <v>1369</v>
      </c>
      <c r="M21" s="249" t="s">
        <v>1369</v>
      </c>
      <c r="N21" s="249" t="s">
        <v>1369</v>
      </c>
      <c r="O21" s="249" t="s">
        <v>1369</v>
      </c>
      <c r="P21" s="249" t="s">
        <v>1369</v>
      </c>
      <c r="Q21" s="249" t="s">
        <v>1369</v>
      </c>
      <c r="R21" s="249" t="s">
        <v>1369</v>
      </c>
      <c r="S21" s="249" t="s">
        <v>1369</v>
      </c>
      <c r="T21" s="249" t="s">
        <v>1369</v>
      </c>
      <c r="U21" s="250"/>
    </row>
    <row r="22" spans="1:21" ht="45" x14ac:dyDescent="0.25">
      <c r="A22" s="251" t="str">
        <f>'5'!A21</f>
        <v>1.2</v>
      </c>
      <c r="B22" s="252" t="str">
        <f>'5'!B21</f>
        <v>Реконструкция, модернизация, техническое перевооружение всего, в том числе:</v>
      </c>
      <c r="C22" s="251" t="str">
        <f>'5'!C21</f>
        <v>нд</v>
      </c>
      <c r="D22" s="249" t="s">
        <v>1369</v>
      </c>
      <c r="E22" s="249" t="s">
        <v>1369</v>
      </c>
      <c r="F22" s="249" t="s">
        <v>1369</v>
      </c>
      <c r="G22" s="249" t="s">
        <v>1369</v>
      </c>
      <c r="H22" s="249" t="s">
        <v>1369</v>
      </c>
      <c r="I22" s="249" t="s">
        <v>1369</v>
      </c>
      <c r="J22" s="249" t="s">
        <v>1369</v>
      </c>
      <c r="K22" s="249" t="s">
        <v>1369</v>
      </c>
      <c r="L22" s="249" t="s">
        <v>1369</v>
      </c>
      <c r="M22" s="249" t="s">
        <v>1369</v>
      </c>
      <c r="N22" s="249" t="s">
        <v>1369</v>
      </c>
      <c r="O22" s="249" t="s">
        <v>1369</v>
      </c>
      <c r="P22" s="249" t="s">
        <v>1369</v>
      </c>
      <c r="Q22" s="249" t="s">
        <v>1369</v>
      </c>
      <c r="R22" s="249" t="s">
        <v>1369</v>
      </c>
      <c r="S22" s="249" t="s">
        <v>1369</v>
      </c>
      <c r="T22" s="249" t="s">
        <v>1369</v>
      </c>
      <c r="U22" s="250"/>
    </row>
    <row r="23" spans="1:21" ht="60" x14ac:dyDescent="0.25">
      <c r="A23" s="251" t="str">
        <f>'5'!A22</f>
        <v>1.2.1.2</v>
      </c>
      <c r="B23" s="252" t="str">
        <f>'5'!B22</f>
        <v>Модернизация, техническое перевооружение трансформаторных и иных подстанций, распределительных пунктов, всего, в том числе:</v>
      </c>
      <c r="C23" s="251" t="str">
        <f>'5'!C22</f>
        <v>нд</v>
      </c>
      <c r="D23" s="249" t="s">
        <v>1369</v>
      </c>
      <c r="E23" s="249" t="s">
        <v>1369</v>
      </c>
      <c r="F23" s="249" t="s">
        <v>1369</v>
      </c>
      <c r="G23" s="249" t="s">
        <v>1369</v>
      </c>
      <c r="H23" s="249" t="s">
        <v>1369</v>
      </c>
      <c r="I23" s="249" t="s">
        <v>1369</v>
      </c>
      <c r="J23" s="249" t="s">
        <v>1369</v>
      </c>
      <c r="K23" s="249" t="s">
        <v>1369</v>
      </c>
      <c r="L23" s="249" t="s">
        <v>1369</v>
      </c>
      <c r="M23" s="249" t="s">
        <v>1369</v>
      </c>
      <c r="N23" s="249" t="s">
        <v>1369</v>
      </c>
      <c r="O23" s="249" t="s">
        <v>1369</v>
      </c>
      <c r="P23" s="249" t="s">
        <v>1369</v>
      </c>
      <c r="Q23" s="249" t="s">
        <v>1369</v>
      </c>
      <c r="R23" s="249" t="s">
        <v>1369</v>
      </c>
      <c r="S23" s="249" t="s">
        <v>1369</v>
      </c>
      <c r="T23" s="249" t="s">
        <v>1369</v>
      </c>
      <c r="U23" s="250"/>
    </row>
    <row r="24" spans="1:21" ht="30" x14ac:dyDescent="0.25">
      <c r="A24" s="251" t="str">
        <f>'5'!A23</f>
        <v>1.2.1.2.1</v>
      </c>
      <c r="B24" s="252" t="str">
        <f>'5'!B23</f>
        <v>ТМ-63 кВА ТП-122 ул.Хабаровская; ТП-133 ул. Мельничная АЗС</v>
      </c>
      <c r="C24" s="251" t="str">
        <f>'5'!C23</f>
        <v>J_1.2.1.2.1.M</v>
      </c>
      <c r="D24" s="249" t="s">
        <v>1369</v>
      </c>
      <c r="E24" s="249" t="s">
        <v>1369</v>
      </c>
      <c r="F24" s="249" t="s">
        <v>1369</v>
      </c>
      <c r="G24" s="249" t="s">
        <v>1369</v>
      </c>
      <c r="H24" s="249" t="s">
        <v>1369</v>
      </c>
      <c r="I24" s="249" t="s">
        <v>1369</v>
      </c>
      <c r="J24" s="249" t="s">
        <v>1369</v>
      </c>
      <c r="K24" s="249" t="s">
        <v>1369</v>
      </c>
      <c r="L24" s="249" t="s">
        <v>1369</v>
      </c>
      <c r="M24" s="249" t="s">
        <v>1369</v>
      </c>
      <c r="N24" s="249" t="s">
        <v>1369</v>
      </c>
      <c r="O24" s="249" t="s">
        <v>1369</v>
      </c>
      <c r="P24" s="249" t="s">
        <v>1369</v>
      </c>
      <c r="Q24" s="249" t="s">
        <v>1369</v>
      </c>
      <c r="R24" s="249" t="s">
        <v>1369</v>
      </c>
      <c r="S24" s="249" t="s">
        <v>1369</v>
      </c>
      <c r="T24" s="249" t="s">
        <v>1369</v>
      </c>
      <c r="U24" s="250"/>
    </row>
    <row r="25" spans="1:21" x14ac:dyDescent="0.25">
      <c r="A25" s="251" t="str">
        <f>'5'!A24</f>
        <v>1.2.1.2.2</v>
      </c>
      <c r="B25" s="252" t="str">
        <f>'5'!B24</f>
        <v>ТМ-100 кВА ТП-22 ул.Приморская  43/7</v>
      </c>
      <c r="C25" s="251" t="str">
        <f>'5'!C24</f>
        <v>J_1.2.1.2.2.K</v>
      </c>
      <c r="D25" s="249" t="s">
        <v>1369</v>
      </c>
      <c r="E25" s="249" t="s">
        <v>1369</v>
      </c>
      <c r="F25" s="249" t="s">
        <v>1369</v>
      </c>
      <c r="G25" s="249" t="s">
        <v>1369</v>
      </c>
      <c r="H25" s="249" t="s">
        <v>1369</v>
      </c>
      <c r="I25" s="249" t="s">
        <v>1369</v>
      </c>
      <c r="J25" s="249" t="s">
        <v>1369</v>
      </c>
      <c r="K25" s="249" t="s">
        <v>1369</v>
      </c>
      <c r="L25" s="249" t="s">
        <v>1369</v>
      </c>
      <c r="M25" s="249" t="s">
        <v>1369</v>
      </c>
      <c r="N25" s="249" t="s">
        <v>1369</v>
      </c>
      <c r="O25" s="249" t="s">
        <v>1369</v>
      </c>
      <c r="P25" s="249" t="s">
        <v>1369</v>
      </c>
      <c r="Q25" s="249" t="s">
        <v>1369</v>
      </c>
      <c r="R25" s="249" t="s">
        <v>1369</v>
      </c>
      <c r="S25" s="249" t="s">
        <v>1369</v>
      </c>
      <c r="T25" s="249" t="s">
        <v>1369</v>
      </c>
      <c r="U25" s="250"/>
    </row>
    <row r="26" spans="1:21" ht="75" x14ac:dyDescent="0.25">
      <c r="A26" s="251" t="str">
        <f>'5'!A25</f>
        <v>1.2.1.2.3</v>
      </c>
      <c r="B26" s="252" t="str">
        <f>'5'!B25</f>
        <v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6" s="251" t="str">
        <f>'5'!C25</f>
        <v>J_1.2.1.2.3.O</v>
      </c>
      <c r="D26" s="249" t="s">
        <v>1369</v>
      </c>
      <c r="E26" s="249" t="s">
        <v>1369</v>
      </c>
      <c r="F26" s="249" t="s">
        <v>1369</v>
      </c>
      <c r="G26" s="249" t="s">
        <v>1369</v>
      </c>
      <c r="H26" s="249" t="s">
        <v>1369</v>
      </c>
      <c r="I26" s="249" t="s">
        <v>1369</v>
      </c>
      <c r="J26" s="249" t="s">
        <v>1369</v>
      </c>
      <c r="K26" s="249" t="s">
        <v>1369</v>
      </c>
      <c r="L26" s="249" t="s">
        <v>1369</v>
      </c>
      <c r="M26" s="249" t="s">
        <v>1369</v>
      </c>
      <c r="N26" s="249" t="s">
        <v>1369</v>
      </c>
      <c r="O26" s="249" t="s">
        <v>1369</v>
      </c>
      <c r="P26" s="249" t="s">
        <v>1369</v>
      </c>
      <c r="Q26" s="249" t="s">
        <v>1369</v>
      </c>
      <c r="R26" s="249" t="s">
        <v>1369</v>
      </c>
      <c r="S26" s="249" t="s">
        <v>1369</v>
      </c>
      <c r="T26" s="249" t="s">
        <v>1369</v>
      </c>
      <c r="U26" s="250"/>
    </row>
    <row r="27" spans="1:21" ht="180" x14ac:dyDescent="0.25">
      <c r="A27" s="251" t="str">
        <f>'5'!A26</f>
        <v>1.2.1.2.4</v>
      </c>
      <c r="B27" s="252" t="str">
        <f>'5'!B26</f>
        <v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v>
      </c>
      <c r="C27" s="251" t="str">
        <f>'5'!C26</f>
        <v>J_1.2.1.2.4.O</v>
      </c>
      <c r="D27" s="249" t="s">
        <v>1369</v>
      </c>
      <c r="E27" s="249" t="s">
        <v>1369</v>
      </c>
      <c r="F27" s="249" t="s">
        <v>1369</v>
      </c>
      <c r="G27" s="249" t="s">
        <v>1369</v>
      </c>
      <c r="H27" s="249" t="s">
        <v>1369</v>
      </c>
      <c r="I27" s="249" t="s">
        <v>1369</v>
      </c>
      <c r="J27" s="249" t="s">
        <v>1369</v>
      </c>
      <c r="K27" s="249" t="s">
        <v>1369</v>
      </c>
      <c r="L27" s="249" t="s">
        <v>1369</v>
      </c>
      <c r="M27" s="249" t="s">
        <v>1369</v>
      </c>
      <c r="N27" s="249" t="s">
        <v>1369</v>
      </c>
      <c r="O27" s="249" t="s">
        <v>1369</v>
      </c>
      <c r="P27" s="249" t="s">
        <v>1369</v>
      </c>
      <c r="Q27" s="249" t="s">
        <v>1369</v>
      </c>
      <c r="R27" s="249" t="s">
        <v>1369</v>
      </c>
      <c r="S27" s="249" t="s">
        <v>1369</v>
      </c>
      <c r="T27" s="249" t="s">
        <v>1369</v>
      </c>
      <c r="U27" s="250"/>
    </row>
    <row r="28" spans="1:21" ht="285" x14ac:dyDescent="0.25">
      <c r="A28" s="251" t="str">
        <f>'5'!A27</f>
        <v>1.2.1.2.5</v>
      </c>
      <c r="B28" s="252" t="str">
        <f>'5'!B27</f>
        <v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v>
      </c>
      <c r="C28" s="251" t="str">
        <f>'5'!C27</f>
        <v>J_1.2.1.2.5.O</v>
      </c>
      <c r="D28" s="249" t="s">
        <v>1369</v>
      </c>
      <c r="E28" s="249" t="s">
        <v>1369</v>
      </c>
      <c r="F28" s="249" t="s">
        <v>1369</v>
      </c>
      <c r="G28" s="249" t="s">
        <v>1369</v>
      </c>
      <c r="H28" s="249" t="s">
        <v>1369</v>
      </c>
      <c r="I28" s="249" t="s">
        <v>1369</v>
      </c>
      <c r="J28" s="249" t="s">
        <v>1369</v>
      </c>
      <c r="K28" s="249" t="s">
        <v>1369</v>
      </c>
      <c r="L28" s="249" t="s">
        <v>1369</v>
      </c>
      <c r="M28" s="249" t="s">
        <v>1369</v>
      </c>
      <c r="N28" s="249" t="s">
        <v>1369</v>
      </c>
      <c r="O28" s="249" t="s">
        <v>1369</v>
      </c>
      <c r="P28" s="249" t="s">
        <v>1369</v>
      </c>
      <c r="Q28" s="249" t="s">
        <v>1369</v>
      </c>
      <c r="R28" s="249" t="s">
        <v>1369</v>
      </c>
      <c r="S28" s="249" t="s">
        <v>1369</v>
      </c>
      <c r="T28" s="249" t="s">
        <v>1369</v>
      </c>
      <c r="U28" s="250"/>
    </row>
    <row r="29" spans="1:21" ht="120" x14ac:dyDescent="0.25">
      <c r="A29" s="251" t="str">
        <f>'5'!A28</f>
        <v>1.2.1.2.6</v>
      </c>
      <c r="B29" s="252" t="str">
        <f>'5'!B28</f>
        <v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v>
      </c>
      <c r="C29" s="251" t="str">
        <f>'5'!C28</f>
        <v>J_1.2.1.2.6.O</v>
      </c>
      <c r="D29" s="249" t="s">
        <v>1369</v>
      </c>
      <c r="E29" s="249" t="s">
        <v>1369</v>
      </c>
      <c r="F29" s="249" t="s">
        <v>1369</v>
      </c>
      <c r="G29" s="249" t="s">
        <v>1369</v>
      </c>
      <c r="H29" s="249" t="s">
        <v>1369</v>
      </c>
      <c r="I29" s="249" t="s">
        <v>1369</v>
      </c>
      <c r="J29" s="249" t="s">
        <v>1369</v>
      </c>
      <c r="K29" s="249" t="s">
        <v>1369</v>
      </c>
      <c r="L29" s="249" t="s">
        <v>1369</v>
      </c>
      <c r="M29" s="249" t="s">
        <v>1369</v>
      </c>
      <c r="N29" s="249" t="s">
        <v>1369</v>
      </c>
      <c r="O29" s="249" t="s">
        <v>1369</v>
      </c>
      <c r="P29" s="249" t="s">
        <v>1369</v>
      </c>
      <c r="Q29" s="249" t="s">
        <v>1369</v>
      </c>
      <c r="R29" s="249" t="s">
        <v>1369</v>
      </c>
      <c r="S29" s="249" t="s">
        <v>1369</v>
      </c>
      <c r="T29" s="249" t="s">
        <v>1369</v>
      </c>
      <c r="U29" s="250"/>
    </row>
    <row r="30" spans="1:21" x14ac:dyDescent="0.25">
      <c r="A30" s="251" t="str">
        <f>'5'!A29</f>
        <v>1.2.1.2.7</v>
      </c>
      <c r="B30" s="252" t="str">
        <f>'5'!B29</f>
        <v xml:space="preserve">ТМ-1000 кВА ТП-11 ул.Покуса    1а. </v>
      </c>
      <c r="C30" s="251" t="str">
        <f>'5'!C29</f>
        <v>J_1.2.1.2.7.K</v>
      </c>
      <c r="D30" s="249" t="s">
        <v>1369</v>
      </c>
      <c r="E30" s="249" t="s">
        <v>1369</v>
      </c>
      <c r="F30" s="249" t="s">
        <v>1369</v>
      </c>
      <c r="G30" s="249" t="s">
        <v>1369</v>
      </c>
      <c r="H30" s="249" t="s">
        <v>1369</v>
      </c>
      <c r="I30" s="249" t="s">
        <v>1369</v>
      </c>
      <c r="J30" s="249" t="s">
        <v>1369</v>
      </c>
      <c r="K30" s="249" t="s">
        <v>1369</v>
      </c>
      <c r="L30" s="249" t="s">
        <v>1369</v>
      </c>
      <c r="M30" s="249" t="s">
        <v>1369</v>
      </c>
      <c r="N30" s="249" t="s">
        <v>1369</v>
      </c>
      <c r="O30" s="249" t="s">
        <v>1369</v>
      </c>
      <c r="P30" s="249" t="s">
        <v>1369</v>
      </c>
      <c r="Q30" s="249" t="s">
        <v>1369</v>
      </c>
      <c r="R30" s="249" t="s">
        <v>1369</v>
      </c>
      <c r="S30" s="249" t="s">
        <v>1369</v>
      </c>
      <c r="T30" s="249" t="s">
        <v>1369</v>
      </c>
      <c r="U30" s="250"/>
    </row>
    <row r="31" spans="1:21" x14ac:dyDescent="0.25">
      <c r="A31" s="251" t="str">
        <f>'5'!A30</f>
        <v>1.2.1.2.8</v>
      </c>
      <c r="B31" s="252" t="str">
        <f>'5'!B30</f>
        <v>ТМ- 10000кВА ПС ЗСМ</v>
      </c>
      <c r="C31" s="251" t="str">
        <f>'5'!C30</f>
        <v>J_1.2.1.2.8.O</v>
      </c>
      <c r="D31" s="249" t="s">
        <v>1369</v>
      </c>
      <c r="E31" s="249" t="s">
        <v>1369</v>
      </c>
      <c r="F31" s="249" t="s">
        <v>1369</v>
      </c>
      <c r="G31" s="249" t="s">
        <v>1369</v>
      </c>
      <c r="H31" s="249" t="s">
        <v>1369</v>
      </c>
      <c r="I31" s="249" t="s">
        <v>1369</v>
      </c>
      <c r="J31" s="249" t="s">
        <v>1369</v>
      </c>
      <c r="K31" s="249" t="s">
        <v>1369</v>
      </c>
      <c r="L31" s="249" t="s">
        <v>1369</v>
      </c>
      <c r="M31" s="249" t="s">
        <v>1369</v>
      </c>
      <c r="N31" s="249" t="s">
        <v>1369</v>
      </c>
      <c r="O31" s="249" t="s">
        <v>1369</v>
      </c>
      <c r="P31" s="249" t="s">
        <v>1369</v>
      </c>
      <c r="Q31" s="249" t="s">
        <v>1369</v>
      </c>
      <c r="R31" s="249" t="s">
        <v>1369</v>
      </c>
      <c r="S31" s="249" t="s">
        <v>1369</v>
      </c>
      <c r="T31" s="249" t="s">
        <v>1369</v>
      </c>
      <c r="U31" s="250"/>
    </row>
    <row r="32" spans="1:21" x14ac:dyDescent="0.25">
      <c r="A32" s="251" t="str">
        <f>'5'!A31</f>
        <v>1.2.1.2.9</v>
      </c>
      <c r="B32" s="252" t="str">
        <f>'5'!B31</f>
        <v xml:space="preserve">КТПБ -31 ул. Комсомольская 114   </v>
      </c>
      <c r="C32" s="251" t="str">
        <f>'5'!C31</f>
        <v>J_1.2.1.2.9.N</v>
      </c>
      <c r="D32" s="249" t="s">
        <v>1369</v>
      </c>
      <c r="E32" s="249" t="s">
        <v>1369</v>
      </c>
      <c r="F32" s="249" t="s">
        <v>1369</v>
      </c>
      <c r="G32" s="249" t="s">
        <v>1369</v>
      </c>
      <c r="H32" s="249" t="s">
        <v>1369</v>
      </c>
      <c r="I32" s="249" t="s">
        <v>1369</v>
      </c>
      <c r="J32" s="249" t="s">
        <v>1369</v>
      </c>
      <c r="K32" s="249" t="s">
        <v>1369</v>
      </c>
      <c r="L32" s="249" t="s">
        <v>1369</v>
      </c>
      <c r="M32" s="249" t="s">
        <v>1369</v>
      </c>
      <c r="N32" s="249" t="s">
        <v>1369</v>
      </c>
      <c r="O32" s="249" t="s">
        <v>1369</v>
      </c>
      <c r="P32" s="249" t="s">
        <v>1369</v>
      </c>
      <c r="Q32" s="249" t="s">
        <v>1369</v>
      </c>
      <c r="R32" s="249" t="s">
        <v>1369</v>
      </c>
      <c r="S32" s="249" t="s">
        <v>1369</v>
      </c>
      <c r="T32" s="249" t="s">
        <v>1369</v>
      </c>
      <c r="U32" s="250"/>
    </row>
    <row r="33" spans="1:21" ht="45" x14ac:dyDescent="0.25">
      <c r="A33" s="251" t="str">
        <f>'5'!A32</f>
        <v>1.2.1.2.10</v>
      </c>
      <c r="B33" s="252" t="str">
        <f>'5'!B32</f>
        <v>РУ 10кВ замена МВ на ВВ:  РП-8 (5 шт.)-Советская 114А; ТП-149 (2 шт.)-Красногвардейская 128/5</v>
      </c>
      <c r="C33" s="251" t="str">
        <f>'5'!C32</f>
        <v>J_1.2.1.2.10.N</v>
      </c>
      <c r="D33" s="249" t="s">
        <v>1369</v>
      </c>
      <c r="E33" s="249" t="s">
        <v>1369</v>
      </c>
      <c r="F33" s="249" t="s">
        <v>1369</v>
      </c>
      <c r="G33" s="249" t="s">
        <v>1369</v>
      </c>
      <c r="H33" s="249" t="s">
        <v>1369</v>
      </c>
      <c r="I33" s="249" t="s">
        <v>1369</v>
      </c>
      <c r="J33" s="249" t="s">
        <v>1369</v>
      </c>
      <c r="K33" s="249" t="s">
        <v>1369</v>
      </c>
      <c r="L33" s="249" t="s">
        <v>1369</v>
      </c>
      <c r="M33" s="249" t="s">
        <v>1369</v>
      </c>
      <c r="N33" s="249" t="s">
        <v>1369</v>
      </c>
      <c r="O33" s="249" t="s">
        <v>1369</v>
      </c>
      <c r="P33" s="249" t="s">
        <v>1369</v>
      </c>
      <c r="Q33" s="249" t="s">
        <v>1369</v>
      </c>
      <c r="R33" s="249" t="s">
        <v>1369</v>
      </c>
      <c r="S33" s="249" t="s">
        <v>1369</v>
      </c>
      <c r="T33" s="249" t="s">
        <v>1369</v>
      </c>
      <c r="U33" s="250"/>
    </row>
    <row r="34" spans="1:21" ht="30" x14ac:dyDescent="0.25">
      <c r="A34" s="251" t="str">
        <f>'5'!A33</f>
        <v>1.2.1.2.11</v>
      </c>
      <c r="B34" s="252" t="str">
        <f>'5'!B33</f>
        <v xml:space="preserve"> П/С ЗСМ замена МВ на ВВ, ул. Силикатная 5</v>
      </c>
      <c r="C34" s="251" t="str">
        <f>'5'!C33</f>
        <v>J_1.2.1.2.11.L</v>
      </c>
      <c r="D34" s="249" t="s">
        <v>1369</v>
      </c>
      <c r="E34" s="249" t="s">
        <v>1369</v>
      </c>
      <c r="F34" s="249" t="s">
        <v>1369</v>
      </c>
      <c r="G34" s="249" t="s">
        <v>1369</v>
      </c>
      <c r="H34" s="249" t="s">
        <v>1369</v>
      </c>
      <c r="I34" s="249" t="s">
        <v>1369</v>
      </c>
      <c r="J34" s="249" t="s">
        <v>1369</v>
      </c>
      <c r="K34" s="249" t="s">
        <v>1369</v>
      </c>
      <c r="L34" s="249" t="s">
        <v>1369</v>
      </c>
      <c r="M34" s="249" t="s">
        <v>1369</v>
      </c>
      <c r="N34" s="249" t="s">
        <v>1369</v>
      </c>
      <c r="O34" s="249" t="s">
        <v>1369</v>
      </c>
      <c r="P34" s="249" t="s">
        <v>1369</v>
      </c>
      <c r="Q34" s="249" t="s">
        <v>1369</v>
      </c>
      <c r="R34" s="249" t="s">
        <v>1369</v>
      </c>
      <c r="S34" s="249" t="s">
        <v>1369</v>
      </c>
      <c r="T34" s="249" t="s">
        <v>1369</v>
      </c>
      <c r="U34" s="250"/>
    </row>
    <row r="35" spans="1:21" ht="45" x14ac:dyDescent="0.25">
      <c r="A35" s="251" t="str">
        <f>'5'!A34</f>
        <v>1.2.2.2</v>
      </c>
      <c r="B35" s="252" t="str">
        <f>'5'!B34</f>
        <v>Модернизация, техническое перевооружение линий электропередачи, всего, в том числе:</v>
      </c>
      <c r="C35" s="251" t="str">
        <f>'5'!C34</f>
        <v>нд</v>
      </c>
      <c r="D35" s="249" t="s">
        <v>1369</v>
      </c>
      <c r="E35" s="249" t="s">
        <v>1369</v>
      </c>
      <c r="F35" s="249" t="s">
        <v>1369</v>
      </c>
      <c r="G35" s="249" t="s">
        <v>1369</v>
      </c>
      <c r="H35" s="249" t="s">
        <v>1369</v>
      </c>
      <c r="I35" s="249" t="s">
        <v>1369</v>
      </c>
      <c r="J35" s="249" t="s">
        <v>1369</v>
      </c>
      <c r="K35" s="249" t="s">
        <v>1369</v>
      </c>
      <c r="L35" s="249" t="s">
        <v>1369</v>
      </c>
      <c r="M35" s="249" t="s">
        <v>1369</v>
      </c>
      <c r="N35" s="249" t="s">
        <v>1369</v>
      </c>
      <c r="O35" s="249" t="s">
        <v>1369</v>
      </c>
      <c r="P35" s="249" t="s">
        <v>1369</v>
      </c>
      <c r="Q35" s="249" t="s">
        <v>1369</v>
      </c>
      <c r="R35" s="249" t="s">
        <v>1369</v>
      </c>
      <c r="S35" s="249" t="s">
        <v>1369</v>
      </c>
      <c r="T35" s="249" t="s">
        <v>1369</v>
      </c>
      <c r="U35" s="250"/>
    </row>
    <row r="36" spans="1:21" ht="240" x14ac:dyDescent="0.25">
      <c r="A36" s="251" t="str">
        <f>'5'!A35</f>
        <v>1.2.2.2.1</v>
      </c>
      <c r="B36" s="252" t="str">
        <f>'5'!B35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v>
      </c>
      <c r="C36" s="251" t="str">
        <f>'5'!C35</f>
        <v>J_1.2.2.2.1.M</v>
      </c>
      <c r="D36" s="249" t="s">
        <v>1369</v>
      </c>
      <c r="E36" s="249" t="s">
        <v>1369</v>
      </c>
      <c r="F36" s="249" t="s">
        <v>1369</v>
      </c>
      <c r="G36" s="249" t="s">
        <v>1369</v>
      </c>
      <c r="H36" s="249" t="s">
        <v>1369</v>
      </c>
      <c r="I36" s="249" t="s">
        <v>1369</v>
      </c>
      <c r="J36" s="249" t="s">
        <v>1369</v>
      </c>
      <c r="K36" s="249" t="s">
        <v>1369</v>
      </c>
      <c r="L36" s="249" t="s">
        <v>1369</v>
      </c>
      <c r="M36" s="249" t="s">
        <v>1369</v>
      </c>
      <c r="N36" s="249" t="s">
        <v>1369</v>
      </c>
      <c r="O36" s="249" t="s">
        <v>1369</v>
      </c>
      <c r="P36" s="249" t="s">
        <v>1369</v>
      </c>
      <c r="Q36" s="249" t="s">
        <v>1369</v>
      </c>
      <c r="R36" s="249" t="s">
        <v>1369</v>
      </c>
      <c r="S36" s="249" t="s">
        <v>1369</v>
      </c>
      <c r="T36" s="249" t="s">
        <v>1369</v>
      </c>
      <c r="U36" s="250"/>
    </row>
    <row r="37" spans="1:21" ht="75" x14ac:dyDescent="0.25">
      <c r="A37" s="251" t="str">
        <f>'5'!A36</f>
        <v>1.2.2.2.2</v>
      </c>
      <c r="B37" s="252" t="str">
        <f>'5'!B36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7" s="251" t="str">
        <f>'5'!C36</f>
        <v>J_1.2.2.2.2.L</v>
      </c>
      <c r="D37" s="249" t="s">
        <v>1369</v>
      </c>
      <c r="E37" s="249" t="s">
        <v>1369</v>
      </c>
      <c r="F37" s="249" t="s">
        <v>1369</v>
      </c>
      <c r="G37" s="249" t="s">
        <v>1369</v>
      </c>
      <c r="H37" s="249" t="s">
        <v>1369</v>
      </c>
      <c r="I37" s="249" t="s">
        <v>1369</v>
      </c>
      <c r="J37" s="249" t="s">
        <v>1369</v>
      </c>
      <c r="K37" s="249" t="s">
        <v>1369</v>
      </c>
      <c r="L37" s="249" t="s">
        <v>1369</v>
      </c>
      <c r="M37" s="249" t="s">
        <v>1369</v>
      </c>
      <c r="N37" s="249" t="s">
        <v>1369</v>
      </c>
      <c r="O37" s="249" t="s">
        <v>1369</v>
      </c>
      <c r="P37" s="249" t="s">
        <v>1369</v>
      </c>
      <c r="Q37" s="249" t="s">
        <v>1369</v>
      </c>
      <c r="R37" s="249" t="s">
        <v>1369</v>
      </c>
      <c r="S37" s="249" t="s">
        <v>1369</v>
      </c>
      <c r="T37" s="249" t="s">
        <v>1369</v>
      </c>
      <c r="U37" s="250"/>
    </row>
    <row r="38" spans="1:21" ht="165" x14ac:dyDescent="0.25">
      <c r="A38" s="251" t="str">
        <f>'5'!A37</f>
        <v>1.2.2.2.3</v>
      </c>
      <c r="B38" s="252" t="str">
        <f>'5'!B37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v>
      </c>
      <c r="C38" s="251" t="str">
        <f>'5'!C37</f>
        <v>J_1.2.2.2.3.N</v>
      </c>
      <c r="D38" s="249" t="s">
        <v>1369</v>
      </c>
      <c r="E38" s="249" t="s">
        <v>1369</v>
      </c>
      <c r="F38" s="249" t="s">
        <v>1369</v>
      </c>
      <c r="G38" s="249" t="s">
        <v>1369</v>
      </c>
      <c r="H38" s="249" t="s">
        <v>1369</v>
      </c>
      <c r="I38" s="249" t="s">
        <v>1369</v>
      </c>
      <c r="J38" s="249" t="s">
        <v>1369</v>
      </c>
      <c r="K38" s="249" t="s">
        <v>1369</v>
      </c>
      <c r="L38" s="249" t="s">
        <v>1369</v>
      </c>
      <c r="M38" s="249" t="s">
        <v>1369</v>
      </c>
      <c r="N38" s="249" t="s">
        <v>1369</v>
      </c>
      <c r="O38" s="249" t="s">
        <v>1369</v>
      </c>
      <c r="P38" s="249" t="s">
        <v>1369</v>
      </c>
      <c r="Q38" s="249" t="s">
        <v>1369</v>
      </c>
      <c r="R38" s="249" t="s">
        <v>1369</v>
      </c>
      <c r="S38" s="249" t="s">
        <v>1369</v>
      </c>
      <c r="T38" s="249" t="s">
        <v>1369</v>
      </c>
      <c r="U38" s="250"/>
    </row>
    <row r="39" spans="1:21" ht="45" x14ac:dyDescent="0.25">
      <c r="A39" s="251" t="str">
        <f>'5'!A38</f>
        <v>1.2.2.2.4</v>
      </c>
      <c r="B39" s="252" t="str">
        <f>'5'!B38</f>
        <v>установка реклоузеров на ВЛ-10кВ фидер-31  №9 п/с "Спасск" в районе ж/д ул. Мельничная-3-я Загородная</v>
      </c>
      <c r="C39" s="251" t="str">
        <f>'5'!C38</f>
        <v>J_1.2.2.2.4.L</v>
      </c>
      <c r="D39" s="249" t="s">
        <v>1369</v>
      </c>
      <c r="E39" s="249" t="s">
        <v>1369</v>
      </c>
      <c r="F39" s="249" t="s">
        <v>1369</v>
      </c>
      <c r="G39" s="249" t="s">
        <v>1369</v>
      </c>
      <c r="H39" s="249" t="s">
        <v>1369</v>
      </c>
      <c r="I39" s="249" t="s">
        <v>1369</v>
      </c>
      <c r="J39" s="249" t="s">
        <v>1369</v>
      </c>
      <c r="K39" s="249" t="s">
        <v>1369</v>
      </c>
      <c r="L39" s="249" t="s">
        <v>1369</v>
      </c>
      <c r="M39" s="249" t="s">
        <v>1369</v>
      </c>
      <c r="N39" s="249" t="s">
        <v>1369</v>
      </c>
      <c r="O39" s="249" t="s">
        <v>1369</v>
      </c>
      <c r="P39" s="249" t="s">
        <v>1369</v>
      </c>
      <c r="Q39" s="249" t="s">
        <v>1369</v>
      </c>
      <c r="R39" s="249" t="s">
        <v>1369</v>
      </c>
      <c r="S39" s="249" t="s">
        <v>1369</v>
      </c>
      <c r="T39" s="249" t="s">
        <v>1369</v>
      </c>
      <c r="U39" s="250"/>
    </row>
    <row r="40" spans="1:21" ht="30" x14ac:dyDescent="0.25">
      <c r="A40" s="251" t="str">
        <f>'5'!A39</f>
        <v>1.2.2.2.5</v>
      </c>
      <c r="B40" s="252" t="str">
        <f>'5'!B39</f>
        <v>установка реклоузеров на ВЛ-10кВ фидер 3 №10 п/с "Спасск" Пригородный, 2</v>
      </c>
      <c r="C40" s="251" t="str">
        <f>'5'!C39</f>
        <v>J_1.2.2.2.5.L</v>
      </c>
      <c r="D40" s="249" t="s">
        <v>1369</v>
      </c>
      <c r="E40" s="249" t="s">
        <v>1369</v>
      </c>
      <c r="F40" s="249" t="s">
        <v>1369</v>
      </c>
      <c r="G40" s="249" t="s">
        <v>1369</v>
      </c>
      <c r="H40" s="249" t="s">
        <v>1369</v>
      </c>
      <c r="I40" s="249" t="s">
        <v>1369</v>
      </c>
      <c r="J40" s="249" t="s">
        <v>1369</v>
      </c>
      <c r="K40" s="249" t="s">
        <v>1369</v>
      </c>
      <c r="L40" s="249" t="s">
        <v>1369</v>
      </c>
      <c r="M40" s="249" t="s">
        <v>1369</v>
      </c>
      <c r="N40" s="249" t="s">
        <v>1369</v>
      </c>
      <c r="O40" s="249" t="s">
        <v>1369</v>
      </c>
      <c r="P40" s="249" t="s">
        <v>1369</v>
      </c>
      <c r="Q40" s="249" t="s">
        <v>1369</v>
      </c>
      <c r="R40" s="249" t="s">
        <v>1369</v>
      </c>
      <c r="S40" s="249" t="s">
        <v>1369</v>
      </c>
      <c r="T40" s="249" t="s">
        <v>1369</v>
      </c>
      <c r="U40" s="250"/>
    </row>
    <row r="41" spans="1:21" ht="30" x14ac:dyDescent="0.25">
      <c r="A41" s="251" t="str">
        <f>'5'!A40</f>
        <v>1.2.2.2.6</v>
      </c>
      <c r="B41" s="252" t="str">
        <f>'5'!B40</f>
        <v>установка реклоузеров на ВЛ-10кВ фидер 10 №11 п/с "Спасск" Репина, 2</v>
      </c>
      <c r="C41" s="251" t="str">
        <f>'5'!C40</f>
        <v>J_1.2.2.2.6.L</v>
      </c>
      <c r="D41" s="249" t="s">
        <v>1369</v>
      </c>
      <c r="E41" s="249" t="s">
        <v>1369</v>
      </c>
      <c r="F41" s="249" t="s">
        <v>1369</v>
      </c>
      <c r="G41" s="249" t="s">
        <v>1369</v>
      </c>
      <c r="H41" s="249" t="s">
        <v>1369</v>
      </c>
      <c r="I41" s="249" t="s">
        <v>1369</v>
      </c>
      <c r="J41" s="249" t="s">
        <v>1369</v>
      </c>
      <c r="K41" s="249" t="s">
        <v>1369</v>
      </c>
      <c r="L41" s="249" t="s">
        <v>1369</v>
      </c>
      <c r="M41" s="249" t="s">
        <v>1369</v>
      </c>
      <c r="N41" s="249" t="s">
        <v>1369</v>
      </c>
      <c r="O41" s="249" t="s">
        <v>1369</v>
      </c>
      <c r="P41" s="249" t="s">
        <v>1369</v>
      </c>
      <c r="Q41" s="249" t="s">
        <v>1369</v>
      </c>
      <c r="R41" s="249" t="s">
        <v>1369</v>
      </c>
      <c r="S41" s="249" t="s">
        <v>1369</v>
      </c>
      <c r="T41" s="249" t="s">
        <v>1369</v>
      </c>
      <c r="U41" s="250"/>
    </row>
    <row r="42" spans="1:21" ht="30" x14ac:dyDescent="0.25">
      <c r="A42" s="251" t="str">
        <f>'5'!A41</f>
        <v>1.2.2.2.7</v>
      </c>
      <c r="B42" s="252" t="str">
        <f>'5'!B41</f>
        <v>установка реклоузеров на ВЛ-10кВ фидер 31  №8 п/с "Спасск" Карьерная, 5</v>
      </c>
      <c r="C42" s="251" t="str">
        <f>'5'!C41</f>
        <v>J_1.2.2.2.7.L</v>
      </c>
      <c r="D42" s="249" t="s">
        <v>1369</v>
      </c>
      <c r="E42" s="249" t="s">
        <v>1369</v>
      </c>
      <c r="F42" s="249" t="s">
        <v>1369</v>
      </c>
      <c r="G42" s="249" t="s">
        <v>1369</v>
      </c>
      <c r="H42" s="249" t="s">
        <v>1369</v>
      </c>
      <c r="I42" s="249" t="s">
        <v>1369</v>
      </c>
      <c r="J42" s="249" t="s">
        <v>1369</v>
      </c>
      <c r="K42" s="249" t="s">
        <v>1369</v>
      </c>
      <c r="L42" s="249" t="s">
        <v>1369</v>
      </c>
      <c r="M42" s="249" t="s">
        <v>1369</v>
      </c>
      <c r="N42" s="249" t="s">
        <v>1369</v>
      </c>
      <c r="O42" s="249" t="s">
        <v>1369</v>
      </c>
      <c r="P42" s="249" t="s">
        <v>1369</v>
      </c>
      <c r="Q42" s="249" t="s">
        <v>1369</v>
      </c>
      <c r="R42" s="249" t="s">
        <v>1369</v>
      </c>
      <c r="S42" s="249" t="s">
        <v>1369</v>
      </c>
      <c r="T42" s="249" t="s">
        <v>1369</v>
      </c>
      <c r="U42" s="250"/>
    </row>
    <row r="43" spans="1:21" ht="45" x14ac:dyDescent="0.25">
      <c r="A43" s="251" t="str">
        <f>'5'!A42</f>
        <v>1.2.2.2.8</v>
      </c>
      <c r="B43" s="252" t="str">
        <f>'5'!B42</f>
        <v>установка реклоузеров на ВЛ-10кВ фидер №3 п/с "Евгеньевка" в районе ж/д ул. Хрещатинская, 78</v>
      </c>
      <c r="C43" s="251" t="str">
        <f>'5'!C42</f>
        <v>J_1.2.2.2.8.L</v>
      </c>
      <c r="D43" s="249" t="s">
        <v>1369</v>
      </c>
      <c r="E43" s="249" t="s">
        <v>1369</v>
      </c>
      <c r="F43" s="249" t="s">
        <v>1369</v>
      </c>
      <c r="G43" s="249" t="s">
        <v>1369</v>
      </c>
      <c r="H43" s="249" t="s">
        <v>1369</v>
      </c>
      <c r="I43" s="249" t="s">
        <v>1369</v>
      </c>
      <c r="J43" s="249" t="s">
        <v>1369</v>
      </c>
      <c r="K43" s="249" t="s">
        <v>1369</v>
      </c>
      <c r="L43" s="249" t="s">
        <v>1369</v>
      </c>
      <c r="M43" s="249" t="s">
        <v>1369</v>
      </c>
      <c r="N43" s="249" t="s">
        <v>1369</v>
      </c>
      <c r="O43" s="249" t="s">
        <v>1369</v>
      </c>
      <c r="P43" s="249" t="s">
        <v>1369</v>
      </c>
      <c r="Q43" s="249" t="s">
        <v>1369</v>
      </c>
      <c r="R43" s="249" t="s">
        <v>1369</v>
      </c>
      <c r="S43" s="249" t="s">
        <v>1369</v>
      </c>
      <c r="T43" s="249" t="s">
        <v>1369</v>
      </c>
      <c r="U43" s="250"/>
    </row>
    <row r="44" spans="1:21" ht="45" x14ac:dyDescent="0.25">
      <c r="A44" s="251" t="str">
        <f>'5'!A43</f>
        <v>1.2.2.2.9</v>
      </c>
      <c r="B44" s="252" t="str">
        <f>'5'!B43</f>
        <v>установка реклоузеров на ВЛ-10кВ фидер №13 п/с "ЗСМ" в районе ж/д ул. Ипподромная, 4</v>
      </c>
      <c r="C44" s="251" t="str">
        <f>'5'!C43</f>
        <v>J_1.2.2.2.9.L</v>
      </c>
      <c r="D44" s="249" t="s">
        <v>1369</v>
      </c>
      <c r="E44" s="249" t="s">
        <v>1369</v>
      </c>
      <c r="F44" s="249" t="s">
        <v>1369</v>
      </c>
      <c r="G44" s="249" t="s">
        <v>1369</v>
      </c>
      <c r="H44" s="249" t="s">
        <v>1369</v>
      </c>
      <c r="I44" s="249" t="s">
        <v>1369</v>
      </c>
      <c r="J44" s="249" t="s">
        <v>1369</v>
      </c>
      <c r="K44" s="249" t="s">
        <v>1369</v>
      </c>
      <c r="L44" s="249" t="s">
        <v>1369</v>
      </c>
      <c r="M44" s="249" t="s">
        <v>1369</v>
      </c>
      <c r="N44" s="249" t="s">
        <v>1369</v>
      </c>
      <c r="O44" s="249" t="s">
        <v>1369</v>
      </c>
      <c r="P44" s="249" t="s">
        <v>1369</v>
      </c>
      <c r="Q44" s="249" t="s">
        <v>1369</v>
      </c>
      <c r="R44" s="249" t="s">
        <v>1369</v>
      </c>
      <c r="S44" s="249" t="s">
        <v>1369</v>
      </c>
      <c r="T44" s="249" t="s">
        <v>1369</v>
      </c>
      <c r="U44" s="250"/>
    </row>
    <row r="45" spans="1:21" ht="45" x14ac:dyDescent="0.25">
      <c r="A45" s="251" t="str">
        <f>'5'!A44</f>
        <v>1.2.3</v>
      </c>
      <c r="B45" s="252" t="str">
        <f>'5'!B44</f>
        <v>Развитие и модернизация учета электрической энергии (мощности), всего, в том числе:</v>
      </c>
      <c r="C45" s="251" t="str">
        <f>'5'!C44</f>
        <v>нд</v>
      </c>
      <c r="D45" s="249" t="s">
        <v>1369</v>
      </c>
      <c r="E45" s="249" t="s">
        <v>1369</v>
      </c>
      <c r="F45" s="249" t="s">
        <v>1369</v>
      </c>
      <c r="G45" s="249" t="s">
        <v>1369</v>
      </c>
      <c r="H45" s="249" t="s">
        <v>1369</v>
      </c>
      <c r="I45" s="249" t="s">
        <v>1369</v>
      </c>
      <c r="J45" s="249" t="s">
        <v>1369</v>
      </c>
      <c r="K45" s="249" t="s">
        <v>1369</v>
      </c>
      <c r="L45" s="249" t="s">
        <v>1369</v>
      </c>
      <c r="M45" s="249" t="s">
        <v>1369</v>
      </c>
      <c r="N45" s="249" t="s">
        <v>1369</v>
      </c>
      <c r="O45" s="249" t="s">
        <v>1369</v>
      </c>
      <c r="P45" s="249" t="s">
        <v>1369</v>
      </c>
      <c r="Q45" s="249" t="s">
        <v>1369</v>
      </c>
      <c r="R45" s="249" t="s">
        <v>1369</v>
      </c>
      <c r="S45" s="249" t="s">
        <v>1369</v>
      </c>
      <c r="T45" s="249" t="s">
        <v>1369</v>
      </c>
      <c r="U45" s="250"/>
    </row>
    <row r="46" spans="1:21" ht="60" x14ac:dyDescent="0.25">
      <c r="A46" s="251" t="str">
        <f>'5'!A45</f>
        <v>1.2.3.5</v>
      </c>
      <c r="B46" s="252" t="str">
        <f>'5'!B45</f>
        <v>"Включение приборов учета в систему сбора и передачи данных, класс напряжения 0,22 (0,4) кВ, всего, в том числе:"</v>
      </c>
      <c r="C46" s="251" t="str">
        <f>'5'!C45</f>
        <v>нд</v>
      </c>
      <c r="D46" s="249" t="s">
        <v>1369</v>
      </c>
      <c r="E46" s="249" t="s">
        <v>1369</v>
      </c>
      <c r="F46" s="249" t="s">
        <v>1369</v>
      </c>
      <c r="G46" s="249" t="s">
        <v>1369</v>
      </c>
      <c r="H46" s="249" t="s">
        <v>1369</v>
      </c>
      <c r="I46" s="249" t="s">
        <v>1369</v>
      </c>
      <c r="J46" s="249" t="s">
        <v>1369</v>
      </c>
      <c r="K46" s="249" t="s">
        <v>1369</v>
      </c>
      <c r="L46" s="249" t="s">
        <v>1369</v>
      </c>
      <c r="M46" s="249" t="s">
        <v>1369</v>
      </c>
      <c r="N46" s="249" t="s">
        <v>1369</v>
      </c>
      <c r="O46" s="249" t="s">
        <v>1369</v>
      </c>
      <c r="P46" s="249" t="s">
        <v>1369</v>
      </c>
      <c r="Q46" s="249" t="s">
        <v>1369</v>
      </c>
      <c r="R46" s="249" t="s">
        <v>1369</v>
      </c>
      <c r="S46" s="249" t="s">
        <v>1369</v>
      </c>
      <c r="T46" s="249" t="s">
        <v>1369</v>
      </c>
      <c r="U46" s="250"/>
    </row>
    <row r="47" spans="1:21" ht="210" x14ac:dyDescent="0.25">
      <c r="A47" s="251" t="str">
        <f>'5'!A46</f>
        <v>1.2.3.5.1</v>
      </c>
      <c r="B47" s="252" t="str">
        <f>'5'!B46</f>
        <v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v>
      </c>
      <c r="C47" s="251" t="str">
        <f>'5'!C46</f>
        <v>J_1.2.3.5.1.N</v>
      </c>
      <c r="D47" s="249" t="s">
        <v>1369</v>
      </c>
      <c r="E47" s="249" t="s">
        <v>1369</v>
      </c>
      <c r="F47" s="249" t="s">
        <v>1369</v>
      </c>
      <c r="G47" s="249" t="s">
        <v>1369</v>
      </c>
      <c r="H47" s="249" t="s">
        <v>1369</v>
      </c>
      <c r="I47" s="249" t="s">
        <v>1369</v>
      </c>
      <c r="J47" s="249" t="s">
        <v>1369</v>
      </c>
      <c r="K47" s="249" t="s">
        <v>1369</v>
      </c>
      <c r="L47" s="249" t="s">
        <v>1369</v>
      </c>
      <c r="M47" s="249" t="s">
        <v>1369</v>
      </c>
      <c r="N47" s="249" t="s">
        <v>1369</v>
      </c>
      <c r="O47" s="249" t="s">
        <v>1369</v>
      </c>
      <c r="P47" s="249" t="s">
        <v>1369</v>
      </c>
      <c r="Q47" s="249" t="s">
        <v>1369</v>
      </c>
      <c r="R47" s="249" t="s">
        <v>1369</v>
      </c>
      <c r="S47" s="249" t="s">
        <v>1369</v>
      </c>
      <c r="T47" s="249" t="s">
        <v>1369</v>
      </c>
      <c r="U47" s="250"/>
    </row>
    <row r="48" spans="1:21" ht="120" x14ac:dyDescent="0.25">
      <c r="A48" s="251" t="str">
        <f>'5'!A47</f>
        <v>1.2.3.5.2</v>
      </c>
      <c r="B48" s="252" t="str">
        <f>'5'!B47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8" s="251" t="str">
        <f>'5'!C47</f>
        <v>J_1.2.3.5.2.O</v>
      </c>
      <c r="D48" s="249" t="s">
        <v>1369</v>
      </c>
      <c r="E48" s="249" t="s">
        <v>1369</v>
      </c>
      <c r="F48" s="249" t="s">
        <v>1369</v>
      </c>
      <c r="G48" s="249" t="s">
        <v>1369</v>
      </c>
      <c r="H48" s="249" t="s">
        <v>1369</v>
      </c>
      <c r="I48" s="249" t="s">
        <v>1369</v>
      </c>
      <c r="J48" s="249" t="s">
        <v>1369</v>
      </c>
      <c r="K48" s="249" t="s">
        <v>1369</v>
      </c>
      <c r="L48" s="249" t="s">
        <v>1369</v>
      </c>
      <c r="M48" s="249" t="s">
        <v>1369</v>
      </c>
      <c r="N48" s="249" t="s">
        <v>1369</v>
      </c>
      <c r="O48" s="249" t="s">
        <v>1369</v>
      </c>
      <c r="P48" s="249" t="s">
        <v>1369</v>
      </c>
      <c r="Q48" s="249" t="s">
        <v>1369</v>
      </c>
      <c r="R48" s="249" t="s">
        <v>1369</v>
      </c>
      <c r="S48" s="249" t="s">
        <v>1369</v>
      </c>
      <c r="T48" s="249" t="s">
        <v>1369</v>
      </c>
      <c r="U48" s="250"/>
    </row>
    <row r="49" spans="1:21" ht="45" x14ac:dyDescent="0.25">
      <c r="A49" s="251" t="str">
        <f>'5'!A48</f>
        <v>1.2.3.5.3</v>
      </c>
      <c r="B49" s="252" t="str">
        <f>'5'!B48</f>
        <v>Установка АСКУЭ в в точках перетока в смежные сети ТП-81, ТП-141, ТП-111, ТП-13, ТП-34</v>
      </c>
      <c r="C49" s="251" t="str">
        <f>'5'!C48</f>
        <v>J_1.2.3.5.3.N</v>
      </c>
      <c r="D49" s="249" t="s">
        <v>1369</v>
      </c>
      <c r="E49" s="249" t="s">
        <v>1369</v>
      </c>
      <c r="F49" s="249" t="s">
        <v>1369</v>
      </c>
      <c r="G49" s="249" t="s">
        <v>1369</v>
      </c>
      <c r="H49" s="249" t="s">
        <v>1369</v>
      </c>
      <c r="I49" s="249" t="s">
        <v>1369</v>
      </c>
      <c r="J49" s="249" t="s">
        <v>1369</v>
      </c>
      <c r="K49" s="249" t="s">
        <v>1369</v>
      </c>
      <c r="L49" s="249" t="s">
        <v>1369</v>
      </c>
      <c r="M49" s="249" t="s">
        <v>1369</v>
      </c>
      <c r="N49" s="249" t="s">
        <v>1369</v>
      </c>
      <c r="O49" s="249" t="s">
        <v>1369</v>
      </c>
      <c r="P49" s="249" t="s">
        <v>1369</v>
      </c>
      <c r="Q49" s="249" t="s">
        <v>1369</v>
      </c>
      <c r="R49" s="249" t="s">
        <v>1369</v>
      </c>
      <c r="S49" s="249" t="s">
        <v>1369</v>
      </c>
      <c r="T49" s="249" t="s">
        <v>1369</v>
      </c>
      <c r="U49" s="250"/>
    </row>
    <row r="50" spans="1:21" ht="45" x14ac:dyDescent="0.25">
      <c r="A50" s="251" t="str">
        <f>'5'!A49</f>
        <v>1.2.3.6</v>
      </c>
      <c r="B50" s="252" t="str">
        <f>'5'!B49</f>
        <v>"Включение приборов учета в систему сбора и передачи данных, класс напряжения 6 (10) кВ, всего, в том числе:"</v>
      </c>
      <c r="C50" s="251" t="str">
        <f>'5'!C49</f>
        <v>нд</v>
      </c>
      <c r="D50" s="249" t="s">
        <v>1369</v>
      </c>
      <c r="E50" s="249" t="s">
        <v>1369</v>
      </c>
      <c r="F50" s="249" t="s">
        <v>1369</v>
      </c>
      <c r="G50" s="249" t="s">
        <v>1369</v>
      </c>
      <c r="H50" s="249" t="s">
        <v>1369</v>
      </c>
      <c r="I50" s="249" t="s">
        <v>1369</v>
      </c>
      <c r="J50" s="249" t="s">
        <v>1369</v>
      </c>
      <c r="K50" s="249" t="s">
        <v>1369</v>
      </c>
      <c r="L50" s="249" t="s">
        <v>1369</v>
      </c>
      <c r="M50" s="249" t="s">
        <v>1369</v>
      </c>
      <c r="N50" s="249" t="s">
        <v>1369</v>
      </c>
      <c r="O50" s="249" t="s">
        <v>1369</v>
      </c>
      <c r="P50" s="249" t="s">
        <v>1369</v>
      </c>
      <c r="Q50" s="249" t="s">
        <v>1369</v>
      </c>
      <c r="R50" s="249" t="s">
        <v>1369</v>
      </c>
      <c r="S50" s="249" t="s">
        <v>1369</v>
      </c>
      <c r="T50" s="249" t="s">
        <v>1369</v>
      </c>
      <c r="U50" s="250"/>
    </row>
    <row r="51" spans="1:21" ht="30" x14ac:dyDescent="0.25">
      <c r="A51" s="251" t="str">
        <f>'5'!A50</f>
        <v>1.2.3.6.1</v>
      </c>
      <c r="B51" s="252" t="str">
        <f>'5'!B50</f>
        <v>Установка АСКУЭ на п/с 35/10кВ ЗСМ ул.Селикатная</v>
      </c>
      <c r="C51" s="251" t="str">
        <f>'5'!C50</f>
        <v>J_1.2.3.6.1.N</v>
      </c>
      <c r="D51" s="249" t="s">
        <v>1369</v>
      </c>
      <c r="E51" s="249" t="s">
        <v>1369</v>
      </c>
      <c r="F51" s="249" t="s">
        <v>1369</v>
      </c>
      <c r="G51" s="249" t="s">
        <v>1369</v>
      </c>
      <c r="H51" s="249" t="s">
        <v>1369</v>
      </c>
      <c r="I51" s="249" t="s">
        <v>1369</v>
      </c>
      <c r="J51" s="249" t="s">
        <v>1369</v>
      </c>
      <c r="K51" s="249" t="s">
        <v>1369</v>
      </c>
      <c r="L51" s="249" t="s">
        <v>1369</v>
      </c>
      <c r="M51" s="249" t="s">
        <v>1369</v>
      </c>
      <c r="N51" s="249" t="s">
        <v>1369</v>
      </c>
      <c r="O51" s="249" t="s">
        <v>1369</v>
      </c>
      <c r="P51" s="249" t="s">
        <v>1369</v>
      </c>
      <c r="Q51" s="249" t="s">
        <v>1369</v>
      </c>
      <c r="R51" s="249" t="s">
        <v>1369</v>
      </c>
      <c r="S51" s="249" t="s">
        <v>1369</v>
      </c>
      <c r="T51" s="249" t="s">
        <v>1369</v>
      </c>
      <c r="U51" s="250"/>
    </row>
    <row r="52" spans="1:21" ht="45" x14ac:dyDescent="0.25">
      <c r="A52" s="251" t="str">
        <f>'5'!A51</f>
        <v>1.4.</v>
      </c>
      <c r="B52" s="252" t="str">
        <f>'5'!B51</f>
        <v>Прочее новое строительство объектов электросетевого хозяйства, всего, в том числе:</v>
      </c>
      <c r="C52" s="251" t="str">
        <f>'5'!C51</f>
        <v>нд</v>
      </c>
      <c r="D52" s="249" t="s">
        <v>1369</v>
      </c>
      <c r="E52" s="249" t="s">
        <v>1369</v>
      </c>
      <c r="F52" s="249" t="s">
        <v>1369</v>
      </c>
      <c r="G52" s="249" t="s">
        <v>1369</v>
      </c>
      <c r="H52" s="249" t="s">
        <v>1369</v>
      </c>
      <c r="I52" s="249" t="s">
        <v>1369</v>
      </c>
      <c r="J52" s="249" t="s">
        <v>1369</v>
      </c>
      <c r="K52" s="249" t="s">
        <v>1369</v>
      </c>
      <c r="L52" s="249" t="s">
        <v>1369</v>
      </c>
      <c r="M52" s="249" t="s">
        <v>1369</v>
      </c>
      <c r="N52" s="249" t="s">
        <v>1369</v>
      </c>
      <c r="O52" s="249" t="s">
        <v>1369</v>
      </c>
      <c r="P52" s="249" t="s">
        <v>1369</v>
      </c>
      <c r="Q52" s="249" t="s">
        <v>1369</v>
      </c>
      <c r="R52" s="249" t="s">
        <v>1369</v>
      </c>
      <c r="S52" s="249" t="s">
        <v>1369</v>
      </c>
      <c r="T52" s="249" t="s">
        <v>1369</v>
      </c>
      <c r="U52" s="250"/>
    </row>
    <row r="53" spans="1:21" ht="60" x14ac:dyDescent="0.25">
      <c r="A53" s="251" t="str">
        <f>'5'!A52</f>
        <v>1.4.1.</v>
      </c>
      <c r="B53" s="252" t="str">
        <f>'5'!B52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3" s="251" t="str">
        <f>'5'!C52</f>
        <v>J_1.4.1.O</v>
      </c>
      <c r="D53" s="249" t="s">
        <v>1369</v>
      </c>
      <c r="E53" s="249" t="s">
        <v>1369</v>
      </c>
      <c r="F53" s="249" t="s">
        <v>1369</v>
      </c>
      <c r="G53" s="249" t="s">
        <v>1369</v>
      </c>
      <c r="H53" s="249" t="s">
        <v>1369</v>
      </c>
      <c r="I53" s="249" t="s">
        <v>1369</v>
      </c>
      <c r="J53" s="249" t="s">
        <v>1369</v>
      </c>
      <c r="K53" s="249" t="s">
        <v>1369</v>
      </c>
      <c r="L53" s="249" t="s">
        <v>1369</v>
      </c>
      <c r="M53" s="249" t="s">
        <v>1369</v>
      </c>
      <c r="N53" s="249" t="s">
        <v>1369</v>
      </c>
      <c r="O53" s="249" t="s">
        <v>1369</v>
      </c>
      <c r="P53" s="249" t="s">
        <v>1369</v>
      </c>
      <c r="Q53" s="249" t="s">
        <v>1369</v>
      </c>
      <c r="R53" s="249" t="s">
        <v>1369</v>
      </c>
      <c r="S53" s="249" t="s">
        <v>1369</v>
      </c>
      <c r="T53" s="249" t="s">
        <v>1369</v>
      </c>
      <c r="U53" s="250"/>
    </row>
    <row r="54" spans="1:21" ht="45" x14ac:dyDescent="0.25">
      <c r="A54" s="251" t="str">
        <f>'5'!A53</f>
        <v>1.4.2.</v>
      </c>
      <c r="B54" s="252" t="str">
        <f>'5'!B53</f>
        <v xml:space="preserve">ВЛ-10кВ Ф-10"С" L-470м оп.88-94, оп.95-98, КЛ-10кВ Ф-10"С" L-190м оп.94-95   ул. Арсеньева. </v>
      </c>
      <c r="C54" s="251" t="str">
        <f>'5'!C53</f>
        <v>J_1.4.2.K</v>
      </c>
      <c r="D54" s="249" t="s">
        <v>1369</v>
      </c>
      <c r="E54" s="249" t="s">
        <v>1369</v>
      </c>
      <c r="F54" s="249" t="s">
        <v>1369</v>
      </c>
      <c r="G54" s="249" t="s">
        <v>1369</v>
      </c>
      <c r="H54" s="249" t="s">
        <v>1369</v>
      </c>
      <c r="I54" s="249" t="s">
        <v>1369</v>
      </c>
      <c r="J54" s="249" t="s">
        <v>1369</v>
      </c>
      <c r="K54" s="249" t="s">
        <v>1369</v>
      </c>
      <c r="L54" s="249" t="s">
        <v>1369</v>
      </c>
      <c r="M54" s="249" t="s">
        <v>1369</v>
      </c>
      <c r="N54" s="249" t="s">
        <v>1369</v>
      </c>
      <c r="O54" s="249" t="s">
        <v>1369</v>
      </c>
      <c r="P54" s="249" t="s">
        <v>1369</v>
      </c>
      <c r="Q54" s="249" t="s">
        <v>1369</v>
      </c>
      <c r="R54" s="249" t="s">
        <v>1369</v>
      </c>
      <c r="S54" s="249" t="s">
        <v>1369</v>
      </c>
      <c r="T54" s="249" t="s">
        <v>1369</v>
      </c>
      <c r="U54" s="250"/>
    </row>
    <row r="55" spans="1:21" ht="45" x14ac:dyDescent="0.25">
      <c r="A55" s="251" t="str">
        <f>'5'!A54</f>
        <v>1.4.3.</v>
      </c>
      <c r="B55" s="252" t="str">
        <f>'5'!B54</f>
        <v>КЛ-10кВ Ф-16"М   L-1170м" п/с "межзаводская"- ТП-119, ул. Красногвардейская</v>
      </c>
      <c r="C55" s="251" t="str">
        <f>'5'!C54</f>
        <v>J_1.4.3.M</v>
      </c>
      <c r="D55" s="249" t="s">
        <v>1369</v>
      </c>
      <c r="E55" s="249" t="s">
        <v>1369</v>
      </c>
      <c r="F55" s="249" t="s">
        <v>1369</v>
      </c>
      <c r="G55" s="249" t="s">
        <v>1369</v>
      </c>
      <c r="H55" s="249" t="s">
        <v>1369</v>
      </c>
      <c r="I55" s="249" t="s">
        <v>1369</v>
      </c>
      <c r="J55" s="249" t="s">
        <v>1369</v>
      </c>
      <c r="K55" s="249" t="s">
        <v>1369</v>
      </c>
      <c r="L55" s="249" t="s">
        <v>1369</v>
      </c>
      <c r="M55" s="249" t="s">
        <v>1369</v>
      </c>
      <c r="N55" s="249" t="s">
        <v>1369</v>
      </c>
      <c r="O55" s="249" t="s">
        <v>1369</v>
      </c>
      <c r="P55" s="249" t="s">
        <v>1369</v>
      </c>
      <c r="Q55" s="249" t="s">
        <v>1369</v>
      </c>
      <c r="R55" s="249" t="s">
        <v>1369</v>
      </c>
      <c r="S55" s="249" t="s">
        <v>1369</v>
      </c>
      <c r="T55" s="249" t="s">
        <v>1369</v>
      </c>
      <c r="U55" s="250"/>
    </row>
    <row r="56" spans="1:21" ht="105" x14ac:dyDescent="0.25">
      <c r="A56" s="251" t="str">
        <f>'5'!A55</f>
        <v>1.4.4.</v>
      </c>
      <c r="B56" s="252" t="str">
        <f>'5'!B55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6" s="251" t="str">
        <f>'5'!C55</f>
        <v>J_1.4.4.N</v>
      </c>
      <c r="D56" s="249" t="s">
        <v>1369</v>
      </c>
      <c r="E56" s="249" t="s">
        <v>1369</v>
      </c>
      <c r="F56" s="249" t="s">
        <v>1369</v>
      </c>
      <c r="G56" s="249" t="s">
        <v>1369</v>
      </c>
      <c r="H56" s="249" t="s">
        <v>1369</v>
      </c>
      <c r="I56" s="249" t="s">
        <v>1369</v>
      </c>
      <c r="J56" s="249" t="s">
        <v>1369</v>
      </c>
      <c r="K56" s="249" t="s">
        <v>1369</v>
      </c>
      <c r="L56" s="249" t="s">
        <v>1369</v>
      </c>
      <c r="M56" s="249" t="s">
        <v>1369</v>
      </c>
      <c r="N56" s="249" t="s">
        <v>1369</v>
      </c>
      <c r="O56" s="249" t="s">
        <v>1369</v>
      </c>
      <c r="P56" s="249" t="s">
        <v>1369</v>
      </c>
      <c r="Q56" s="249" t="s">
        <v>1369</v>
      </c>
      <c r="R56" s="249" t="s">
        <v>1369</v>
      </c>
      <c r="S56" s="249" t="s">
        <v>1369</v>
      </c>
      <c r="T56" s="249" t="s">
        <v>1369</v>
      </c>
      <c r="U56" s="250"/>
    </row>
    <row r="57" spans="1:21" ht="30" x14ac:dyDescent="0.25">
      <c r="A57" s="251" t="str">
        <f>'5'!A56</f>
        <v>1.4.5.</v>
      </c>
      <c r="B57" s="252" t="str">
        <f>'5'!B56</f>
        <v xml:space="preserve">Установка  2КТПБ  (2*1000) ул.Краснознаменная 4  </v>
      </c>
      <c r="C57" s="251" t="str">
        <f>'5'!C56</f>
        <v>J_1.4.5.K</v>
      </c>
      <c r="D57" s="249" t="s">
        <v>1369</v>
      </c>
      <c r="E57" s="249" t="s">
        <v>1369</v>
      </c>
      <c r="F57" s="249" t="s">
        <v>1369</v>
      </c>
      <c r="G57" s="249" t="s">
        <v>1369</v>
      </c>
      <c r="H57" s="249" t="s">
        <v>1369</v>
      </c>
      <c r="I57" s="249" t="s">
        <v>1369</v>
      </c>
      <c r="J57" s="249" t="s">
        <v>1369</v>
      </c>
      <c r="K57" s="249" t="s">
        <v>1369</v>
      </c>
      <c r="L57" s="249" t="s">
        <v>1369</v>
      </c>
      <c r="M57" s="249" t="s">
        <v>1369</v>
      </c>
      <c r="N57" s="249" t="s">
        <v>1369</v>
      </c>
      <c r="O57" s="249" t="s">
        <v>1369</v>
      </c>
      <c r="P57" s="249" t="s">
        <v>1369</v>
      </c>
      <c r="Q57" s="249" t="s">
        <v>1369</v>
      </c>
      <c r="R57" s="249" t="s">
        <v>1369</v>
      </c>
      <c r="S57" s="249" t="s">
        <v>1369</v>
      </c>
      <c r="T57" s="249" t="s">
        <v>1369</v>
      </c>
      <c r="U57" s="250"/>
    </row>
    <row r="58" spans="1:21" ht="30" x14ac:dyDescent="0.25">
      <c r="A58" s="251" t="str">
        <f>'5'!A57</f>
        <v>1.6.</v>
      </c>
      <c r="B58" s="252" t="str">
        <f>'5'!B57</f>
        <v>Прочие инвестиционные проекты, всего, в том числе:</v>
      </c>
      <c r="C58" s="251" t="str">
        <f>'5'!C57</f>
        <v>нд</v>
      </c>
      <c r="D58" s="249" t="s">
        <v>1369</v>
      </c>
      <c r="E58" s="249" t="s">
        <v>1369</v>
      </c>
      <c r="F58" s="249" t="s">
        <v>1369</v>
      </c>
      <c r="G58" s="249" t="s">
        <v>1369</v>
      </c>
      <c r="H58" s="249" t="s">
        <v>1369</v>
      </c>
      <c r="I58" s="249" t="s">
        <v>1369</v>
      </c>
      <c r="J58" s="249" t="s">
        <v>1369</v>
      </c>
      <c r="K58" s="249" t="s">
        <v>1369</v>
      </c>
      <c r="L58" s="249" t="s">
        <v>1369</v>
      </c>
      <c r="M58" s="249" t="s">
        <v>1369</v>
      </c>
      <c r="N58" s="249" t="s">
        <v>1369</v>
      </c>
      <c r="O58" s="249" t="s">
        <v>1369</v>
      </c>
      <c r="P58" s="249" t="s">
        <v>1369</v>
      </c>
      <c r="Q58" s="249" t="s">
        <v>1369</v>
      </c>
      <c r="R58" s="249" t="s">
        <v>1369</v>
      </c>
      <c r="S58" s="249" t="s">
        <v>1369</v>
      </c>
      <c r="T58" s="249" t="s">
        <v>1369</v>
      </c>
      <c r="U58" s="250"/>
    </row>
    <row r="59" spans="1:21" x14ac:dyDescent="0.25">
      <c r="A59" s="251" t="str">
        <f>'5'!A58</f>
        <v>1.6.1.</v>
      </c>
      <c r="B59" s="252" t="str">
        <f>'5'!B58</f>
        <v>АГП на базе -ГАЗ-33086 ВИТО 24-21</v>
      </c>
      <c r="C59" s="251" t="str">
        <f>'5'!C58</f>
        <v>J_1.6.1.K</v>
      </c>
      <c r="D59" s="249" t="s">
        <v>1369</v>
      </c>
      <c r="E59" s="249" t="s">
        <v>1369</v>
      </c>
      <c r="F59" s="249" t="s">
        <v>1369</v>
      </c>
      <c r="G59" s="249" t="s">
        <v>1369</v>
      </c>
      <c r="H59" s="249" t="s">
        <v>1369</v>
      </c>
      <c r="I59" s="249" t="s">
        <v>1369</v>
      </c>
      <c r="J59" s="249" t="s">
        <v>1369</v>
      </c>
      <c r="K59" s="249" t="s">
        <v>1369</v>
      </c>
      <c r="L59" s="249" t="s">
        <v>1369</v>
      </c>
      <c r="M59" s="249" t="s">
        <v>1369</v>
      </c>
      <c r="N59" s="249" t="s">
        <v>1369</v>
      </c>
      <c r="O59" s="249" t="s">
        <v>1369</v>
      </c>
      <c r="P59" s="249" t="s">
        <v>1369</v>
      </c>
      <c r="Q59" s="249" t="s">
        <v>1369</v>
      </c>
      <c r="R59" s="249" t="s">
        <v>1369</v>
      </c>
      <c r="S59" s="249" t="s">
        <v>1369</v>
      </c>
      <c r="T59" s="249" t="s">
        <v>1369</v>
      </c>
      <c r="U59" s="250"/>
    </row>
    <row r="60" spans="1:21" x14ac:dyDescent="0.25">
      <c r="A60" s="251" t="str">
        <f>'5'!A59</f>
        <v>1.6.2.</v>
      </c>
      <c r="B60" s="252" t="str">
        <f>'5'!B59</f>
        <v>грузовик с манипулятором Хёндай НР-120</v>
      </c>
      <c r="C60" s="251" t="str">
        <f>'5'!C59</f>
        <v>J_1.6.2.L</v>
      </c>
      <c r="D60" s="249" t="s">
        <v>1369</v>
      </c>
      <c r="E60" s="249" t="s">
        <v>1369</v>
      </c>
      <c r="F60" s="249" t="s">
        <v>1369</v>
      </c>
      <c r="G60" s="249" t="s">
        <v>1369</v>
      </c>
      <c r="H60" s="249" t="s">
        <v>1369</v>
      </c>
      <c r="I60" s="249" t="s">
        <v>1369</v>
      </c>
      <c r="J60" s="249" t="s">
        <v>1369</v>
      </c>
      <c r="K60" s="249" t="s">
        <v>1369</v>
      </c>
      <c r="L60" s="249" t="s">
        <v>1369</v>
      </c>
      <c r="M60" s="249" t="s">
        <v>1369</v>
      </c>
      <c r="N60" s="249" t="s">
        <v>1369</v>
      </c>
      <c r="O60" s="249" t="s">
        <v>1369</v>
      </c>
      <c r="P60" s="249" t="s">
        <v>1369</v>
      </c>
      <c r="Q60" s="249" t="s">
        <v>1369</v>
      </c>
      <c r="R60" s="249" t="s">
        <v>1369</v>
      </c>
      <c r="S60" s="249" t="s">
        <v>1369</v>
      </c>
      <c r="T60" s="249" t="s">
        <v>1369</v>
      </c>
      <c r="U60" s="250"/>
    </row>
    <row r="61" spans="1:21" x14ac:dyDescent="0.25">
      <c r="A61" s="251" t="str">
        <f>'5'!A60</f>
        <v>1.6.3.</v>
      </c>
      <c r="B61" s="252" t="str">
        <f>'5'!B60</f>
        <v>экскаватор гусеничный САТ-305 SR</v>
      </c>
      <c r="C61" s="251" t="str">
        <f>'5'!C60</f>
        <v>J_1.6.3.L</v>
      </c>
      <c r="D61" s="249" t="s">
        <v>1369</v>
      </c>
      <c r="E61" s="249" t="s">
        <v>1369</v>
      </c>
      <c r="F61" s="249" t="s">
        <v>1369</v>
      </c>
      <c r="G61" s="249" t="s">
        <v>1369</v>
      </c>
      <c r="H61" s="249" t="s">
        <v>1369</v>
      </c>
      <c r="I61" s="249" t="s">
        <v>1369</v>
      </c>
      <c r="J61" s="249" t="s">
        <v>1369</v>
      </c>
      <c r="K61" s="249" t="s">
        <v>1369</v>
      </c>
      <c r="L61" s="249" t="s">
        <v>1369</v>
      </c>
      <c r="M61" s="249" t="s">
        <v>1369</v>
      </c>
      <c r="N61" s="249" t="s">
        <v>1369</v>
      </c>
      <c r="O61" s="249" t="s">
        <v>1369</v>
      </c>
      <c r="P61" s="249" t="s">
        <v>1369</v>
      </c>
      <c r="Q61" s="249" t="s">
        <v>1369</v>
      </c>
      <c r="R61" s="249" t="s">
        <v>1369</v>
      </c>
      <c r="S61" s="249" t="s">
        <v>1369</v>
      </c>
      <c r="T61" s="249" t="s">
        <v>1369</v>
      </c>
      <c r="U61" s="250"/>
    </row>
    <row r="62" spans="1:21" x14ac:dyDescent="0.25">
      <c r="A62" s="251" t="str">
        <f>'5'!A61</f>
        <v>1.6.4.</v>
      </c>
      <c r="B62" s="252" t="str">
        <f>'5'!B61</f>
        <v>БКМ на базе ГАЗ-33086</v>
      </c>
      <c r="C62" s="251" t="str">
        <f>'5'!C61</f>
        <v>J_1.6.4.M</v>
      </c>
      <c r="D62" s="249" t="s">
        <v>1369</v>
      </c>
      <c r="E62" s="249" t="s">
        <v>1369</v>
      </c>
      <c r="F62" s="249" t="s">
        <v>1369</v>
      </c>
      <c r="G62" s="249" t="s">
        <v>1369</v>
      </c>
      <c r="H62" s="249" t="s">
        <v>1369</v>
      </c>
      <c r="I62" s="249" t="s">
        <v>1369</v>
      </c>
      <c r="J62" s="249" t="s">
        <v>1369</v>
      </c>
      <c r="K62" s="249" t="s">
        <v>1369</v>
      </c>
      <c r="L62" s="249" t="s">
        <v>1369</v>
      </c>
      <c r="M62" s="249" t="s">
        <v>1369</v>
      </c>
      <c r="N62" s="249" t="s">
        <v>1369</v>
      </c>
      <c r="O62" s="249" t="s">
        <v>1369</v>
      </c>
      <c r="P62" s="249" t="s">
        <v>1369</v>
      </c>
      <c r="Q62" s="249" t="s">
        <v>1369</v>
      </c>
      <c r="R62" s="249" t="s">
        <v>1369</v>
      </c>
      <c r="S62" s="249" t="s">
        <v>1369</v>
      </c>
      <c r="T62" s="249" t="s">
        <v>1369</v>
      </c>
      <c r="U62" s="250"/>
    </row>
    <row r="63" spans="1:21" x14ac:dyDescent="0.25">
      <c r="A63" s="251" t="str">
        <f>'5'!A62</f>
        <v>1.6.5.</v>
      </c>
      <c r="B63" s="252" t="str">
        <f>'5'!B62</f>
        <v>установка управляемого прокола Р20 "PIT"</v>
      </c>
      <c r="C63" s="251" t="str">
        <f>'5'!C62</f>
        <v>J_1.6.5.L</v>
      </c>
      <c r="D63" s="249" t="s">
        <v>1369</v>
      </c>
      <c r="E63" s="249" t="s">
        <v>1369</v>
      </c>
      <c r="F63" s="249" t="s">
        <v>1369</v>
      </c>
      <c r="G63" s="249" t="s">
        <v>1369</v>
      </c>
      <c r="H63" s="249" t="s">
        <v>1369</v>
      </c>
      <c r="I63" s="249" t="s">
        <v>1369</v>
      </c>
      <c r="J63" s="249" t="s">
        <v>1369</v>
      </c>
      <c r="K63" s="249" t="s">
        <v>1369</v>
      </c>
      <c r="L63" s="249" t="s">
        <v>1369</v>
      </c>
      <c r="M63" s="249" t="s">
        <v>1369</v>
      </c>
      <c r="N63" s="249" t="s">
        <v>1369</v>
      </c>
      <c r="O63" s="249" t="s">
        <v>1369</v>
      </c>
      <c r="P63" s="249" t="s">
        <v>1369</v>
      </c>
      <c r="Q63" s="249" t="s">
        <v>1369</v>
      </c>
      <c r="R63" s="249" t="s">
        <v>1369</v>
      </c>
      <c r="S63" s="249" t="s">
        <v>1369</v>
      </c>
      <c r="T63" s="249" t="s">
        <v>1369</v>
      </c>
      <c r="U63" s="250"/>
    </row>
    <row r="64" spans="1:21" x14ac:dyDescent="0.25">
      <c r="A64" s="251" t="str">
        <f>'5'!A63</f>
        <v>1.6.6.</v>
      </c>
      <c r="B64" s="252" t="str">
        <f>'5'!B63</f>
        <v>измельчитель веток Skorpion 160R/90</v>
      </c>
      <c r="C64" s="251" t="str">
        <f>'5'!C63</f>
        <v>J_1.6.6.K</v>
      </c>
      <c r="D64" s="249" t="s">
        <v>1369</v>
      </c>
      <c r="E64" s="249" t="s">
        <v>1369</v>
      </c>
      <c r="F64" s="249" t="s">
        <v>1369</v>
      </c>
      <c r="G64" s="249" t="s">
        <v>1369</v>
      </c>
      <c r="H64" s="249" t="s">
        <v>1369</v>
      </c>
      <c r="I64" s="249" t="s">
        <v>1369</v>
      </c>
      <c r="J64" s="249" t="s">
        <v>1369</v>
      </c>
      <c r="K64" s="249" t="s">
        <v>1369</v>
      </c>
      <c r="L64" s="249" t="s">
        <v>1369</v>
      </c>
      <c r="M64" s="249" t="s">
        <v>1369</v>
      </c>
      <c r="N64" s="249" t="s">
        <v>1369</v>
      </c>
      <c r="O64" s="249" t="s">
        <v>1369</v>
      </c>
      <c r="P64" s="249" t="s">
        <v>1369</v>
      </c>
      <c r="Q64" s="249" t="s">
        <v>1369</v>
      </c>
      <c r="R64" s="249" t="s">
        <v>1369</v>
      </c>
      <c r="S64" s="249" t="s">
        <v>1369</v>
      </c>
      <c r="T64" s="249" t="s">
        <v>1369</v>
      </c>
      <c r="U64" s="250"/>
    </row>
    <row r="65" spans="1:21" x14ac:dyDescent="0.25">
      <c r="A65" s="251" t="str">
        <f>'5'!A64</f>
        <v>1.6.7.</v>
      </c>
      <c r="B65" s="252" t="str">
        <f>'5'!B64</f>
        <v>УАЗ Патриот</v>
      </c>
      <c r="C65" s="251" t="str">
        <f>'5'!C64</f>
        <v>J_1.6.7.L</v>
      </c>
      <c r="D65" s="249" t="s">
        <v>1369</v>
      </c>
      <c r="E65" s="249" t="s">
        <v>1369</v>
      </c>
      <c r="F65" s="249" t="s">
        <v>1369</v>
      </c>
      <c r="G65" s="249" t="s">
        <v>1369</v>
      </c>
      <c r="H65" s="249" t="s">
        <v>1369</v>
      </c>
      <c r="I65" s="249" t="s">
        <v>1369</v>
      </c>
      <c r="J65" s="249" t="s">
        <v>1369</v>
      </c>
      <c r="K65" s="249" t="s">
        <v>1369</v>
      </c>
      <c r="L65" s="249" t="s">
        <v>1369</v>
      </c>
      <c r="M65" s="249" t="s">
        <v>1369</v>
      </c>
      <c r="N65" s="249" t="s">
        <v>1369</v>
      </c>
      <c r="O65" s="249" t="s">
        <v>1369</v>
      </c>
      <c r="P65" s="249" t="s">
        <v>1369</v>
      </c>
      <c r="Q65" s="249" t="s">
        <v>1369</v>
      </c>
      <c r="R65" s="249" t="s">
        <v>1369</v>
      </c>
      <c r="S65" s="249" t="s">
        <v>1369</v>
      </c>
      <c r="T65" s="249" t="s">
        <v>1369</v>
      </c>
      <c r="U65" s="250"/>
    </row>
    <row r="66" spans="1:21" ht="30" x14ac:dyDescent="0.25">
      <c r="A66" s="251" t="str">
        <f>'5'!A65</f>
        <v>1.6.8.</v>
      </c>
      <c r="B66" s="252" t="str">
        <f>'5'!B65</f>
        <v>Автогидроподъемник АГП на базе ГАЗ-33086</v>
      </c>
      <c r="C66" s="251" t="str">
        <f>'5'!C65</f>
        <v>J_1.6.8.O</v>
      </c>
      <c r="D66" s="249" t="s">
        <v>1369</v>
      </c>
      <c r="E66" s="249" t="s">
        <v>1369</v>
      </c>
      <c r="F66" s="249" t="s">
        <v>1369</v>
      </c>
      <c r="G66" s="249" t="s">
        <v>1369</v>
      </c>
      <c r="H66" s="249" t="s">
        <v>1369</v>
      </c>
      <c r="I66" s="249" t="s">
        <v>1369</v>
      </c>
      <c r="J66" s="249" t="s">
        <v>1369</v>
      </c>
      <c r="K66" s="249" t="s">
        <v>1369</v>
      </c>
      <c r="L66" s="249" t="s">
        <v>1369</v>
      </c>
      <c r="M66" s="249" t="s">
        <v>1369</v>
      </c>
      <c r="N66" s="249" t="s">
        <v>1369</v>
      </c>
      <c r="O66" s="249" t="s">
        <v>1369</v>
      </c>
      <c r="P66" s="249" t="s">
        <v>1369</v>
      </c>
      <c r="Q66" s="249" t="s">
        <v>1369</v>
      </c>
      <c r="R66" s="249" t="s">
        <v>1369</v>
      </c>
      <c r="S66" s="249" t="s">
        <v>1369</v>
      </c>
      <c r="T66" s="249" t="s">
        <v>1369</v>
      </c>
      <c r="U66" s="250"/>
    </row>
    <row r="67" spans="1:21" x14ac:dyDescent="0.25">
      <c r="A67" s="251" t="str">
        <f>'5'!A66</f>
        <v>1.6.9.</v>
      </c>
      <c r="B67" s="252" t="str">
        <f>'5'!B66</f>
        <v>ПРМ на базе ГАЗ-33086</v>
      </c>
      <c r="C67" s="251" t="str">
        <f>'5'!C66</f>
        <v>J_1.6.9.K</v>
      </c>
      <c r="D67" s="249" t="s">
        <v>1369</v>
      </c>
      <c r="E67" s="249" t="s">
        <v>1369</v>
      </c>
      <c r="F67" s="249" t="s">
        <v>1369</v>
      </c>
      <c r="G67" s="249" t="s">
        <v>1369</v>
      </c>
      <c r="H67" s="249" t="s">
        <v>1369</v>
      </c>
      <c r="I67" s="249" t="s">
        <v>1369</v>
      </c>
      <c r="J67" s="249" t="s">
        <v>1369</v>
      </c>
      <c r="K67" s="249" t="s">
        <v>1369</v>
      </c>
      <c r="L67" s="249" t="s">
        <v>1369</v>
      </c>
      <c r="M67" s="249" t="s">
        <v>1369</v>
      </c>
      <c r="N67" s="249" t="s">
        <v>1369</v>
      </c>
      <c r="O67" s="249" t="s">
        <v>1369</v>
      </c>
      <c r="P67" s="249" t="s">
        <v>1369</v>
      </c>
      <c r="Q67" s="249" t="s">
        <v>1369</v>
      </c>
      <c r="R67" s="249" t="s">
        <v>1369</v>
      </c>
      <c r="S67" s="249" t="s">
        <v>1369</v>
      </c>
      <c r="T67" s="249" t="s">
        <v>1369</v>
      </c>
      <c r="U67" s="250"/>
    </row>
    <row r="68" spans="1:21" x14ac:dyDescent="0.25">
      <c r="A68" s="251" t="str">
        <f>'5'!A67</f>
        <v>1.6.10.</v>
      </c>
      <c r="B68" s="252" t="str">
        <f>'5'!B67</f>
        <v>тракторный -тягач на базе МТЗ-82</v>
      </c>
      <c r="C68" s="251" t="str">
        <f>'5'!C67</f>
        <v>J_1.6.10.M</v>
      </c>
      <c r="D68" s="249" t="s">
        <v>1369</v>
      </c>
      <c r="E68" s="249" t="s">
        <v>1369</v>
      </c>
      <c r="F68" s="249" t="s">
        <v>1369</v>
      </c>
      <c r="G68" s="249" t="s">
        <v>1369</v>
      </c>
      <c r="H68" s="249" t="s">
        <v>1369</v>
      </c>
      <c r="I68" s="249" t="s">
        <v>1369</v>
      </c>
      <c r="J68" s="249" t="s">
        <v>1369</v>
      </c>
      <c r="K68" s="249" t="s">
        <v>1369</v>
      </c>
      <c r="L68" s="249" t="s">
        <v>1369</v>
      </c>
      <c r="M68" s="249" t="s">
        <v>1369</v>
      </c>
      <c r="N68" s="249" t="s">
        <v>1369</v>
      </c>
      <c r="O68" s="249" t="s">
        <v>1369</v>
      </c>
      <c r="P68" s="249" t="s">
        <v>1369</v>
      </c>
      <c r="Q68" s="249" t="s">
        <v>1369</v>
      </c>
      <c r="R68" s="249" t="s">
        <v>1369</v>
      </c>
      <c r="S68" s="249" t="s">
        <v>1369</v>
      </c>
      <c r="T68" s="249" t="s">
        <v>1369</v>
      </c>
      <c r="U68" s="250"/>
    </row>
    <row r="69" spans="1:21" x14ac:dyDescent="0.25">
      <c r="A69" s="251" t="str">
        <f>'5'!A68</f>
        <v>1.6.11.</v>
      </c>
      <c r="B69" s="252" t="str">
        <f>'5'!B68</f>
        <v>самосвал Хёндай HP-65</v>
      </c>
      <c r="C69" s="251" t="str">
        <f>'5'!C68</f>
        <v>J_1.6.11.L</v>
      </c>
      <c r="D69" s="249" t="s">
        <v>1369</v>
      </c>
      <c r="E69" s="249" t="s">
        <v>1369</v>
      </c>
      <c r="F69" s="249" t="s">
        <v>1369</v>
      </c>
      <c r="G69" s="249" t="s">
        <v>1369</v>
      </c>
      <c r="H69" s="249" t="s">
        <v>1369</v>
      </c>
      <c r="I69" s="249" t="s">
        <v>1369</v>
      </c>
      <c r="J69" s="249" t="s">
        <v>1369</v>
      </c>
      <c r="K69" s="249" t="s">
        <v>1369</v>
      </c>
      <c r="L69" s="249" t="s">
        <v>1369</v>
      </c>
      <c r="M69" s="249" t="s">
        <v>1369</v>
      </c>
      <c r="N69" s="249" t="s">
        <v>1369</v>
      </c>
      <c r="O69" s="249" t="s">
        <v>1369</v>
      </c>
      <c r="P69" s="249" t="s">
        <v>1369</v>
      </c>
      <c r="Q69" s="249" t="s">
        <v>1369</v>
      </c>
      <c r="R69" s="249" t="s">
        <v>1369</v>
      </c>
      <c r="S69" s="249" t="s">
        <v>1369</v>
      </c>
      <c r="T69" s="249" t="s">
        <v>1369</v>
      </c>
      <c r="U69" s="250"/>
    </row>
    <row r="70" spans="1:21" x14ac:dyDescent="0.25">
      <c r="A70" s="251" t="str">
        <f>'5'!A69</f>
        <v>1.6.12.</v>
      </c>
      <c r="B70" s="252" t="str">
        <f>'5'!B69</f>
        <v>УАЗ -390995 (буханка)</v>
      </c>
      <c r="C70" s="251" t="str">
        <f>'5'!C69</f>
        <v>J_1.6.12.M</v>
      </c>
      <c r="D70" s="249" t="s">
        <v>1369</v>
      </c>
      <c r="E70" s="249" t="s">
        <v>1369</v>
      </c>
      <c r="F70" s="249" t="s">
        <v>1369</v>
      </c>
      <c r="G70" s="249" t="s">
        <v>1369</v>
      </c>
      <c r="H70" s="249" t="s">
        <v>1369</v>
      </c>
      <c r="I70" s="249" t="s">
        <v>1369</v>
      </c>
      <c r="J70" s="249" t="s">
        <v>1369</v>
      </c>
      <c r="K70" s="249" t="s">
        <v>1369</v>
      </c>
      <c r="L70" s="249" t="s">
        <v>1369</v>
      </c>
      <c r="M70" s="249" t="s">
        <v>1369</v>
      </c>
      <c r="N70" s="249" t="s">
        <v>1369</v>
      </c>
      <c r="O70" s="249" t="s">
        <v>1369</v>
      </c>
      <c r="P70" s="249" t="s">
        <v>1369</v>
      </c>
      <c r="Q70" s="249" t="s">
        <v>1369</v>
      </c>
      <c r="R70" s="249" t="s">
        <v>1369</v>
      </c>
      <c r="S70" s="249" t="s">
        <v>1369</v>
      </c>
      <c r="T70" s="249" t="s">
        <v>1369</v>
      </c>
      <c r="U70" s="250"/>
    </row>
    <row r="71" spans="1:21" x14ac:dyDescent="0.25">
      <c r="A71" s="251" t="str">
        <f>'5'!A70</f>
        <v>1.6.13.</v>
      </c>
      <c r="B71" s="252" t="str">
        <f>'5'!B70</f>
        <v>БКМ-205Д-01 на базе МТЗ-82 (ямобур)</v>
      </c>
      <c r="C71" s="251" t="str">
        <f>'5'!C70</f>
        <v>J_1.6.13.N</v>
      </c>
      <c r="D71" s="249" t="s">
        <v>1369</v>
      </c>
      <c r="E71" s="249" t="s">
        <v>1369</v>
      </c>
      <c r="F71" s="249" t="s">
        <v>1369</v>
      </c>
      <c r="G71" s="249" t="s">
        <v>1369</v>
      </c>
      <c r="H71" s="249" t="s">
        <v>1369</v>
      </c>
      <c r="I71" s="249" t="s">
        <v>1369</v>
      </c>
      <c r="J71" s="249" t="s">
        <v>1369</v>
      </c>
      <c r="K71" s="249" t="s">
        <v>1369</v>
      </c>
      <c r="L71" s="249" t="s">
        <v>1369</v>
      </c>
      <c r="M71" s="249" t="s">
        <v>1369</v>
      </c>
      <c r="N71" s="249" t="s">
        <v>1369</v>
      </c>
      <c r="O71" s="249" t="s">
        <v>1369</v>
      </c>
      <c r="P71" s="249" t="s">
        <v>1369</v>
      </c>
      <c r="Q71" s="249" t="s">
        <v>1369</v>
      </c>
      <c r="R71" s="249" t="s">
        <v>1369</v>
      </c>
      <c r="S71" s="249" t="s">
        <v>1369</v>
      </c>
      <c r="T71" s="249" t="s">
        <v>1369</v>
      </c>
      <c r="U71" s="250"/>
    </row>
    <row r="72" spans="1:21" ht="30" x14ac:dyDescent="0.25">
      <c r="A72" s="251" t="str">
        <f>'5'!A71</f>
        <v>1.6.14.</v>
      </c>
      <c r="B72" s="252" t="str">
        <f>'5'!B71</f>
        <v xml:space="preserve">измеритель параметров силовых трансформаторов К 540-3 </v>
      </c>
      <c r="C72" s="251" t="str">
        <f>'5'!C71</f>
        <v>J_1.6.14.M</v>
      </c>
      <c r="D72" s="249" t="s">
        <v>1369</v>
      </c>
      <c r="E72" s="249" t="s">
        <v>1369</v>
      </c>
      <c r="F72" s="249" t="s">
        <v>1369</v>
      </c>
      <c r="G72" s="249" t="s">
        <v>1369</v>
      </c>
      <c r="H72" s="249" t="s">
        <v>1369</v>
      </c>
      <c r="I72" s="249" t="s">
        <v>1369</v>
      </c>
      <c r="J72" s="249" t="s">
        <v>1369</v>
      </c>
      <c r="K72" s="249" t="s">
        <v>1369</v>
      </c>
      <c r="L72" s="249" t="s">
        <v>1369</v>
      </c>
      <c r="M72" s="249" t="s">
        <v>1369</v>
      </c>
      <c r="N72" s="249" t="s">
        <v>1369</v>
      </c>
      <c r="O72" s="249" t="s">
        <v>1369</v>
      </c>
      <c r="P72" s="249" t="s">
        <v>1369</v>
      </c>
      <c r="Q72" s="249" t="s">
        <v>1369</v>
      </c>
      <c r="R72" s="249" t="s">
        <v>1369</v>
      </c>
      <c r="S72" s="249" t="s">
        <v>1369</v>
      </c>
      <c r="T72" s="249" t="s">
        <v>1369</v>
      </c>
      <c r="U72" s="250"/>
    </row>
    <row r="73" spans="1:21" x14ac:dyDescent="0.25">
      <c r="A73" s="251" t="str">
        <f>'5'!A72</f>
        <v>1.6.15.</v>
      </c>
      <c r="B73" s="252" t="str">
        <f>'5'!B72</f>
        <v>СКАТ -70П</v>
      </c>
      <c r="C73" s="251" t="str">
        <f>'5'!C72</f>
        <v>J_1.6.15.K</v>
      </c>
      <c r="D73" s="249" t="s">
        <v>1369</v>
      </c>
      <c r="E73" s="249" t="s">
        <v>1369</v>
      </c>
      <c r="F73" s="249" t="s">
        <v>1369</v>
      </c>
      <c r="G73" s="249" t="s">
        <v>1369</v>
      </c>
      <c r="H73" s="249" t="s">
        <v>1369</v>
      </c>
      <c r="I73" s="249" t="s">
        <v>1369</v>
      </c>
      <c r="J73" s="249" t="s">
        <v>1369</v>
      </c>
      <c r="K73" s="249" t="s">
        <v>1369</v>
      </c>
      <c r="L73" s="249" t="s">
        <v>1369</v>
      </c>
      <c r="M73" s="249" t="s">
        <v>1369</v>
      </c>
      <c r="N73" s="249" t="s">
        <v>1369</v>
      </c>
      <c r="O73" s="249" t="s">
        <v>1369</v>
      </c>
      <c r="P73" s="249" t="s">
        <v>1369</v>
      </c>
      <c r="Q73" s="249" t="s">
        <v>1369</v>
      </c>
      <c r="R73" s="249" t="s">
        <v>1369</v>
      </c>
      <c r="S73" s="249" t="s">
        <v>1369</v>
      </c>
      <c r="T73" s="249" t="s">
        <v>1369</v>
      </c>
      <c r="U73" s="250"/>
    </row>
    <row r="74" spans="1:21" x14ac:dyDescent="0.25">
      <c r="A74" s="251" t="str">
        <f>'5'!A73</f>
        <v>1.6.16.</v>
      </c>
      <c r="B74" s="252" t="str">
        <f>'5'!B73</f>
        <v>СКАТ М100В</v>
      </c>
      <c r="C74" s="251" t="str">
        <f>'5'!C73</f>
        <v>J_1.6.16.L</v>
      </c>
      <c r="D74" s="249" t="s">
        <v>1369</v>
      </c>
      <c r="E74" s="249" t="s">
        <v>1369</v>
      </c>
      <c r="F74" s="249" t="s">
        <v>1369</v>
      </c>
      <c r="G74" s="249" t="s">
        <v>1369</v>
      </c>
      <c r="H74" s="249" t="s">
        <v>1369</v>
      </c>
      <c r="I74" s="249" t="s">
        <v>1369</v>
      </c>
      <c r="J74" s="249" t="s">
        <v>1369</v>
      </c>
      <c r="K74" s="249" t="s">
        <v>1369</v>
      </c>
      <c r="L74" s="249" t="s">
        <v>1369</v>
      </c>
      <c r="M74" s="249" t="s">
        <v>1369</v>
      </c>
      <c r="N74" s="249" t="s">
        <v>1369</v>
      </c>
      <c r="O74" s="249" t="s">
        <v>1369</v>
      </c>
      <c r="P74" s="249" t="s">
        <v>1369</v>
      </c>
      <c r="Q74" s="249" t="s">
        <v>1369</v>
      </c>
      <c r="R74" s="249" t="s">
        <v>1369</v>
      </c>
      <c r="S74" s="249" t="s">
        <v>1369</v>
      </c>
      <c r="T74" s="249" t="s">
        <v>1369</v>
      </c>
      <c r="U74" s="250"/>
    </row>
    <row r="75" spans="1:21" ht="45" x14ac:dyDescent="0.25">
      <c r="A75" s="251" t="str">
        <f>'5'!A74</f>
        <v>1.6.17.</v>
      </c>
      <c r="B75" s="252" t="str">
        <f>'5'!B74</f>
        <v>СВП-10 стенд механических испытаний повреждений для ведения работ на высоте</v>
      </c>
      <c r="C75" s="251" t="str">
        <f>'5'!C74</f>
        <v>J_1.6.17.N</v>
      </c>
      <c r="D75" s="249" t="s">
        <v>1369</v>
      </c>
      <c r="E75" s="249" t="s">
        <v>1369</v>
      </c>
      <c r="F75" s="249" t="s">
        <v>1369</v>
      </c>
      <c r="G75" s="249" t="s">
        <v>1369</v>
      </c>
      <c r="H75" s="249" t="s">
        <v>1369</v>
      </c>
      <c r="I75" s="249" t="s">
        <v>1369</v>
      </c>
      <c r="J75" s="249" t="s">
        <v>1369</v>
      </c>
      <c r="K75" s="249" t="s">
        <v>1369</v>
      </c>
      <c r="L75" s="249" t="s">
        <v>1369</v>
      </c>
      <c r="M75" s="249" t="s">
        <v>1369</v>
      </c>
      <c r="N75" s="249" t="s">
        <v>1369</v>
      </c>
      <c r="O75" s="249" t="s">
        <v>1369</v>
      </c>
      <c r="P75" s="249" t="s">
        <v>1369</v>
      </c>
      <c r="Q75" s="249" t="s">
        <v>1369</v>
      </c>
      <c r="R75" s="249" t="s">
        <v>1369</v>
      </c>
      <c r="S75" s="249" t="s">
        <v>1369</v>
      </c>
      <c r="T75" s="249" t="s">
        <v>1369</v>
      </c>
      <c r="U75" s="250"/>
    </row>
  </sheetData>
  <mergeCells count="9">
    <mergeCell ref="U12:U14"/>
    <mergeCell ref="E13:I13"/>
    <mergeCell ref="J13:O13"/>
    <mergeCell ref="A12:A14"/>
    <mergeCell ref="B12:B14"/>
    <mergeCell ref="C12:C14"/>
    <mergeCell ref="D12:D14"/>
    <mergeCell ref="E12:O12"/>
    <mergeCell ref="P12:T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75"/>
  <sheetViews>
    <sheetView workbookViewId="0">
      <selection sqref="A1:XFD1048576"/>
    </sheetView>
  </sheetViews>
  <sheetFormatPr defaultRowHeight="15" x14ac:dyDescent="0.25"/>
  <cols>
    <col min="1" max="1" width="12.85546875" style="76" customWidth="1"/>
    <col min="2" max="2" width="35" style="76" customWidth="1"/>
    <col min="3" max="3" width="12" style="76" customWidth="1"/>
    <col min="4" max="16384" width="9.140625" style="76"/>
  </cols>
  <sheetData>
    <row r="1" spans="1:45" x14ac:dyDescent="0.25">
      <c r="A1" s="253" t="s">
        <v>185</v>
      </c>
    </row>
    <row r="2" spans="1:45" x14ac:dyDescent="0.25">
      <c r="A2" s="254" t="s">
        <v>1504</v>
      </c>
    </row>
    <row r="3" spans="1:45" x14ac:dyDescent="0.25">
      <c r="A3" s="254" t="s">
        <v>1505</v>
      </c>
    </row>
    <row r="4" spans="1:45" x14ac:dyDescent="0.25">
      <c r="A4" s="254" t="s">
        <v>1506</v>
      </c>
    </row>
    <row r="5" spans="1:45" x14ac:dyDescent="0.25">
      <c r="A5" s="253" t="s">
        <v>1698</v>
      </c>
    </row>
    <row r="6" spans="1:45" x14ac:dyDescent="0.25">
      <c r="A6" s="254" t="s">
        <v>1308</v>
      </c>
    </row>
    <row r="7" spans="1:45" x14ac:dyDescent="0.25">
      <c r="A7" s="254" t="s">
        <v>1309</v>
      </c>
    </row>
    <row r="8" spans="1:45" x14ac:dyDescent="0.25">
      <c r="A8" s="254" t="s">
        <v>1694</v>
      </c>
    </row>
    <row r="9" spans="1:45" x14ac:dyDescent="0.25">
      <c r="A9" s="254" t="s">
        <v>1310</v>
      </c>
    </row>
    <row r="10" spans="1:45" x14ac:dyDescent="0.25">
      <c r="A10" s="98" t="s">
        <v>1702</v>
      </c>
    </row>
    <row r="12" spans="1:45" s="176" customFormat="1" ht="11.25" x14ac:dyDescent="0.2">
      <c r="A12" s="334" t="s">
        <v>1536</v>
      </c>
      <c r="B12" s="336" t="s">
        <v>69</v>
      </c>
      <c r="C12" s="336" t="s">
        <v>105</v>
      </c>
      <c r="D12" s="337" t="s">
        <v>1512</v>
      </c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</row>
    <row r="13" spans="1:45" s="176" customFormat="1" ht="11.25" x14ac:dyDescent="0.2">
      <c r="A13" s="335"/>
      <c r="B13" s="336"/>
      <c r="C13" s="336"/>
      <c r="D13" s="336" t="s">
        <v>1513</v>
      </c>
      <c r="E13" s="336"/>
      <c r="F13" s="336"/>
      <c r="G13" s="336"/>
      <c r="H13" s="336"/>
      <c r="I13" s="336"/>
      <c r="J13" s="338" t="s">
        <v>1514</v>
      </c>
      <c r="K13" s="338"/>
      <c r="L13" s="338"/>
      <c r="M13" s="338"/>
      <c r="N13" s="338"/>
      <c r="O13" s="338"/>
      <c r="P13" s="336" t="s">
        <v>1515</v>
      </c>
      <c r="Q13" s="336"/>
      <c r="R13" s="336"/>
      <c r="S13" s="336"/>
      <c r="T13" s="336"/>
      <c r="U13" s="336"/>
      <c r="V13" s="336" t="s">
        <v>1516</v>
      </c>
      <c r="W13" s="336"/>
      <c r="X13" s="336"/>
      <c r="Y13" s="336"/>
      <c r="Z13" s="336"/>
      <c r="AA13" s="336"/>
      <c r="AB13" s="336" t="s">
        <v>1517</v>
      </c>
      <c r="AC13" s="336"/>
      <c r="AD13" s="336"/>
      <c r="AE13" s="336"/>
      <c r="AF13" s="336"/>
      <c r="AG13" s="336"/>
      <c r="AH13" s="336" t="s">
        <v>1518</v>
      </c>
      <c r="AI13" s="336"/>
      <c r="AJ13" s="336"/>
      <c r="AK13" s="336"/>
      <c r="AL13" s="336"/>
      <c r="AM13" s="336"/>
      <c r="AN13" s="336" t="s">
        <v>1519</v>
      </c>
      <c r="AO13" s="336"/>
      <c r="AP13" s="336"/>
      <c r="AQ13" s="336"/>
      <c r="AR13" s="336"/>
      <c r="AS13" s="336"/>
    </row>
    <row r="14" spans="1:45" s="176" customFormat="1" ht="11.25" x14ac:dyDescent="0.2">
      <c r="A14" s="335"/>
      <c r="B14" s="336"/>
      <c r="C14" s="336"/>
      <c r="D14" s="339" t="s">
        <v>1520</v>
      </c>
      <c r="E14" s="339"/>
      <c r="F14" s="339" t="s">
        <v>1520</v>
      </c>
      <c r="G14" s="339"/>
      <c r="H14" s="340"/>
      <c r="I14" s="340"/>
      <c r="J14" s="339" t="s">
        <v>1520</v>
      </c>
      <c r="K14" s="339"/>
      <c r="L14" s="339" t="s">
        <v>1520</v>
      </c>
      <c r="M14" s="339"/>
      <c r="N14" s="340"/>
      <c r="O14" s="340"/>
      <c r="P14" s="339" t="s">
        <v>1520</v>
      </c>
      <c r="Q14" s="339"/>
      <c r="R14" s="339" t="s">
        <v>1520</v>
      </c>
      <c r="S14" s="339"/>
      <c r="T14" s="340"/>
      <c r="U14" s="340"/>
      <c r="V14" s="339" t="s">
        <v>1520</v>
      </c>
      <c r="W14" s="339"/>
      <c r="X14" s="339" t="s">
        <v>1520</v>
      </c>
      <c r="Y14" s="339"/>
      <c r="Z14" s="340"/>
      <c r="AA14" s="340"/>
      <c r="AB14" s="339" t="s">
        <v>1521</v>
      </c>
      <c r="AC14" s="339"/>
      <c r="AD14" s="339" t="s">
        <v>1521</v>
      </c>
      <c r="AE14" s="339"/>
      <c r="AF14" s="340"/>
      <c r="AG14" s="340"/>
      <c r="AH14" s="339" t="s">
        <v>1520</v>
      </c>
      <c r="AI14" s="339"/>
      <c r="AJ14" s="339" t="s">
        <v>1520</v>
      </c>
      <c r="AK14" s="339"/>
      <c r="AL14" s="340"/>
      <c r="AM14" s="340"/>
      <c r="AN14" s="339" t="s">
        <v>1520</v>
      </c>
      <c r="AO14" s="339"/>
      <c r="AP14" s="339" t="s">
        <v>1520</v>
      </c>
      <c r="AQ14" s="339"/>
      <c r="AR14" s="340"/>
      <c r="AS14" s="340"/>
    </row>
    <row r="15" spans="1:45" s="176" customFormat="1" ht="11.25" x14ac:dyDescent="0.2">
      <c r="A15" s="335"/>
      <c r="B15" s="336"/>
      <c r="C15" s="336"/>
      <c r="D15" s="255" t="s">
        <v>1522</v>
      </c>
      <c r="E15" s="256" t="s">
        <v>83</v>
      </c>
      <c r="F15" s="257" t="s">
        <v>540</v>
      </c>
      <c r="G15" s="255" t="s">
        <v>1523</v>
      </c>
      <c r="H15" s="258" t="s">
        <v>83</v>
      </c>
      <c r="I15" s="255" t="s">
        <v>1524</v>
      </c>
      <c r="J15" s="258" t="s">
        <v>83</v>
      </c>
      <c r="K15" s="258" t="s">
        <v>83</v>
      </c>
      <c r="L15" s="258" t="s">
        <v>83</v>
      </c>
      <c r="M15" s="256" t="s">
        <v>83</v>
      </c>
      <c r="N15" s="256" t="s">
        <v>83</v>
      </c>
      <c r="O15" s="255" t="s">
        <v>1523</v>
      </c>
      <c r="P15" s="258" t="s">
        <v>83</v>
      </c>
      <c r="Q15" s="255" t="s">
        <v>1525</v>
      </c>
      <c r="R15" s="258" t="s">
        <v>83</v>
      </c>
      <c r="S15" s="258" t="s">
        <v>83</v>
      </c>
      <c r="T15" s="258" t="s">
        <v>83</v>
      </c>
      <c r="U15" s="258" t="s">
        <v>83</v>
      </c>
      <c r="V15" s="257" t="s">
        <v>540</v>
      </c>
      <c r="W15" s="256" t="s">
        <v>83</v>
      </c>
      <c r="X15" s="255" t="s">
        <v>1526</v>
      </c>
      <c r="Y15" s="258" t="s">
        <v>83</v>
      </c>
      <c r="Z15" s="258" t="s">
        <v>83</v>
      </c>
      <c r="AA15" s="258" t="s">
        <v>83</v>
      </c>
      <c r="AB15" s="258" t="s">
        <v>83</v>
      </c>
      <c r="AC15" s="258" t="s">
        <v>83</v>
      </c>
      <c r="AD15" s="257" t="s">
        <v>540</v>
      </c>
      <c r="AE15" s="258" t="s">
        <v>83</v>
      </c>
      <c r="AF15" s="257" t="s">
        <v>540</v>
      </c>
      <c r="AG15" s="258" t="s">
        <v>83</v>
      </c>
      <c r="AH15" s="257" t="s">
        <v>540</v>
      </c>
      <c r="AI15" s="258" t="s">
        <v>83</v>
      </c>
      <c r="AJ15" s="259" t="s">
        <v>540</v>
      </c>
      <c r="AK15" s="258" t="s">
        <v>83</v>
      </c>
      <c r="AL15" s="257" t="s">
        <v>540</v>
      </c>
      <c r="AM15" s="258" t="s">
        <v>83</v>
      </c>
      <c r="AN15" s="256" t="s">
        <v>83</v>
      </c>
      <c r="AO15" s="255" t="s">
        <v>1523</v>
      </c>
      <c r="AP15" s="259" t="s">
        <v>540</v>
      </c>
      <c r="AQ15" s="256" t="s">
        <v>83</v>
      </c>
      <c r="AR15" s="257" t="s">
        <v>540</v>
      </c>
      <c r="AS15" s="258" t="s">
        <v>83</v>
      </c>
    </row>
    <row r="16" spans="1:45" x14ac:dyDescent="0.25">
      <c r="A16" s="80" t="s">
        <v>25</v>
      </c>
      <c r="B16" s="80" t="s">
        <v>26</v>
      </c>
      <c r="C16" s="126" t="s">
        <v>27</v>
      </c>
      <c r="D16" s="51" t="s">
        <v>187</v>
      </c>
      <c r="E16" s="125" t="s">
        <v>188</v>
      </c>
      <c r="F16" s="51" t="s">
        <v>189</v>
      </c>
      <c r="G16" s="51" t="s">
        <v>190</v>
      </c>
      <c r="H16" s="125" t="s">
        <v>191</v>
      </c>
      <c r="I16" s="125" t="s">
        <v>192</v>
      </c>
      <c r="J16" s="51" t="s">
        <v>193</v>
      </c>
      <c r="K16" s="51" t="s">
        <v>194</v>
      </c>
      <c r="L16" s="51" t="s">
        <v>195</v>
      </c>
      <c r="M16" s="125" t="s">
        <v>196</v>
      </c>
      <c r="N16" s="125" t="s">
        <v>197</v>
      </c>
      <c r="O16" s="125" t="s">
        <v>197</v>
      </c>
      <c r="P16" s="105" t="s">
        <v>198</v>
      </c>
      <c r="Q16" s="105" t="s">
        <v>199</v>
      </c>
      <c r="R16" s="51" t="s">
        <v>200</v>
      </c>
      <c r="S16" s="51" t="s">
        <v>201</v>
      </c>
      <c r="T16" s="101" t="s">
        <v>202</v>
      </c>
      <c r="U16" s="101" t="s">
        <v>202</v>
      </c>
      <c r="V16" s="51" t="s">
        <v>203</v>
      </c>
      <c r="W16" s="125" t="s">
        <v>204</v>
      </c>
      <c r="X16" s="51" t="s">
        <v>205</v>
      </c>
      <c r="Y16" s="51" t="s">
        <v>206</v>
      </c>
      <c r="Z16" s="125" t="s">
        <v>207</v>
      </c>
      <c r="AA16" s="125" t="s">
        <v>207</v>
      </c>
      <c r="AB16" s="105" t="s">
        <v>208</v>
      </c>
      <c r="AC16" s="105" t="s">
        <v>209</v>
      </c>
      <c r="AD16" s="51" t="s">
        <v>210</v>
      </c>
      <c r="AE16" s="51" t="s">
        <v>211</v>
      </c>
      <c r="AF16" s="101" t="s">
        <v>212</v>
      </c>
      <c r="AG16" s="101" t="s">
        <v>212</v>
      </c>
      <c r="AH16" s="51" t="s">
        <v>213</v>
      </c>
      <c r="AI16" s="51" t="s">
        <v>214</v>
      </c>
      <c r="AJ16" s="125" t="s">
        <v>215</v>
      </c>
      <c r="AK16" s="51" t="s">
        <v>216</v>
      </c>
      <c r="AL16" s="125" t="s">
        <v>217</v>
      </c>
      <c r="AM16" s="125" t="s">
        <v>217</v>
      </c>
      <c r="AN16" s="101" t="s">
        <v>218</v>
      </c>
      <c r="AO16" s="101" t="s">
        <v>219</v>
      </c>
      <c r="AP16" s="125" t="s">
        <v>220</v>
      </c>
      <c r="AQ16" s="125" t="s">
        <v>221</v>
      </c>
      <c r="AR16" s="101" t="s">
        <v>222</v>
      </c>
      <c r="AS16" s="101" t="s">
        <v>222</v>
      </c>
    </row>
    <row r="17" spans="1:45" ht="30" x14ac:dyDescent="0.25">
      <c r="A17" s="125">
        <f>'1'!A17</f>
        <v>0</v>
      </c>
      <c r="B17" s="232" t="str">
        <f>'1'!B17</f>
        <v>ВСЕГО по инвестиционной программе, в том числе:</v>
      </c>
      <c r="C17" s="125" t="str">
        <f>'1'!C17</f>
        <v>нд</v>
      </c>
      <c r="D17" s="51" t="s">
        <v>1369</v>
      </c>
      <c r="E17" s="51" t="s">
        <v>1369</v>
      </c>
      <c r="F17" s="51" t="s">
        <v>1369</v>
      </c>
      <c r="G17" s="51" t="s">
        <v>1369</v>
      </c>
      <c r="H17" s="51" t="s">
        <v>1369</v>
      </c>
      <c r="I17" s="51" t="s">
        <v>1369</v>
      </c>
      <c r="J17" s="51" t="s">
        <v>1369</v>
      </c>
      <c r="K17" s="51" t="s">
        <v>1369</v>
      </c>
      <c r="L17" s="51" t="s">
        <v>1369</v>
      </c>
      <c r="M17" s="51" t="s">
        <v>1369</v>
      </c>
      <c r="N17" s="51" t="s">
        <v>1369</v>
      </c>
      <c r="O17" s="51" t="s">
        <v>1369</v>
      </c>
      <c r="P17" s="51" t="s">
        <v>1369</v>
      </c>
      <c r="Q17" s="51" t="s">
        <v>1369</v>
      </c>
      <c r="R17" s="51" t="s">
        <v>1369</v>
      </c>
      <c r="S17" s="51" t="s">
        <v>1369</v>
      </c>
      <c r="T17" s="51" t="s">
        <v>1369</v>
      </c>
      <c r="U17" s="51" t="s">
        <v>1369</v>
      </c>
      <c r="V17" s="51" t="s">
        <v>1369</v>
      </c>
      <c r="W17" s="51" t="s">
        <v>1369</v>
      </c>
      <c r="X17" s="51" t="s">
        <v>1369</v>
      </c>
      <c r="Y17" s="51" t="s">
        <v>1369</v>
      </c>
      <c r="Z17" s="51" t="s">
        <v>1369</v>
      </c>
      <c r="AA17" s="51" t="s">
        <v>1369</v>
      </c>
      <c r="AB17" s="51" t="s">
        <v>1369</v>
      </c>
      <c r="AC17" s="51" t="s">
        <v>1369</v>
      </c>
      <c r="AD17" s="51" t="s">
        <v>1369</v>
      </c>
      <c r="AE17" s="51" t="s">
        <v>1369</v>
      </c>
      <c r="AF17" s="51" t="s">
        <v>1369</v>
      </c>
      <c r="AG17" s="51" t="s">
        <v>1369</v>
      </c>
      <c r="AH17" s="51" t="s">
        <v>1369</v>
      </c>
      <c r="AI17" s="51" t="s">
        <v>1369</v>
      </c>
      <c r="AJ17" s="51" t="s">
        <v>1369</v>
      </c>
      <c r="AK17" s="51" t="s">
        <v>1369</v>
      </c>
      <c r="AL17" s="51" t="s">
        <v>1369</v>
      </c>
      <c r="AM17" s="51" t="s">
        <v>1369</v>
      </c>
      <c r="AN17" s="51" t="s">
        <v>1369</v>
      </c>
      <c r="AO17" s="51" t="s">
        <v>1369</v>
      </c>
      <c r="AP17" s="51" t="s">
        <v>1369</v>
      </c>
      <c r="AQ17" s="51" t="s">
        <v>1369</v>
      </c>
      <c r="AR17" s="51" t="s">
        <v>1369</v>
      </c>
      <c r="AS17" s="51" t="s">
        <v>1369</v>
      </c>
    </row>
    <row r="18" spans="1:45" ht="45" x14ac:dyDescent="0.25">
      <c r="A18" s="125" t="str">
        <f>'1'!A18</f>
        <v>0.2</v>
      </c>
      <c r="B18" s="232" t="str">
        <f>'1'!B18</f>
        <v>Реконструкция, модернизация, техническое перевооружение, всего</v>
      </c>
      <c r="C18" s="125" t="str">
        <f>'1'!C18</f>
        <v>нд</v>
      </c>
      <c r="D18" s="51" t="s">
        <v>1369</v>
      </c>
      <c r="E18" s="51" t="s">
        <v>1369</v>
      </c>
      <c r="F18" s="51" t="s">
        <v>1369</v>
      </c>
      <c r="G18" s="51" t="s">
        <v>1369</v>
      </c>
      <c r="H18" s="51" t="s">
        <v>1369</v>
      </c>
      <c r="I18" s="51" t="s">
        <v>1369</v>
      </c>
      <c r="J18" s="51" t="s">
        <v>1369</v>
      </c>
      <c r="K18" s="51" t="s">
        <v>1369</v>
      </c>
      <c r="L18" s="51" t="s">
        <v>1369</v>
      </c>
      <c r="M18" s="51" t="s">
        <v>1369</v>
      </c>
      <c r="N18" s="51" t="s">
        <v>1369</v>
      </c>
      <c r="O18" s="51" t="s">
        <v>1369</v>
      </c>
      <c r="P18" s="51" t="s">
        <v>1369</v>
      </c>
      <c r="Q18" s="51" t="s">
        <v>1369</v>
      </c>
      <c r="R18" s="51" t="s">
        <v>1369</v>
      </c>
      <c r="S18" s="51" t="s">
        <v>1369</v>
      </c>
      <c r="T18" s="51" t="s">
        <v>1369</v>
      </c>
      <c r="U18" s="51" t="s">
        <v>1369</v>
      </c>
      <c r="V18" s="51" t="s">
        <v>1369</v>
      </c>
      <c r="W18" s="51" t="s">
        <v>1369</v>
      </c>
      <c r="X18" s="51" t="s">
        <v>1369</v>
      </c>
      <c r="Y18" s="51" t="s">
        <v>1369</v>
      </c>
      <c r="Z18" s="51" t="s">
        <v>1369</v>
      </c>
      <c r="AA18" s="51" t="s">
        <v>1369</v>
      </c>
      <c r="AB18" s="51" t="s">
        <v>1369</v>
      </c>
      <c r="AC18" s="51" t="s">
        <v>1369</v>
      </c>
      <c r="AD18" s="51" t="s">
        <v>1369</v>
      </c>
      <c r="AE18" s="51" t="s">
        <v>1369</v>
      </c>
      <c r="AF18" s="51" t="s">
        <v>1369</v>
      </c>
      <c r="AG18" s="51" t="s">
        <v>1369</v>
      </c>
      <c r="AH18" s="51" t="s">
        <v>1369</v>
      </c>
      <c r="AI18" s="51" t="s">
        <v>1369</v>
      </c>
      <c r="AJ18" s="51" t="s">
        <v>1369</v>
      </c>
      <c r="AK18" s="51" t="s">
        <v>1369</v>
      </c>
      <c r="AL18" s="51" t="s">
        <v>1369</v>
      </c>
      <c r="AM18" s="51" t="s">
        <v>1369</v>
      </c>
      <c r="AN18" s="51" t="s">
        <v>1369</v>
      </c>
      <c r="AO18" s="51" t="s">
        <v>1369</v>
      </c>
      <c r="AP18" s="51" t="s">
        <v>1369</v>
      </c>
      <c r="AQ18" s="51" t="s">
        <v>1369</v>
      </c>
      <c r="AR18" s="51" t="s">
        <v>1369</v>
      </c>
      <c r="AS18" s="51" t="s">
        <v>1369</v>
      </c>
    </row>
    <row r="19" spans="1:45" ht="45" x14ac:dyDescent="0.25">
      <c r="A19" s="125" t="str">
        <f>'1'!A19</f>
        <v>0.4</v>
      </c>
      <c r="B19" s="232" t="str">
        <f>'1'!B19</f>
        <v>Прочее новое строительство объектов электросетевого хозяйства, всего</v>
      </c>
      <c r="C19" s="125" t="str">
        <f>'1'!C19</f>
        <v>нд</v>
      </c>
      <c r="D19" s="51" t="s">
        <v>1369</v>
      </c>
      <c r="E19" s="51" t="s">
        <v>1369</v>
      </c>
      <c r="F19" s="51" t="s">
        <v>1369</v>
      </c>
      <c r="G19" s="51" t="s">
        <v>1369</v>
      </c>
      <c r="H19" s="51" t="s">
        <v>1369</v>
      </c>
      <c r="I19" s="51" t="s">
        <v>1369</v>
      </c>
      <c r="J19" s="51" t="s">
        <v>1369</v>
      </c>
      <c r="K19" s="51" t="s">
        <v>1369</v>
      </c>
      <c r="L19" s="51" t="s">
        <v>1369</v>
      </c>
      <c r="M19" s="51" t="s">
        <v>1369</v>
      </c>
      <c r="N19" s="51" t="s">
        <v>1369</v>
      </c>
      <c r="O19" s="51" t="s">
        <v>1369</v>
      </c>
      <c r="P19" s="51" t="s">
        <v>1369</v>
      </c>
      <c r="Q19" s="51" t="s">
        <v>1369</v>
      </c>
      <c r="R19" s="51" t="s">
        <v>1369</v>
      </c>
      <c r="S19" s="51" t="s">
        <v>1369</v>
      </c>
      <c r="T19" s="51" t="s">
        <v>1369</v>
      </c>
      <c r="U19" s="51" t="s">
        <v>1369</v>
      </c>
      <c r="V19" s="51" t="s">
        <v>1369</v>
      </c>
      <c r="W19" s="51" t="s">
        <v>1369</v>
      </c>
      <c r="X19" s="51" t="s">
        <v>1369</v>
      </c>
      <c r="Y19" s="51" t="s">
        <v>1369</v>
      </c>
      <c r="Z19" s="51" t="s">
        <v>1369</v>
      </c>
      <c r="AA19" s="51" t="s">
        <v>1369</v>
      </c>
      <c r="AB19" s="51" t="s">
        <v>1369</v>
      </c>
      <c r="AC19" s="51" t="s">
        <v>1369</v>
      </c>
      <c r="AD19" s="51" t="s">
        <v>1369</v>
      </c>
      <c r="AE19" s="51" t="s">
        <v>1369</v>
      </c>
      <c r="AF19" s="51" t="s">
        <v>1369</v>
      </c>
      <c r="AG19" s="51" t="s">
        <v>1369</v>
      </c>
      <c r="AH19" s="51" t="s">
        <v>1369</v>
      </c>
      <c r="AI19" s="51" t="s">
        <v>1369</v>
      </c>
      <c r="AJ19" s="51" t="s">
        <v>1369</v>
      </c>
      <c r="AK19" s="51" t="s">
        <v>1369</v>
      </c>
      <c r="AL19" s="51" t="s">
        <v>1369</v>
      </c>
      <c r="AM19" s="51" t="s">
        <v>1369</v>
      </c>
      <c r="AN19" s="51" t="s">
        <v>1369</v>
      </c>
      <c r="AO19" s="51" t="s">
        <v>1369</v>
      </c>
      <c r="AP19" s="51" t="s">
        <v>1369</v>
      </c>
      <c r="AQ19" s="51" t="s">
        <v>1369</v>
      </c>
      <c r="AR19" s="51" t="s">
        <v>1369</v>
      </c>
      <c r="AS19" s="51" t="s">
        <v>1369</v>
      </c>
    </row>
    <row r="20" spans="1:45" ht="30" x14ac:dyDescent="0.25">
      <c r="A20" s="125" t="str">
        <f>'1'!A20</f>
        <v>0.6</v>
      </c>
      <c r="B20" s="232" t="str">
        <f>'1'!B20</f>
        <v>Прочие инвестиционные проекты, всего</v>
      </c>
      <c r="C20" s="125" t="str">
        <f>'1'!C20</f>
        <v>нд</v>
      </c>
      <c r="D20" s="51" t="s">
        <v>1369</v>
      </c>
      <c r="E20" s="51" t="s">
        <v>1369</v>
      </c>
      <c r="F20" s="51" t="s">
        <v>1369</v>
      </c>
      <c r="G20" s="51" t="s">
        <v>1369</v>
      </c>
      <c r="H20" s="51" t="s">
        <v>1369</v>
      </c>
      <c r="I20" s="51" t="s">
        <v>1369</v>
      </c>
      <c r="J20" s="51" t="s">
        <v>1369</v>
      </c>
      <c r="K20" s="51" t="s">
        <v>1369</v>
      </c>
      <c r="L20" s="51" t="s">
        <v>1369</v>
      </c>
      <c r="M20" s="51" t="s">
        <v>1369</v>
      </c>
      <c r="N20" s="51" t="s">
        <v>1369</v>
      </c>
      <c r="O20" s="51" t="s">
        <v>1369</v>
      </c>
      <c r="P20" s="51" t="s">
        <v>1369</v>
      </c>
      <c r="Q20" s="51" t="s">
        <v>1369</v>
      </c>
      <c r="R20" s="51" t="s">
        <v>1369</v>
      </c>
      <c r="S20" s="51" t="s">
        <v>1369</v>
      </c>
      <c r="T20" s="51" t="s">
        <v>1369</v>
      </c>
      <c r="U20" s="51" t="s">
        <v>1369</v>
      </c>
      <c r="V20" s="51" t="s">
        <v>1369</v>
      </c>
      <c r="W20" s="51" t="s">
        <v>1369</v>
      </c>
      <c r="X20" s="51" t="s">
        <v>1369</v>
      </c>
      <c r="Y20" s="51" t="s">
        <v>1369</v>
      </c>
      <c r="Z20" s="51" t="s">
        <v>1369</v>
      </c>
      <c r="AA20" s="51" t="s">
        <v>1369</v>
      </c>
      <c r="AB20" s="51" t="s">
        <v>1369</v>
      </c>
      <c r="AC20" s="51" t="s">
        <v>1369</v>
      </c>
      <c r="AD20" s="51" t="s">
        <v>1369</v>
      </c>
      <c r="AE20" s="51" t="s">
        <v>1369</v>
      </c>
      <c r="AF20" s="51" t="s">
        <v>1369</v>
      </c>
      <c r="AG20" s="51" t="s">
        <v>1369</v>
      </c>
      <c r="AH20" s="51" t="s">
        <v>1369</v>
      </c>
      <c r="AI20" s="51" t="s">
        <v>1369</v>
      </c>
      <c r="AJ20" s="51" t="s">
        <v>1369</v>
      </c>
      <c r="AK20" s="51" t="s">
        <v>1369</v>
      </c>
      <c r="AL20" s="51" t="s">
        <v>1369</v>
      </c>
      <c r="AM20" s="51" t="s">
        <v>1369</v>
      </c>
      <c r="AN20" s="51" t="s">
        <v>1369</v>
      </c>
      <c r="AO20" s="51" t="s">
        <v>1369</v>
      </c>
      <c r="AP20" s="51" t="s">
        <v>1369</v>
      </c>
      <c r="AQ20" s="51" t="s">
        <v>1369</v>
      </c>
      <c r="AR20" s="51" t="s">
        <v>1369</v>
      </c>
      <c r="AS20" s="51" t="s">
        <v>1369</v>
      </c>
    </row>
    <row r="21" spans="1:45" x14ac:dyDescent="0.25">
      <c r="A21" s="125">
        <f>'1'!A21</f>
        <v>1</v>
      </c>
      <c r="B21" s="232" t="str">
        <f>'1'!B21</f>
        <v>Приморский край</v>
      </c>
      <c r="C21" s="125" t="str">
        <f>'1'!C21</f>
        <v>нд</v>
      </c>
      <c r="D21" s="51" t="s">
        <v>1369</v>
      </c>
      <c r="E21" s="51" t="s">
        <v>1369</v>
      </c>
      <c r="F21" s="51" t="s">
        <v>1369</v>
      </c>
      <c r="G21" s="51" t="s">
        <v>1369</v>
      </c>
      <c r="H21" s="51" t="s">
        <v>1369</v>
      </c>
      <c r="I21" s="51" t="s">
        <v>1369</v>
      </c>
      <c r="J21" s="51" t="s">
        <v>1369</v>
      </c>
      <c r="K21" s="51" t="s">
        <v>1369</v>
      </c>
      <c r="L21" s="51" t="s">
        <v>1369</v>
      </c>
      <c r="M21" s="51" t="s">
        <v>1369</v>
      </c>
      <c r="N21" s="51" t="s">
        <v>1369</v>
      </c>
      <c r="O21" s="51" t="s">
        <v>1369</v>
      </c>
      <c r="P21" s="51" t="s">
        <v>1369</v>
      </c>
      <c r="Q21" s="51" t="s">
        <v>1369</v>
      </c>
      <c r="R21" s="51" t="s">
        <v>1369</v>
      </c>
      <c r="S21" s="51" t="s">
        <v>1369</v>
      </c>
      <c r="T21" s="51" t="s">
        <v>1369</v>
      </c>
      <c r="U21" s="51" t="s">
        <v>1369</v>
      </c>
      <c r="V21" s="51" t="s">
        <v>1369</v>
      </c>
      <c r="W21" s="51" t="s">
        <v>1369</v>
      </c>
      <c r="X21" s="51" t="s">
        <v>1369</v>
      </c>
      <c r="Y21" s="51" t="s">
        <v>1369</v>
      </c>
      <c r="Z21" s="51" t="s">
        <v>1369</v>
      </c>
      <c r="AA21" s="51" t="s">
        <v>1369</v>
      </c>
      <c r="AB21" s="51" t="s">
        <v>1369</v>
      </c>
      <c r="AC21" s="51" t="s">
        <v>1369</v>
      </c>
      <c r="AD21" s="51" t="s">
        <v>1369</v>
      </c>
      <c r="AE21" s="51" t="s">
        <v>1369</v>
      </c>
      <c r="AF21" s="51" t="s">
        <v>1369</v>
      </c>
      <c r="AG21" s="51" t="s">
        <v>1369</v>
      </c>
      <c r="AH21" s="51" t="s">
        <v>1369</v>
      </c>
      <c r="AI21" s="51" t="s">
        <v>1369</v>
      </c>
      <c r="AJ21" s="51" t="s">
        <v>1369</v>
      </c>
      <c r="AK21" s="51" t="s">
        <v>1369</v>
      </c>
      <c r="AL21" s="51" t="s">
        <v>1369</v>
      </c>
      <c r="AM21" s="51" t="s">
        <v>1369</v>
      </c>
      <c r="AN21" s="51" t="s">
        <v>1369</v>
      </c>
      <c r="AO21" s="51" t="s">
        <v>1369</v>
      </c>
      <c r="AP21" s="51" t="s">
        <v>1369</v>
      </c>
      <c r="AQ21" s="51" t="s">
        <v>1369</v>
      </c>
      <c r="AR21" s="51" t="s">
        <v>1369</v>
      </c>
      <c r="AS21" s="51" t="s">
        <v>1369</v>
      </c>
    </row>
    <row r="22" spans="1:45" ht="45" x14ac:dyDescent="0.25">
      <c r="A22" s="125" t="str">
        <f>'1'!A22</f>
        <v>1.2</v>
      </c>
      <c r="B22" s="232" t="str">
        <f>'1'!B22</f>
        <v>Реконструкция, модернизация, техническое перевооружение всего, в том числе:</v>
      </c>
      <c r="C22" s="125" t="str">
        <f>'1'!C22</f>
        <v>нд</v>
      </c>
      <c r="D22" s="51" t="s">
        <v>1369</v>
      </c>
      <c r="E22" s="51" t="s">
        <v>1369</v>
      </c>
      <c r="F22" s="51" t="s">
        <v>1369</v>
      </c>
      <c r="G22" s="51" t="s">
        <v>1369</v>
      </c>
      <c r="H22" s="51" t="s">
        <v>1369</v>
      </c>
      <c r="I22" s="51" t="s">
        <v>1369</v>
      </c>
      <c r="J22" s="51" t="s">
        <v>1369</v>
      </c>
      <c r="K22" s="51" t="s">
        <v>1369</v>
      </c>
      <c r="L22" s="51" t="s">
        <v>1369</v>
      </c>
      <c r="M22" s="51" t="s">
        <v>1369</v>
      </c>
      <c r="N22" s="51" t="s">
        <v>1369</v>
      </c>
      <c r="O22" s="51" t="s">
        <v>1369</v>
      </c>
      <c r="P22" s="51" t="s">
        <v>1369</v>
      </c>
      <c r="Q22" s="51" t="s">
        <v>1369</v>
      </c>
      <c r="R22" s="51" t="s">
        <v>1369</v>
      </c>
      <c r="S22" s="51" t="s">
        <v>1369</v>
      </c>
      <c r="T22" s="51" t="s">
        <v>1369</v>
      </c>
      <c r="U22" s="51" t="s">
        <v>1369</v>
      </c>
      <c r="V22" s="51" t="s">
        <v>1369</v>
      </c>
      <c r="W22" s="51" t="s">
        <v>1369</v>
      </c>
      <c r="X22" s="51" t="s">
        <v>1369</v>
      </c>
      <c r="Y22" s="51" t="s">
        <v>1369</v>
      </c>
      <c r="Z22" s="51" t="s">
        <v>1369</v>
      </c>
      <c r="AA22" s="51" t="s">
        <v>1369</v>
      </c>
      <c r="AB22" s="51" t="s">
        <v>1369</v>
      </c>
      <c r="AC22" s="51" t="s">
        <v>1369</v>
      </c>
      <c r="AD22" s="51" t="s">
        <v>1369</v>
      </c>
      <c r="AE22" s="51" t="s">
        <v>1369</v>
      </c>
      <c r="AF22" s="51" t="s">
        <v>1369</v>
      </c>
      <c r="AG22" s="51" t="s">
        <v>1369</v>
      </c>
      <c r="AH22" s="51" t="s">
        <v>1369</v>
      </c>
      <c r="AI22" s="51" t="s">
        <v>1369</v>
      </c>
      <c r="AJ22" s="51" t="s">
        <v>1369</v>
      </c>
      <c r="AK22" s="51" t="s">
        <v>1369</v>
      </c>
      <c r="AL22" s="51" t="s">
        <v>1369</v>
      </c>
      <c r="AM22" s="51" t="s">
        <v>1369</v>
      </c>
      <c r="AN22" s="51" t="s">
        <v>1369</v>
      </c>
      <c r="AO22" s="51" t="s">
        <v>1369</v>
      </c>
      <c r="AP22" s="51" t="s">
        <v>1369</v>
      </c>
      <c r="AQ22" s="51" t="s">
        <v>1369</v>
      </c>
      <c r="AR22" s="51" t="s">
        <v>1369</v>
      </c>
      <c r="AS22" s="51" t="s">
        <v>1369</v>
      </c>
    </row>
    <row r="23" spans="1:45" ht="75" x14ac:dyDescent="0.25">
      <c r="A23" s="125" t="str">
        <f>'1'!A23</f>
        <v>1.2.1.2</v>
      </c>
      <c r="B23" s="232" t="str">
        <f>'1'!B23</f>
        <v>Модернизация, техническое перевооружение трансформаторных и иных подстанций, распределительных пунктов, всего, в том числе:</v>
      </c>
      <c r="C23" s="125" t="str">
        <f>'1'!C23</f>
        <v>нд</v>
      </c>
      <c r="D23" s="51" t="s">
        <v>1369</v>
      </c>
      <c r="E23" s="51" t="s">
        <v>1369</v>
      </c>
      <c r="F23" s="51" t="s">
        <v>1369</v>
      </c>
      <c r="G23" s="51" t="s">
        <v>1369</v>
      </c>
      <c r="H23" s="51" t="s">
        <v>1369</v>
      </c>
      <c r="I23" s="51" t="s">
        <v>1369</v>
      </c>
      <c r="J23" s="51" t="s">
        <v>1369</v>
      </c>
      <c r="K23" s="51" t="s">
        <v>1369</v>
      </c>
      <c r="L23" s="51" t="s">
        <v>1369</v>
      </c>
      <c r="M23" s="51" t="s">
        <v>1369</v>
      </c>
      <c r="N23" s="51" t="s">
        <v>1369</v>
      </c>
      <c r="O23" s="51" t="s">
        <v>1369</v>
      </c>
      <c r="P23" s="51" t="s">
        <v>1369</v>
      </c>
      <c r="Q23" s="51" t="s">
        <v>1369</v>
      </c>
      <c r="R23" s="51" t="s">
        <v>1369</v>
      </c>
      <c r="S23" s="51" t="s">
        <v>1369</v>
      </c>
      <c r="T23" s="51" t="s">
        <v>1369</v>
      </c>
      <c r="U23" s="51" t="s">
        <v>1369</v>
      </c>
      <c r="V23" s="51" t="s">
        <v>1369</v>
      </c>
      <c r="W23" s="51" t="s">
        <v>1369</v>
      </c>
      <c r="X23" s="51" t="s">
        <v>1369</v>
      </c>
      <c r="Y23" s="51" t="s">
        <v>1369</v>
      </c>
      <c r="Z23" s="51" t="s">
        <v>1369</v>
      </c>
      <c r="AA23" s="51" t="s">
        <v>1369</v>
      </c>
      <c r="AB23" s="51" t="s">
        <v>1369</v>
      </c>
      <c r="AC23" s="51" t="s">
        <v>1369</v>
      </c>
      <c r="AD23" s="51" t="s">
        <v>1369</v>
      </c>
      <c r="AE23" s="51" t="s">
        <v>1369</v>
      </c>
      <c r="AF23" s="51" t="s">
        <v>1369</v>
      </c>
      <c r="AG23" s="51" t="s">
        <v>1369</v>
      </c>
      <c r="AH23" s="51" t="s">
        <v>1369</v>
      </c>
      <c r="AI23" s="51" t="s">
        <v>1369</v>
      </c>
      <c r="AJ23" s="51" t="s">
        <v>1369</v>
      </c>
      <c r="AK23" s="51" t="s">
        <v>1369</v>
      </c>
      <c r="AL23" s="51" t="s">
        <v>1369</v>
      </c>
      <c r="AM23" s="51" t="s">
        <v>1369</v>
      </c>
      <c r="AN23" s="51" t="s">
        <v>1369</v>
      </c>
      <c r="AO23" s="51" t="s">
        <v>1369</v>
      </c>
      <c r="AP23" s="51" t="s">
        <v>1369</v>
      </c>
      <c r="AQ23" s="51" t="s">
        <v>1369</v>
      </c>
      <c r="AR23" s="51" t="s">
        <v>1369</v>
      </c>
      <c r="AS23" s="51" t="s">
        <v>1369</v>
      </c>
    </row>
    <row r="24" spans="1:45" ht="30" x14ac:dyDescent="0.25">
      <c r="A24" s="125" t="str">
        <f>'1'!A24</f>
        <v>1.2.1.2.1</v>
      </c>
      <c r="B24" s="232" t="str">
        <f>'1'!B24</f>
        <v>ТМ-63 кВА ТП-122 ул.Хабаровская; ТП-133 ул. Мельничная АЗС</v>
      </c>
      <c r="C24" s="125" t="str">
        <f>'1'!C24</f>
        <v>J_1.2.1.2.1.M</v>
      </c>
      <c r="D24" s="51" t="s">
        <v>1369</v>
      </c>
      <c r="E24" s="51" t="s">
        <v>1369</v>
      </c>
      <c r="F24" s="51" t="s">
        <v>1369</v>
      </c>
      <c r="G24" s="51" t="s">
        <v>1369</v>
      </c>
      <c r="H24" s="51" t="s">
        <v>1369</v>
      </c>
      <c r="I24" s="51" t="s">
        <v>1369</v>
      </c>
      <c r="J24" s="51" t="s">
        <v>1369</v>
      </c>
      <c r="K24" s="51" t="s">
        <v>1369</v>
      </c>
      <c r="L24" s="51" t="s">
        <v>1369</v>
      </c>
      <c r="M24" s="51" t="s">
        <v>1369</v>
      </c>
      <c r="N24" s="51" t="s">
        <v>1369</v>
      </c>
      <c r="O24" s="51" t="s">
        <v>1369</v>
      </c>
      <c r="P24" s="51" t="s">
        <v>1369</v>
      </c>
      <c r="Q24" s="51" t="s">
        <v>1369</v>
      </c>
      <c r="R24" s="51" t="s">
        <v>1369</v>
      </c>
      <c r="S24" s="51" t="s">
        <v>1369</v>
      </c>
      <c r="T24" s="51" t="s">
        <v>1369</v>
      </c>
      <c r="U24" s="51" t="s">
        <v>1369</v>
      </c>
      <c r="V24" s="51" t="s">
        <v>1369</v>
      </c>
      <c r="W24" s="51" t="s">
        <v>1369</v>
      </c>
      <c r="X24" s="51" t="s">
        <v>1369</v>
      </c>
      <c r="Y24" s="51" t="s">
        <v>1369</v>
      </c>
      <c r="Z24" s="51" t="s">
        <v>1369</v>
      </c>
      <c r="AA24" s="51" t="s">
        <v>1369</v>
      </c>
      <c r="AB24" s="51" t="s">
        <v>1369</v>
      </c>
      <c r="AC24" s="51" t="s">
        <v>1369</v>
      </c>
      <c r="AD24" s="51" t="s">
        <v>1369</v>
      </c>
      <c r="AE24" s="51" t="s">
        <v>1369</v>
      </c>
      <c r="AF24" s="51" t="s">
        <v>1369</v>
      </c>
      <c r="AG24" s="51" t="s">
        <v>1369</v>
      </c>
      <c r="AH24" s="51" t="s">
        <v>1369</v>
      </c>
      <c r="AI24" s="51" t="s">
        <v>1369</v>
      </c>
      <c r="AJ24" s="51" t="s">
        <v>1369</v>
      </c>
      <c r="AK24" s="51" t="s">
        <v>1369</v>
      </c>
      <c r="AL24" s="51" t="s">
        <v>1369</v>
      </c>
      <c r="AM24" s="51" t="s">
        <v>1369</v>
      </c>
      <c r="AN24" s="51" t="s">
        <v>1369</v>
      </c>
      <c r="AO24" s="51" t="s">
        <v>1369</v>
      </c>
      <c r="AP24" s="51" t="s">
        <v>1369</v>
      </c>
      <c r="AQ24" s="51" t="s">
        <v>1369</v>
      </c>
      <c r="AR24" s="51" t="s">
        <v>1369</v>
      </c>
      <c r="AS24" s="51" t="s">
        <v>1369</v>
      </c>
    </row>
    <row r="25" spans="1:45" ht="30" x14ac:dyDescent="0.25">
      <c r="A25" s="125" t="str">
        <f>'1'!A25</f>
        <v>1.2.1.2.2</v>
      </c>
      <c r="B25" s="232" t="str">
        <f>'1'!B25</f>
        <v>ТМ-100 кВА ТП-22 ул.Приморская  43/7</v>
      </c>
      <c r="C25" s="125" t="str">
        <f>'1'!C25</f>
        <v>J_1.2.1.2.2.K</v>
      </c>
      <c r="D25" s="51" t="s">
        <v>1369</v>
      </c>
      <c r="E25" s="51" t="s">
        <v>1369</v>
      </c>
      <c r="F25" s="51" t="s">
        <v>1369</v>
      </c>
      <c r="G25" s="51" t="s">
        <v>1369</v>
      </c>
      <c r="H25" s="51" t="s">
        <v>1369</v>
      </c>
      <c r="I25" s="51" t="s">
        <v>1369</v>
      </c>
      <c r="J25" s="51" t="s">
        <v>1369</v>
      </c>
      <c r="K25" s="51" t="s">
        <v>1369</v>
      </c>
      <c r="L25" s="51" t="s">
        <v>1369</v>
      </c>
      <c r="M25" s="51" t="s">
        <v>1369</v>
      </c>
      <c r="N25" s="51" t="s">
        <v>1369</v>
      </c>
      <c r="O25" s="51" t="s">
        <v>1369</v>
      </c>
      <c r="P25" s="51" t="s">
        <v>1369</v>
      </c>
      <c r="Q25" s="51" t="s">
        <v>1369</v>
      </c>
      <c r="R25" s="51" t="s">
        <v>1369</v>
      </c>
      <c r="S25" s="51" t="s">
        <v>1369</v>
      </c>
      <c r="T25" s="51" t="s">
        <v>1369</v>
      </c>
      <c r="U25" s="51" t="s">
        <v>1369</v>
      </c>
      <c r="V25" s="51" t="s">
        <v>1369</v>
      </c>
      <c r="W25" s="51" t="s">
        <v>1369</v>
      </c>
      <c r="X25" s="51" t="s">
        <v>1369</v>
      </c>
      <c r="Y25" s="51" t="s">
        <v>1369</v>
      </c>
      <c r="Z25" s="51" t="s">
        <v>1369</v>
      </c>
      <c r="AA25" s="51" t="s">
        <v>1369</v>
      </c>
      <c r="AB25" s="51" t="s">
        <v>1369</v>
      </c>
      <c r="AC25" s="51" t="s">
        <v>1369</v>
      </c>
      <c r="AD25" s="51" t="s">
        <v>1369</v>
      </c>
      <c r="AE25" s="51" t="s">
        <v>1369</v>
      </c>
      <c r="AF25" s="51" t="s">
        <v>1369</v>
      </c>
      <c r="AG25" s="51" t="s">
        <v>1369</v>
      </c>
      <c r="AH25" s="51" t="s">
        <v>1369</v>
      </c>
      <c r="AI25" s="51" t="s">
        <v>1369</v>
      </c>
      <c r="AJ25" s="51" t="s">
        <v>1369</v>
      </c>
      <c r="AK25" s="51" t="s">
        <v>1369</v>
      </c>
      <c r="AL25" s="51" t="s">
        <v>1369</v>
      </c>
      <c r="AM25" s="51" t="s">
        <v>1369</v>
      </c>
      <c r="AN25" s="51" t="s">
        <v>1369</v>
      </c>
      <c r="AO25" s="51" t="s">
        <v>1369</v>
      </c>
      <c r="AP25" s="51" t="s">
        <v>1369</v>
      </c>
      <c r="AQ25" s="51" t="s">
        <v>1369</v>
      </c>
      <c r="AR25" s="51" t="s">
        <v>1369</v>
      </c>
      <c r="AS25" s="51" t="s">
        <v>1369</v>
      </c>
    </row>
    <row r="26" spans="1:45" ht="105" x14ac:dyDescent="0.25">
      <c r="A26" s="125" t="str">
        <f>'1'!A26</f>
        <v>1.2.1.2.3</v>
      </c>
      <c r="B26" s="232" t="str">
        <f>'1'!B26</f>
        <v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6" s="125" t="str">
        <f>'1'!C26</f>
        <v>J_1.2.1.2.3.O</v>
      </c>
      <c r="D26" s="51" t="s">
        <v>1369</v>
      </c>
      <c r="E26" s="51" t="s">
        <v>1369</v>
      </c>
      <c r="F26" s="51" t="s">
        <v>1369</v>
      </c>
      <c r="G26" s="51" t="s">
        <v>1369</v>
      </c>
      <c r="H26" s="51" t="s">
        <v>1369</v>
      </c>
      <c r="I26" s="51" t="s">
        <v>1369</v>
      </c>
      <c r="J26" s="51" t="s">
        <v>1369</v>
      </c>
      <c r="K26" s="51" t="s">
        <v>1369</v>
      </c>
      <c r="L26" s="51" t="s">
        <v>1369</v>
      </c>
      <c r="M26" s="51" t="s">
        <v>1369</v>
      </c>
      <c r="N26" s="51" t="s">
        <v>1369</v>
      </c>
      <c r="O26" s="51" t="s">
        <v>1369</v>
      </c>
      <c r="P26" s="51" t="s">
        <v>1369</v>
      </c>
      <c r="Q26" s="51" t="s">
        <v>1369</v>
      </c>
      <c r="R26" s="51" t="s">
        <v>1369</v>
      </c>
      <c r="S26" s="51" t="s">
        <v>1369</v>
      </c>
      <c r="T26" s="51" t="s">
        <v>1369</v>
      </c>
      <c r="U26" s="51" t="s">
        <v>1369</v>
      </c>
      <c r="V26" s="51" t="s">
        <v>1369</v>
      </c>
      <c r="W26" s="51" t="s">
        <v>1369</v>
      </c>
      <c r="X26" s="51" t="s">
        <v>1369</v>
      </c>
      <c r="Y26" s="51" t="s">
        <v>1369</v>
      </c>
      <c r="Z26" s="51" t="s">
        <v>1369</v>
      </c>
      <c r="AA26" s="51" t="s">
        <v>1369</v>
      </c>
      <c r="AB26" s="51" t="s">
        <v>1369</v>
      </c>
      <c r="AC26" s="51" t="s">
        <v>1369</v>
      </c>
      <c r="AD26" s="51" t="s">
        <v>1369</v>
      </c>
      <c r="AE26" s="51" t="s">
        <v>1369</v>
      </c>
      <c r="AF26" s="51" t="s">
        <v>1369</v>
      </c>
      <c r="AG26" s="51" t="s">
        <v>1369</v>
      </c>
      <c r="AH26" s="51" t="s">
        <v>1369</v>
      </c>
      <c r="AI26" s="51" t="s">
        <v>1369</v>
      </c>
      <c r="AJ26" s="51" t="s">
        <v>1369</v>
      </c>
      <c r="AK26" s="51" t="s">
        <v>1369</v>
      </c>
      <c r="AL26" s="51" t="s">
        <v>1369</v>
      </c>
      <c r="AM26" s="51" t="s">
        <v>1369</v>
      </c>
      <c r="AN26" s="51" t="s">
        <v>1369</v>
      </c>
      <c r="AO26" s="51" t="s">
        <v>1369</v>
      </c>
      <c r="AP26" s="51" t="s">
        <v>1369</v>
      </c>
      <c r="AQ26" s="51" t="s">
        <v>1369</v>
      </c>
      <c r="AR26" s="51" t="s">
        <v>1369</v>
      </c>
      <c r="AS26" s="51" t="s">
        <v>1369</v>
      </c>
    </row>
    <row r="27" spans="1:45" ht="195" x14ac:dyDescent="0.25">
      <c r="A27" s="125" t="str">
        <f>'1'!A27</f>
        <v>1.2.1.2.4</v>
      </c>
      <c r="B27" s="232" t="str">
        <f>'1'!B27</f>
        <v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v>
      </c>
      <c r="C27" s="125" t="str">
        <f>'1'!C27</f>
        <v>J_1.2.1.2.4.O</v>
      </c>
      <c r="D27" s="51" t="s">
        <v>1369</v>
      </c>
      <c r="E27" s="51" t="s">
        <v>1369</v>
      </c>
      <c r="F27" s="51" t="s">
        <v>1369</v>
      </c>
      <c r="G27" s="51" t="s">
        <v>1369</v>
      </c>
      <c r="H27" s="51" t="s">
        <v>1369</v>
      </c>
      <c r="I27" s="51" t="s">
        <v>1369</v>
      </c>
      <c r="J27" s="51" t="s">
        <v>1369</v>
      </c>
      <c r="K27" s="51" t="s">
        <v>1369</v>
      </c>
      <c r="L27" s="51" t="s">
        <v>1369</v>
      </c>
      <c r="M27" s="51" t="s">
        <v>1369</v>
      </c>
      <c r="N27" s="51" t="s">
        <v>1369</v>
      </c>
      <c r="O27" s="51" t="s">
        <v>1369</v>
      </c>
      <c r="P27" s="51" t="s">
        <v>1369</v>
      </c>
      <c r="Q27" s="51" t="s">
        <v>1369</v>
      </c>
      <c r="R27" s="51" t="s">
        <v>1369</v>
      </c>
      <c r="S27" s="51" t="s">
        <v>1369</v>
      </c>
      <c r="T27" s="51" t="s">
        <v>1369</v>
      </c>
      <c r="U27" s="51" t="s">
        <v>1369</v>
      </c>
      <c r="V27" s="51" t="s">
        <v>1369</v>
      </c>
      <c r="W27" s="51" t="s">
        <v>1369</v>
      </c>
      <c r="X27" s="51" t="s">
        <v>1369</v>
      </c>
      <c r="Y27" s="51" t="s">
        <v>1369</v>
      </c>
      <c r="Z27" s="51" t="s">
        <v>1369</v>
      </c>
      <c r="AA27" s="51" t="s">
        <v>1369</v>
      </c>
      <c r="AB27" s="51" t="s">
        <v>1369</v>
      </c>
      <c r="AC27" s="51" t="s">
        <v>1369</v>
      </c>
      <c r="AD27" s="51" t="s">
        <v>1369</v>
      </c>
      <c r="AE27" s="51" t="s">
        <v>1369</v>
      </c>
      <c r="AF27" s="51" t="s">
        <v>1369</v>
      </c>
      <c r="AG27" s="51" t="s">
        <v>1369</v>
      </c>
      <c r="AH27" s="51" t="s">
        <v>1369</v>
      </c>
      <c r="AI27" s="51" t="s">
        <v>1369</v>
      </c>
      <c r="AJ27" s="51" t="s">
        <v>1369</v>
      </c>
      <c r="AK27" s="51" t="s">
        <v>1369</v>
      </c>
      <c r="AL27" s="51" t="s">
        <v>1369</v>
      </c>
      <c r="AM27" s="51" t="s">
        <v>1369</v>
      </c>
      <c r="AN27" s="51" t="s">
        <v>1369</v>
      </c>
      <c r="AO27" s="51" t="s">
        <v>1369</v>
      </c>
      <c r="AP27" s="51" t="s">
        <v>1369</v>
      </c>
      <c r="AQ27" s="51" t="s">
        <v>1369</v>
      </c>
      <c r="AR27" s="51" t="s">
        <v>1369</v>
      </c>
      <c r="AS27" s="51" t="s">
        <v>1369</v>
      </c>
    </row>
    <row r="28" spans="1:45" ht="345" x14ac:dyDescent="0.25">
      <c r="A28" s="125" t="str">
        <f>'1'!A28</f>
        <v>1.2.1.2.5</v>
      </c>
      <c r="B28" s="232" t="str">
        <f>'1'!B28</f>
        <v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v>
      </c>
      <c r="C28" s="125" t="str">
        <f>'1'!C28</f>
        <v>J_1.2.1.2.5.O</v>
      </c>
      <c r="D28" s="51" t="s">
        <v>1369</v>
      </c>
      <c r="E28" s="51" t="s">
        <v>1369</v>
      </c>
      <c r="F28" s="51" t="s">
        <v>1369</v>
      </c>
      <c r="G28" s="51" t="s">
        <v>1369</v>
      </c>
      <c r="H28" s="51" t="s">
        <v>1369</v>
      </c>
      <c r="I28" s="51" t="s">
        <v>1369</v>
      </c>
      <c r="J28" s="51" t="s">
        <v>1369</v>
      </c>
      <c r="K28" s="51" t="s">
        <v>1369</v>
      </c>
      <c r="L28" s="51" t="s">
        <v>1369</v>
      </c>
      <c r="M28" s="51" t="s">
        <v>1369</v>
      </c>
      <c r="N28" s="51" t="s">
        <v>1369</v>
      </c>
      <c r="O28" s="51" t="s">
        <v>1369</v>
      </c>
      <c r="P28" s="51" t="s">
        <v>1369</v>
      </c>
      <c r="Q28" s="51" t="s">
        <v>1369</v>
      </c>
      <c r="R28" s="51" t="s">
        <v>1369</v>
      </c>
      <c r="S28" s="51" t="s">
        <v>1369</v>
      </c>
      <c r="T28" s="51" t="s">
        <v>1369</v>
      </c>
      <c r="U28" s="51" t="s">
        <v>1369</v>
      </c>
      <c r="V28" s="51" t="s">
        <v>1369</v>
      </c>
      <c r="W28" s="51" t="s">
        <v>1369</v>
      </c>
      <c r="X28" s="51" t="s">
        <v>1369</v>
      </c>
      <c r="Y28" s="51" t="s">
        <v>1369</v>
      </c>
      <c r="Z28" s="51" t="s">
        <v>1369</v>
      </c>
      <c r="AA28" s="51" t="s">
        <v>1369</v>
      </c>
      <c r="AB28" s="51" t="s">
        <v>1369</v>
      </c>
      <c r="AC28" s="51" t="s">
        <v>1369</v>
      </c>
      <c r="AD28" s="51" t="s">
        <v>1369</v>
      </c>
      <c r="AE28" s="51" t="s">
        <v>1369</v>
      </c>
      <c r="AF28" s="51" t="s">
        <v>1369</v>
      </c>
      <c r="AG28" s="51" t="s">
        <v>1369</v>
      </c>
      <c r="AH28" s="51" t="s">
        <v>1369</v>
      </c>
      <c r="AI28" s="51" t="s">
        <v>1369</v>
      </c>
      <c r="AJ28" s="51" t="s">
        <v>1369</v>
      </c>
      <c r="AK28" s="51" t="s">
        <v>1369</v>
      </c>
      <c r="AL28" s="51" t="s">
        <v>1369</v>
      </c>
      <c r="AM28" s="51" t="s">
        <v>1369</v>
      </c>
      <c r="AN28" s="51" t="s">
        <v>1369</v>
      </c>
      <c r="AO28" s="51" t="s">
        <v>1369</v>
      </c>
      <c r="AP28" s="51" t="s">
        <v>1369</v>
      </c>
      <c r="AQ28" s="51" t="s">
        <v>1369</v>
      </c>
      <c r="AR28" s="51" t="s">
        <v>1369</v>
      </c>
      <c r="AS28" s="51" t="s">
        <v>1369</v>
      </c>
    </row>
    <row r="29" spans="1:45" ht="135" x14ac:dyDescent="0.25">
      <c r="A29" s="125" t="str">
        <f>'1'!A29</f>
        <v>1.2.1.2.6</v>
      </c>
      <c r="B29" s="232" t="str">
        <f>'1'!B29</f>
        <v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v>
      </c>
      <c r="C29" s="125" t="str">
        <f>'1'!C29</f>
        <v>J_1.2.1.2.6.O</v>
      </c>
      <c r="D29" s="51" t="s">
        <v>1369</v>
      </c>
      <c r="E29" s="51" t="s">
        <v>1369</v>
      </c>
      <c r="F29" s="51" t="s">
        <v>1369</v>
      </c>
      <c r="G29" s="51" t="s">
        <v>1369</v>
      </c>
      <c r="H29" s="51" t="s">
        <v>1369</v>
      </c>
      <c r="I29" s="51" t="s">
        <v>1369</v>
      </c>
      <c r="J29" s="51" t="s">
        <v>1369</v>
      </c>
      <c r="K29" s="51" t="s">
        <v>1369</v>
      </c>
      <c r="L29" s="51" t="s">
        <v>1369</v>
      </c>
      <c r="M29" s="51" t="s">
        <v>1369</v>
      </c>
      <c r="N29" s="51" t="s">
        <v>1369</v>
      </c>
      <c r="O29" s="51" t="s">
        <v>1369</v>
      </c>
      <c r="P29" s="51" t="s">
        <v>1369</v>
      </c>
      <c r="Q29" s="51" t="s">
        <v>1369</v>
      </c>
      <c r="R29" s="51" t="s">
        <v>1369</v>
      </c>
      <c r="S29" s="51" t="s">
        <v>1369</v>
      </c>
      <c r="T29" s="51" t="s">
        <v>1369</v>
      </c>
      <c r="U29" s="51" t="s">
        <v>1369</v>
      </c>
      <c r="V29" s="51" t="s">
        <v>1369</v>
      </c>
      <c r="W29" s="51" t="s">
        <v>1369</v>
      </c>
      <c r="X29" s="51" t="s">
        <v>1369</v>
      </c>
      <c r="Y29" s="51" t="s">
        <v>1369</v>
      </c>
      <c r="Z29" s="51" t="s">
        <v>1369</v>
      </c>
      <c r="AA29" s="51" t="s">
        <v>1369</v>
      </c>
      <c r="AB29" s="51" t="s">
        <v>1369</v>
      </c>
      <c r="AC29" s="51" t="s">
        <v>1369</v>
      </c>
      <c r="AD29" s="51" t="s">
        <v>1369</v>
      </c>
      <c r="AE29" s="51" t="s">
        <v>1369</v>
      </c>
      <c r="AF29" s="51" t="s">
        <v>1369</v>
      </c>
      <c r="AG29" s="51" t="s">
        <v>1369</v>
      </c>
      <c r="AH29" s="51" t="s">
        <v>1369</v>
      </c>
      <c r="AI29" s="51" t="s">
        <v>1369</v>
      </c>
      <c r="AJ29" s="51" t="s">
        <v>1369</v>
      </c>
      <c r="AK29" s="51" t="s">
        <v>1369</v>
      </c>
      <c r="AL29" s="51" t="s">
        <v>1369</v>
      </c>
      <c r="AM29" s="51" t="s">
        <v>1369</v>
      </c>
      <c r="AN29" s="51" t="s">
        <v>1369</v>
      </c>
      <c r="AO29" s="51" t="s">
        <v>1369</v>
      </c>
      <c r="AP29" s="51" t="s">
        <v>1369</v>
      </c>
      <c r="AQ29" s="51" t="s">
        <v>1369</v>
      </c>
      <c r="AR29" s="51" t="s">
        <v>1369</v>
      </c>
      <c r="AS29" s="51" t="s">
        <v>1369</v>
      </c>
    </row>
    <row r="30" spans="1:45" x14ac:dyDescent="0.25">
      <c r="A30" s="125" t="str">
        <f>'1'!A30</f>
        <v>1.2.1.2.7</v>
      </c>
      <c r="B30" s="232" t="str">
        <f>'1'!B30</f>
        <v xml:space="preserve">ТМ-1000 кВА ТП-11 ул.Покуса    1а. </v>
      </c>
      <c r="C30" s="125" t="str">
        <f>'1'!C30</f>
        <v>J_1.2.1.2.7.K</v>
      </c>
      <c r="D30" s="51" t="s">
        <v>1369</v>
      </c>
      <c r="E30" s="51" t="s">
        <v>1369</v>
      </c>
      <c r="F30" s="51" t="s">
        <v>1369</v>
      </c>
      <c r="G30" s="51" t="s">
        <v>1369</v>
      </c>
      <c r="H30" s="51" t="s">
        <v>1369</v>
      </c>
      <c r="I30" s="51" t="s">
        <v>1369</v>
      </c>
      <c r="J30" s="51" t="s">
        <v>1369</v>
      </c>
      <c r="K30" s="51" t="s">
        <v>1369</v>
      </c>
      <c r="L30" s="51" t="s">
        <v>1369</v>
      </c>
      <c r="M30" s="51" t="s">
        <v>1369</v>
      </c>
      <c r="N30" s="51" t="s">
        <v>1369</v>
      </c>
      <c r="O30" s="51" t="s">
        <v>1369</v>
      </c>
      <c r="P30" s="51" t="s">
        <v>1369</v>
      </c>
      <c r="Q30" s="51" t="s">
        <v>1369</v>
      </c>
      <c r="R30" s="51" t="s">
        <v>1369</v>
      </c>
      <c r="S30" s="51" t="s">
        <v>1369</v>
      </c>
      <c r="T30" s="51" t="s">
        <v>1369</v>
      </c>
      <c r="U30" s="51" t="s">
        <v>1369</v>
      </c>
      <c r="V30" s="51" t="s">
        <v>1369</v>
      </c>
      <c r="W30" s="51" t="s">
        <v>1369</v>
      </c>
      <c r="X30" s="51" t="s">
        <v>1369</v>
      </c>
      <c r="Y30" s="51" t="s">
        <v>1369</v>
      </c>
      <c r="Z30" s="51" t="s">
        <v>1369</v>
      </c>
      <c r="AA30" s="51" t="s">
        <v>1369</v>
      </c>
      <c r="AB30" s="51" t="s">
        <v>1369</v>
      </c>
      <c r="AC30" s="51" t="s">
        <v>1369</v>
      </c>
      <c r="AD30" s="51" t="s">
        <v>1369</v>
      </c>
      <c r="AE30" s="51" t="s">
        <v>1369</v>
      </c>
      <c r="AF30" s="51" t="s">
        <v>1369</v>
      </c>
      <c r="AG30" s="51" t="s">
        <v>1369</v>
      </c>
      <c r="AH30" s="51" t="s">
        <v>1369</v>
      </c>
      <c r="AI30" s="51" t="s">
        <v>1369</v>
      </c>
      <c r="AJ30" s="51" t="s">
        <v>1369</v>
      </c>
      <c r="AK30" s="51" t="s">
        <v>1369</v>
      </c>
      <c r="AL30" s="51" t="s">
        <v>1369</v>
      </c>
      <c r="AM30" s="51" t="s">
        <v>1369</v>
      </c>
      <c r="AN30" s="51" t="s">
        <v>1369</v>
      </c>
      <c r="AO30" s="51" t="s">
        <v>1369</v>
      </c>
      <c r="AP30" s="51" t="s">
        <v>1369</v>
      </c>
      <c r="AQ30" s="51" t="s">
        <v>1369</v>
      </c>
      <c r="AR30" s="51" t="s">
        <v>1369</v>
      </c>
      <c r="AS30" s="51" t="s">
        <v>1369</v>
      </c>
    </row>
    <row r="31" spans="1:45" x14ac:dyDescent="0.25">
      <c r="A31" s="125" t="str">
        <f>'1'!A31</f>
        <v>1.2.1.2.8</v>
      </c>
      <c r="B31" s="232" t="str">
        <f>'1'!B31</f>
        <v>ТМ- 10000кВА ПС ЗСМ</v>
      </c>
      <c r="C31" s="125" t="str">
        <f>'1'!C31</f>
        <v>J_1.2.1.2.8.O</v>
      </c>
      <c r="D31" s="51" t="s">
        <v>1369</v>
      </c>
      <c r="E31" s="51" t="s">
        <v>1369</v>
      </c>
      <c r="F31" s="51" t="s">
        <v>1369</v>
      </c>
      <c r="G31" s="51" t="s">
        <v>1369</v>
      </c>
      <c r="H31" s="51" t="s">
        <v>1369</v>
      </c>
      <c r="I31" s="51" t="s">
        <v>1369</v>
      </c>
      <c r="J31" s="51" t="s">
        <v>1369</v>
      </c>
      <c r="K31" s="51" t="s">
        <v>1369</v>
      </c>
      <c r="L31" s="51" t="s">
        <v>1369</v>
      </c>
      <c r="M31" s="51" t="s">
        <v>1369</v>
      </c>
      <c r="N31" s="51" t="s">
        <v>1369</v>
      </c>
      <c r="O31" s="51" t="s">
        <v>1369</v>
      </c>
      <c r="P31" s="51" t="s">
        <v>1369</v>
      </c>
      <c r="Q31" s="51" t="s">
        <v>1369</v>
      </c>
      <c r="R31" s="51" t="s">
        <v>1369</v>
      </c>
      <c r="S31" s="51" t="s">
        <v>1369</v>
      </c>
      <c r="T31" s="51" t="s">
        <v>1369</v>
      </c>
      <c r="U31" s="51" t="s">
        <v>1369</v>
      </c>
      <c r="V31" s="51" t="s">
        <v>1369</v>
      </c>
      <c r="W31" s="51" t="s">
        <v>1369</v>
      </c>
      <c r="X31" s="51" t="s">
        <v>1369</v>
      </c>
      <c r="Y31" s="51" t="s">
        <v>1369</v>
      </c>
      <c r="Z31" s="51" t="s">
        <v>1369</v>
      </c>
      <c r="AA31" s="51" t="s">
        <v>1369</v>
      </c>
      <c r="AB31" s="51" t="s">
        <v>1369</v>
      </c>
      <c r="AC31" s="51" t="s">
        <v>1369</v>
      </c>
      <c r="AD31" s="51" t="s">
        <v>1369</v>
      </c>
      <c r="AE31" s="51" t="s">
        <v>1369</v>
      </c>
      <c r="AF31" s="51" t="s">
        <v>1369</v>
      </c>
      <c r="AG31" s="51" t="s">
        <v>1369</v>
      </c>
      <c r="AH31" s="51" t="s">
        <v>1369</v>
      </c>
      <c r="AI31" s="51" t="s">
        <v>1369</v>
      </c>
      <c r="AJ31" s="51" t="s">
        <v>1369</v>
      </c>
      <c r="AK31" s="51" t="s">
        <v>1369</v>
      </c>
      <c r="AL31" s="51" t="s">
        <v>1369</v>
      </c>
      <c r="AM31" s="51" t="s">
        <v>1369</v>
      </c>
      <c r="AN31" s="51" t="s">
        <v>1369</v>
      </c>
      <c r="AO31" s="51" t="s">
        <v>1369</v>
      </c>
      <c r="AP31" s="51" t="s">
        <v>1369</v>
      </c>
      <c r="AQ31" s="51" t="s">
        <v>1369</v>
      </c>
      <c r="AR31" s="51" t="s">
        <v>1369</v>
      </c>
      <c r="AS31" s="51" t="s">
        <v>1369</v>
      </c>
    </row>
    <row r="32" spans="1:45" x14ac:dyDescent="0.25">
      <c r="A32" s="125" t="str">
        <f>'1'!A32</f>
        <v>1.2.1.2.9</v>
      </c>
      <c r="B32" s="232" t="str">
        <f>'1'!B32</f>
        <v xml:space="preserve">КТПБ -31 ул. Комсомольская 114   </v>
      </c>
      <c r="C32" s="125" t="str">
        <f>'1'!C32</f>
        <v>J_1.2.1.2.9.N</v>
      </c>
      <c r="D32" s="51" t="s">
        <v>1369</v>
      </c>
      <c r="E32" s="51" t="s">
        <v>1369</v>
      </c>
      <c r="F32" s="51" t="s">
        <v>1369</v>
      </c>
      <c r="G32" s="51" t="s">
        <v>1369</v>
      </c>
      <c r="H32" s="51" t="s">
        <v>1369</v>
      </c>
      <c r="I32" s="51" t="s">
        <v>1369</v>
      </c>
      <c r="J32" s="51" t="s">
        <v>1369</v>
      </c>
      <c r="K32" s="51" t="s">
        <v>1369</v>
      </c>
      <c r="L32" s="51" t="s">
        <v>1369</v>
      </c>
      <c r="M32" s="51" t="s">
        <v>1369</v>
      </c>
      <c r="N32" s="51" t="s">
        <v>1369</v>
      </c>
      <c r="O32" s="51" t="s">
        <v>1369</v>
      </c>
      <c r="P32" s="51" t="s">
        <v>1369</v>
      </c>
      <c r="Q32" s="51" t="s">
        <v>1369</v>
      </c>
      <c r="R32" s="51" t="s">
        <v>1369</v>
      </c>
      <c r="S32" s="51" t="s">
        <v>1369</v>
      </c>
      <c r="T32" s="51" t="s">
        <v>1369</v>
      </c>
      <c r="U32" s="51" t="s">
        <v>1369</v>
      </c>
      <c r="V32" s="51" t="s">
        <v>1369</v>
      </c>
      <c r="W32" s="51" t="s">
        <v>1369</v>
      </c>
      <c r="X32" s="51" t="s">
        <v>1369</v>
      </c>
      <c r="Y32" s="51" t="s">
        <v>1369</v>
      </c>
      <c r="Z32" s="51" t="s">
        <v>1369</v>
      </c>
      <c r="AA32" s="51" t="s">
        <v>1369</v>
      </c>
      <c r="AB32" s="51" t="s">
        <v>1369</v>
      </c>
      <c r="AC32" s="51" t="s">
        <v>1369</v>
      </c>
      <c r="AD32" s="51" t="s">
        <v>1369</v>
      </c>
      <c r="AE32" s="51" t="s">
        <v>1369</v>
      </c>
      <c r="AF32" s="51" t="s">
        <v>1369</v>
      </c>
      <c r="AG32" s="51" t="s">
        <v>1369</v>
      </c>
      <c r="AH32" s="51" t="s">
        <v>1369</v>
      </c>
      <c r="AI32" s="51" t="s">
        <v>1369</v>
      </c>
      <c r="AJ32" s="51" t="s">
        <v>1369</v>
      </c>
      <c r="AK32" s="51" t="s">
        <v>1369</v>
      </c>
      <c r="AL32" s="51" t="s">
        <v>1369</v>
      </c>
      <c r="AM32" s="51" t="s">
        <v>1369</v>
      </c>
      <c r="AN32" s="51" t="s">
        <v>1369</v>
      </c>
      <c r="AO32" s="51" t="s">
        <v>1369</v>
      </c>
      <c r="AP32" s="51" t="s">
        <v>1369</v>
      </c>
      <c r="AQ32" s="51" t="s">
        <v>1369</v>
      </c>
      <c r="AR32" s="51" t="s">
        <v>1369</v>
      </c>
      <c r="AS32" s="51" t="s">
        <v>1369</v>
      </c>
    </row>
    <row r="33" spans="1:45" ht="45" x14ac:dyDescent="0.25">
      <c r="A33" s="125" t="str">
        <f>'1'!A33</f>
        <v>1.2.1.2.10</v>
      </c>
      <c r="B33" s="232" t="str">
        <f>'1'!B33</f>
        <v>РУ 10кВ замена МВ на ВВ:  РП-8 (5 шт.)-Советская 114А; ТП-149 (2 шт.)-Красногвардейская 128/5</v>
      </c>
      <c r="C33" s="125" t="str">
        <f>'1'!C33</f>
        <v>J_1.2.1.2.10.N</v>
      </c>
      <c r="D33" s="51" t="s">
        <v>1369</v>
      </c>
      <c r="E33" s="51" t="s">
        <v>1369</v>
      </c>
      <c r="F33" s="51" t="s">
        <v>1369</v>
      </c>
      <c r="G33" s="51" t="s">
        <v>1369</v>
      </c>
      <c r="H33" s="51" t="s">
        <v>1369</v>
      </c>
      <c r="I33" s="51" t="s">
        <v>1369</v>
      </c>
      <c r="J33" s="51" t="s">
        <v>1369</v>
      </c>
      <c r="K33" s="51" t="s">
        <v>1369</v>
      </c>
      <c r="L33" s="51" t="s">
        <v>1369</v>
      </c>
      <c r="M33" s="51" t="s">
        <v>1369</v>
      </c>
      <c r="N33" s="51" t="s">
        <v>1369</v>
      </c>
      <c r="O33" s="51" t="s">
        <v>1369</v>
      </c>
      <c r="P33" s="51" t="s">
        <v>1369</v>
      </c>
      <c r="Q33" s="51" t="s">
        <v>1369</v>
      </c>
      <c r="R33" s="51" t="s">
        <v>1369</v>
      </c>
      <c r="S33" s="51" t="s">
        <v>1369</v>
      </c>
      <c r="T33" s="51" t="s">
        <v>1369</v>
      </c>
      <c r="U33" s="51" t="s">
        <v>1369</v>
      </c>
      <c r="V33" s="51" t="s">
        <v>1369</v>
      </c>
      <c r="W33" s="51" t="s">
        <v>1369</v>
      </c>
      <c r="X33" s="51" t="s">
        <v>1369</v>
      </c>
      <c r="Y33" s="51" t="s">
        <v>1369</v>
      </c>
      <c r="Z33" s="51" t="s">
        <v>1369</v>
      </c>
      <c r="AA33" s="51" t="s">
        <v>1369</v>
      </c>
      <c r="AB33" s="51" t="s">
        <v>1369</v>
      </c>
      <c r="AC33" s="51" t="s">
        <v>1369</v>
      </c>
      <c r="AD33" s="51" t="s">
        <v>1369</v>
      </c>
      <c r="AE33" s="51" t="s">
        <v>1369</v>
      </c>
      <c r="AF33" s="51" t="s">
        <v>1369</v>
      </c>
      <c r="AG33" s="51" t="s">
        <v>1369</v>
      </c>
      <c r="AH33" s="51" t="s">
        <v>1369</v>
      </c>
      <c r="AI33" s="51" t="s">
        <v>1369</v>
      </c>
      <c r="AJ33" s="51" t="s">
        <v>1369</v>
      </c>
      <c r="AK33" s="51" t="s">
        <v>1369</v>
      </c>
      <c r="AL33" s="51" t="s">
        <v>1369</v>
      </c>
      <c r="AM33" s="51" t="s">
        <v>1369</v>
      </c>
      <c r="AN33" s="51" t="s">
        <v>1369</v>
      </c>
      <c r="AO33" s="51" t="s">
        <v>1369</v>
      </c>
      <c r="AP33" s="51" t="s">
        <v>1369</v>
      </c>
      <c r="AQ33" s="51" t="s">
        <v>1369</v>
      </c>
      <c r="AR33" s="51" t="s">
        <v>1369</v>
      </c>
      <c r="AS33" s="51" t="s">
        <v>1369</v>
      </c>
    </row>
    <row r="34" spans="1:45" ht="30" x14ac:dyDescent="0.25">
      <c r="A34" s="125" t="str">
        <f>'1'!A34</f>
        <v>1.2.1.2.11</v>
      </c>
      <c r="B34" s="232" t="str">
        <f>'1'!B34</f>
        <v xml:space="preserve"> П/С ЗСМ замена МВ на ВВ, ул. Силикатная 5</v>
      </c>
      <c r="C34" s="125" t="str">
        <f>'1'!C34</f>
        <v>J_1.2.1.2.11.L</v>
      </c>
      <c r="D34" s="51" t="s">
        <v>1369</v>
      </c>
      <c r="E34" s="51" t="s">
        <v>1369</v>
      </c>
      <c r="F34" s="51" t="s">
        <v>1369</v>
      </c>
      <c r="G34" s="51" t="s">
        <v>1369</v>
      </c>
      <c r="H34" s="51" t="s">
        <v>1369</v>
      </c>
      <c r="I34" s="51" t="s">
        <v>1369</v>
      </c>
      <c r="J34" s="51" t="s">
        <v>1369</v>
      </c>
      <c r="K34" s="51" t="s">
        <v>1369</v>
      </c>
      <c r="L34" s="51" t="s">
        <v>1369</v>
      </c>
      <c r="M34" s="51" t="s">
        <v>1369</v>
      </c>
      <c r="N34" s="51" t="s">
        <v>1369</v>
      </c>
      <c r="O34" s="51" t="s">
        <v>1369</v>
      </c>
      <c r="P34" s="51" t="s">
        <v>1369</v>
      </c>
      <c r="Q34" s="51" t="s">
        <v>1369</v>
      </c>
      <c r="R34" s="51" t="s">
        <v>1369</v>
      </c>
      <c r="S34" s="51" t="s">
        <v>1369</v>
      </c>
      <c r="T34" s="51" t="s">
        <v>1369</v>
      </c>
      <c r="U34" s="51" t="s">
        <v>1369</v>
      </c>
      <c r="V34" s="51" t="s">
        <v>1369</v>
      </c>
      <c r="W34" s="51" t="s">
        <v>1369</v>
      </c>
      <c r="X34" s="51" t="s">
        <v>1369</v>
      </c>
      <c r="Y34" s="51" t="s">
        <v>1369</v>
      </c>
      <c r="Z34" s="51" t="s">
        <v>1369</v>
      </c>
      <c r="AA34" s="51" t="s">
        <v>1369</v>
      </c>
      <c r="AB34" s="51" t="s">
        <v>1369</v>
      </c>
      <c r="AC34" s="51" t="s">
        <v>1369</v>
      </c>
      <c r="AD34" s="51" t="s">
        <v>1369</v>
      </c>
      <c r="AE34" s="51" t="s">
        <v>1369</v>
      </c>
      <c r="AF34" s="51" t="s">
        <v>1369</v>
      </c>
      <c r="AG34" s="51" t="s">
        <v>1369</v>
      </c>
      <c r="AH34" s="51" t="s">
        <v>1369</v>
      </c>
      <c r="AI34" s="51" t="s">
        <v>1369</v>
      </c>
      <c r="AJ34" s="51" t="s">
        <v>1369</v>
      </c>
      <c r="AK34" s="51" t="s">
        <v>1369</v>
      </c>
      <c r="AL34" s="51" t="s">
        <v>1369</v>
      </c>
      <c r="AM34" s="51" t="s">
        <v>1369</v>
      </c>
      <c r="AN34" s="51" t="s">
        <v>1369</v>
      </c>
      <c r="AO34" s="51" t="s">
        <v>1369</v>
      </c>
      <c r="AP34" s="51" t="s">
        <v>1369</v>
      </c>
      <c r="AQ34" s="51" t="s">
        <v>1369</v>
      </c>
      <c r="AR34" s="51" t="s">
        <v>1369</v>
      </c>
      <c r="AS34" s="51" t="s">
        <v>1369</v>
      </c>
    </row>
    <row r="35" spans="1:45" ht="60" x14ac:dyDescent="0.25">
      <c r="A35" s="125" t="str">
        <f>'1'!A35</f>
        <v>1.2.2.2</v>
      </c>
      <c r="B35" s="232" t="str">
        <f>'1'!B35</f>
        <v>Модернизация, техническое перевооружение линий электропередачи, всего, в том числе:</v>
      </c>
      <c r="C35" s="125" t="str">
        <f>'1'!C35</f>
        <v>нд</v>
      </c>
      <c r="D35" s="51" t="s">
        <v>1369</v>
      </c>
      <c r="E35" s="51" t="s">
        <v>1369</v>
      </c>
      <c r="F35" s="51" t="s">
        <v>1369</v>
      </c>
      <c r="G35" s="51" t="s">
        <v>1369</v>
      </c>
      <c r="H35" s="51" t="s">
        <v>1369</v>
      </c>
      <c r="I35" s="51" t="s">
        <v>1369</v>
      </c>
      <c r="J35" s="51" t="s">
        <v>1369</v>
      </c>
      <c r="K35" s="51" t="s">
        <v>1369</v>
      </c>
      <c r="L35" s="51" t="s">
        <v>1369</v>
      </c>
      <c r="M35" s="51" t="s">
        <v>1369</v>
      </c>
      <c r="N35" s="51" t="s">
        <v>1369</v>
      </c>
      <c r="O35" s="51" t="s">
        <v>1369</v>
      </c>
      <c r="P35" s="51" t="s">
        <v>1369</v>
      </c>
      <c r="Q35" s="51" t="s">
        <v>1369</v>
      </c>
      <c r="R35" s="51" t="s">
        <v>1369</v>
      </c>
      <c r="S35" s="51" t="s">
        <v>1369</v>
      </c>
      <c r="T35" s="51" t="s">
        <v>1369</v>
      </c>
      <c r="U35" s="51" t="s">
        <v>1369</v>
      </c>
      <c r="V35" s="51" t="s">
        <v>1369</v>
      </c>
      <c r="W35" s="51" t="s">
        <v>1369</v>
      </c>
      <c r="X35" s="51" t="s">
        <v>1369</v>
      </c>
      <c r="Y35" s="51" t="s">
        <v>1369</v>
      </c>
      <c r="Z35" s="51" t="s">
        <v>1369</v>
      </c>
      <c r="AA35" s="51" t="s">
        <v>1369</v>
      </c>
      <c r="AB35" s="51" t="s">
        <v>1369</v>
      </c>
      <c r="AC35" s="51" t="s">
        <v>1369</v>
      </c>
      <c r="AD35" s="51" t="s">
        <v>1369</v>
      </c>
      <c r="AE35" s="51" t="s">
        <v>1369</v>
      </c>
      <c r="AF35" s="51" t="s">
        <v>1369</v>
      </c>
      <c r="AG35" s="51" t="s">
        <v>1369</v>
      </c>
      <c r="AH35" s="51" t="s">
        <v>1369</v>
      </c>
      <c r="AI35" s="51" t="s">
        <v>1369</v>
      </c>
      <c r="AJ35" s="51" t="s">
        <v>1369</v>
      </c>
      <c r="AK35" s="51" t="s">
        <v>1369</v>
      </c>
      <c r="AL35" s="51" t="s">
        <v>1369</v>
      </c>
      <c r="AM35" s="51" t="s">
        <v>1369</v>
      </c>
      <c r="AN35" s="51" t="s">
        <v>1369</v>
      </c>
      <c r="AO35" s="51" t="s">
        <v>1369</v>
      </c>
      <c r="AP35" s="51" t="s">
        <v>1369</v>
      </c>
      <c r="AQ35" s="51" t="s">
        <v>1369</v>
      </c>
      <c r="AR35" s="51" t="s">
        <v>1369</v>
      </c>
      <c r="AS35" s="51" t="s">
        <v>1369</v>
      </c>
    </row>
    <row r="36" spans="1:45" ht="300" x14ac:dyDescent="0.25">
      <c r="A36" s="125" t="str">
        <f>'1'!A36</f>
        <v>1.2.2.2.1</v>
      </c>
      <c r="B36" s="232" t="str">
        <f>'1'!B36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v>
      </c>
      <c r="C36" s="125" t="str">
        <f>'1'!C36</f>
        <v>J_1.2.2.2.1.M</v>
      </c>
      <c r="D36" s="51" t="s">
        <v>1369</v>
      </c>
      <c r="E36" s="51" t="s">
        <v>1369</v>
      </c>
      <c r="F36" s="51" t="s">
        <v>1369</v>
      </c>
      <c r="G36" s="51" t="s">
        <v>1369</v>
      </c>
      <c r="H36" s="51" t="s">
        <v>1369</v>
      </c>
      <c r="I36" s="51" t="s">
        <v>1369</v>
      </c>
      <c r="J36" s="51" t="s">
        <v>1369</v>
      </c>
      <c r="K36" s="51" t="s">
        <v>1369</v>
      </c>
      <c r="L36" s="51" t="s">
        <v>1369</v>
      </c>
      <c r="M36" s="51" t="s">
        <v>1369</v>
      </c>
      <c r="N36" s="51" t="s">
        <v>1369</v>
      </c>
      <c r="O36" s="51" t="s">
        <v>1369</v>
      </c>
      <c r="P36" s="51" t="s">
        <v>1369</v>
      </c>
      <c r="Q36" s="51" t="s">
        <v>1369</v>
      </c>
      <c r="R36" s="51" t="s">
        <v>1369</v>
      </c>
      <c r="S36" s="51" t="s">
        <v>1369</v>
      </c>
      <c r="T36" s="51" t="s">
        <v>1369</v>
      </c>
      <c r="U36" s="51" t="s">
        <v>1369</v>
      </c>
      <c r="V36" s="51" t="s">
        <v>1369</v>
      </c>
      <c r="W36" s="51" t="s">
        <v>1369</v>
      </c>
      <c r="X36" s="51" t="s">
        <v>1369</v>
      </c>
      <c r="Y36" s="51" t="s">
        <v>1369</v>
      </c>
      <c r="Z36" s="51" t="s">
        <v>1369</v>
      </c>
      <c r="AA36" s="51" t="s">
        <v>1369</v>
      </c>
      <c r="AB36" s="51" t="s">
        <v>1369</v>
      </c>
      <c r="AC36" s="51" t="s">
        <v>1369</v>
      </c>
      <c r="AD36" s="51" t="s">
        <v>1369</v>
      </c>
      <c r="AE36" s="51" t="s">
        <v>1369</v>
      </c>
      <c r="AF36" s="51" t="s">
        <v>1369</v>
      </c>
      <c r="AG36" s="51" t="s">
        <v>1369</v>
      </c>
      <c r="AH36" s="51" t="s">
        <v>1369</v>
      </c>
      <c r="AI36" s="51" t="s">
        <v>1369</v>
      </c>
      <c r="AJ36" s="51" t="s">
        <v>1369</v>
      </c>
      <c r="AK36" s="51" t="s">
        <v>1369</v>
      </c>
      <c r="AL36" s="51" t="s">
        <v>1369</v>
      </c>
      <c r="AM36" s="51" t="s">
        <v>1369</v>
      </c>
      <c r="AN36" s="51" t="s">
        <v>1369</v>
      </c>
      <c r="AO36" s="51" t="s">
        <v>1369</v>
      </c>
      <c r="AP36" s="51" t="s">
        <v>1369</v>
      </c>
      <c r="AQ36" s="51" t="s">
        <v>1369</v>
      </c>
      <c r="AR36" s="51" t="s">
        <v>1369</v>
      </c>
      <c r="AS36" s="51" t="s">
        <v>1369</v>
      </c>
    </row>
    <row r="37" spans="1:45" ht="105" x14ac:dyDescent="0.25">
      <c r="A37" s="125" t="str">
        <f>'1'!A37</f>
        <v>1.2.2.2.2</v>
      </c>
      <c r="B37" s="232" t="str">
        <f>'1'!B37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7" s="125" t="str">
        <f>'1'!C37</f>
        <v>J_1.2.2.2.2.L</v>
      </c>
      <c r="D37" s="51" t="s">
        <v>1369</v>
      </c>
      <c r="E37" s="51" t="s">
        <v>1369</v>
      </c>
      <c r="F37" s="51" t="s">
        <v>1369</v>
      </c>
      <c r="G37" s="51" t="s">
        <v>1369</v>
      </c>
      <c r="H37" s="51" t="s">
        <v>1369</v>
      </c>
      <c r="I37" s="51" t="s">
        <v>1369</v>
      </c>
      <c r="J37" s="51" t="s">
        <v>1369</v>
      </c>
      <c r="K37" s="51" t="s">
        <v>1369</v>
      </c>
      <c r="L37" s="51" t="s">
        <v>1369</v>
      </c>
      <c r="M37" s="51" t="s">
        <v>1369</v>
      </c>
      <c r="N37" s="51" t="s">
        <v>1369</v>
      </c>
      <c r="O37" s="51" t="s">
        <v>1369</v>
      </c>
      <c r="P37" s="51" t="s">
        <v>1369</v>
      </c>
      <c r="Q37" s="51" t="s">
        <v>1369</v>
      </c>
      <c r="R37" s="51" t="s">
        <v>1369</v>
      </c>
      <c r="S37" s="51" t="s">
        <v>1369</v>
      </c>
      <c r="T37" s="51" t="s">
        <v>1369</v>
      </c>
      <c r="U37" s="51" t="s">
        <v>1369</v>
      </c>
      <c r="V37" s="51" t="s">
        <v>1369</v>
      </c>
      <c r="W37" s="51" t="s">
        <v>1369</v>
      </c>
      <c r="X37" s="51" t="s">
        <v>1369</v>
      </c>
      <c r="Y37" s="51" t="s">
        <v>1369</v>
      </c>
      <c r="Z37" s="51" t="s">
        <v>1369</v>
      </c>
      <c r="AA37" s="51" t="s">
        <v>1369</v>
      </c>
      <c r="AB37" s="51" t="s">
        <v>1369</v>
      </c>
      <c r="AC37" s="51" t="s">
        <v>1369</v>
      </c>
      <c r="AD37" s="51" t="s">
        <v>1369</v>
      </c>
      <c r="AE37" s="51" t="s">
        <v>1369</v>
      </c>
      <c r="AF37" s="51" t="s">
        <v>1369</v>
      </c>
      <c r="AG37" s="51" t="s">
        <v>1369</v>
      </c>
      <c r="AH37" s="51" t="s">
        <v>1369</v>
      </c>
      <c r="AI37" s="51" t="s">
        <v>1369</v>
      </c>
      <c r="AJ37" s="51" t="s">
        <v>1369</v>
      </c>
      <c r="AK37" s="51" t="s">
        <v>1369</v>
      </c>
      <c r="AL37" s="51" t="s">
        <v>1369</v>
      </c>
      <c r="AM37" s="51" t="s">
        <v>1369</v>
      </c>
      <c r="AN37" s="51" t="s">
        <v>1369</v>
      </c>
      <c r="AO37" s="51" t="s">
        <v>1369</v>
      </c>
      <c r="AP37" s="51" t="s">
        <v>1369</v>
      </c>
      <c r="AQ37" s="51" t="s">
        <v>1369</v>
      </c>
      <c r="AR37" s="51" t="s">
        <v>1369</v>
      </c>
      <c r="AS37" s="51" t="s">
        <v>1369</v>
      </c>
    </row>
    <row r="38" spans="1:45" ht="195" x14ac:dyDescent="0.25">
      <c r="A38" s="125" t="str">
        <f>'1'!A38</f>
        <v>1.2.2.2.3</v>
      </c>
      <c r="B38" s="232" t="str">
        <f>'1'!B38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v>
      </c>
      <c r="C38" s="125" t="str">
        <f>'1'!C38</f>
        <v>J_1.2.2.2.3.N</v>
      </c>
      <c r="D38" s="51" t="s">
        <v>1369</v>
      </c>
      <c r="E38" s="51" t="s">
        <v>1369</v>
      </c>
      <c r="F38" s="51" t="s">
        <v>1369</v>
      </c>
      <c r="G38" s="51" t="s">
        <v>1369</v>
      </c>
      <c r="H38" s="51" t="s">
        <v>1369</v>
      </c>
      <c r="I38" s="51" t="s">
        <v>1369</v>
      </c>
      <c r="J38" s="51" t="s">
        <v>1369</v>
      </c>
      <c r="K38" s="51" t="s">
        <v>1369</v>
      </c>
      <c r="L38" s="51" t="s">
        <v>1369</v>
      </c>
      <c r="M38" s="51" t="s">
        <v>1369</v>
      </c>
      <c r="N38" s="51" t="s">
        <v>1369</v>
      </c>
      <c r="O38" s="51" t="s">
        <v>1369</v>
      </c>
      <c r="P38" s="51" t="s">
        <v>1369</v>
      </c>
      <c r="Q38" s="51" t="s">
        <v>1369</v>
      </c>
      <c r="R38" s="51" t="s">
        <v>1369</v>
      </c>
      <c r="S38" s="51" t="s">
        <v>1369</v>
      </c>
      <c r="T38" s="51" t="s">
        <v>1369</v>
      </c>
      <c r="U38" s="51" t="s">
        <v>1369</v>
      </c>
      <c r="V38" s="51" t="s">
        <v>1369</v>
      </c>
      <c r="W38" s="51" t="s">
        <v>1369</v>
      </c>
      <c r="X38" s="51" t="s">
        <v>1369</v>
      </c>
      <c r="Y38" s="51" t="s">
        <v>1369</v>
      </c>
      <c r="Z38" s="51" t="s">
        <v>1369</v>
      </c>
      <c r="AA38" s="51" t="s">
        <v>1369</v>
      </c>
      <c r="AB38" s="51" t="s">
        <v>1369</v>
      </c>
      <c r="AC38" s="51" t="s">
        <v>1369</v>
      </c>
      <c r="AD38" s="51" t="s">
        <v>1369</v>
      </c>
      <c r="AE38" s="51" t="s">
        <v>1369</v>
      </c>
      <c r="AF38" s="51" t="s">
        <v>1369</v>
      </c>
      <c r="AG38" s="51" t="s">
        <v>1369</v>
      </c>
      <c r="AH38" s="51" t="s">
        <v>1369</v>
      </c>
      <c r="AI38" s="51" t="s">
        <v>1369</v>
      </c>
      <c r="AJ38" s="51" t="s">
        <v>1369</v>
      </c>
      <c r="AK38" s="51" t="s">
        <v>1369</v>
      </c>
      <c r="AL38" s="51" t="s">
        <v>1369</v>
      </c>
      <c r="AM38" s="51" t="s">
        <v>1369</v>
      </c>
      <c r="AN38" s="51" t="s">
        <v>1369</v>
      </c>
      <c r="AO38" s="51" t="s">
        <v>1369</v>
      </c>
      <c r="AP38" s="51" t="s">
        <v>1369</v>
      </c>
      <c r="AQ38" s="51" t="s">
        <v>1369</v>
      </c>
      <c r="AR38" s="51" t="s">
        <v>1369</v>
      </c>
      <c r="AS38" s="51" t="s">
        <v>1369</v>
      </c>
    </row>
    <row r="39" spans="1:45" ht="45" x14ac:dyDescent="0.25">
      <c r="A39" s="125" t="str">
        <f>'1'!A39</f>
        <v>1.2.2.2.4</v>
      </c>
      <c r="B39" s="232" t="str">
        <f>'1'!B39</f>
        <v>установка реклоузеров на ВЛ-10кВ фидер-31  №9 п/с "Спасск" в районе ж/д ул. Мельничная-3-я Загородная</v>
      </c>
      <c r="C39" s="125" t="str">
        <f>'1'!C39</f>
        <v>J_1.2.2.2.4.L</v>
      </c>
      <c r="D39" s="51" t="s">
        <v>1369</v>
      </c>
      <c r="E39" s="51" t="s">
        <v>1369</v>
      </c>
      <c r="F39" s="51" t="s">
        <v>1369</v>
      </c>
      <c r="G39" s="51" t="s">
        <v>1369</v>
      </c>
      <c r="H39" s="51" t="s">
        <v>1369</v>
      </c>
      <c r="I39" s="51" t="s">
        <v>1369</v>
      </c>
      <c r="J39" s="51" t="s">
        <v>1369</v>
      </c>
      <c r="K39" s="51" t="s">
        <v>1369</v>
      </c>
      <c r="L39" s="51" t="s">
        <v>1369</v>
      </c>
      <c r="M39" s="51" t="s">
        <v>1369</v>
      </c>
      <c r="N39" s="51" t="s">
        <v>1369</v>
      </c>
      <c r="O39" s="51" t="s">
        <v>1369</v>
      </c>
      <c r="P39" s="51" t="s">
        <v>1369</v>
      </c>
      <c r="Q39" s="51" t="s">
        <v>1369</v>
      </c>
      <c r="R39" s="51" t="s">
        <v>1369</v>
      </c>
      <c r="S39" s="51" t="s">
        <v>1369</v>
      </c>
      <c r="T39" s="51" t="s">
        <v>1369</v>
      </c>
      <c r="U39" s="51" t="s">
        <v>1369</v>
      </c>
      <c r="V39" s="51" t="s">
        <v>1369</v>
      </c>
      <c r="W39" s="51" t="s">
        <v>1369</v>
      </c>
      <c r="X39" s="51" t="s">
        <v>1369</v>
      </c>
      <c r="Y39" s="51" t="s">
        <v>1369</v>
      </c>
      <c r="Z39" s="51" t="s">
        <v>1369</v>
      </c>
      <c r="AA39" s="51" t="s">
        <v>1369</v>
      </c>
      <c r="AB39" s="51" t="s">
        <v>1369</v>
      </c>
      <c r="AC39" s="51" t="s">
        <v>1369</v>
      </c>
      <c r="AD39" s="51" t="s">
        <v>1369</v>
      </c>
      <c r="AE39" s="51" t="s">
        <v>1369</v>
      </c>
      <c r="AF39" s="51" t="s">
        <v>1369</v>
      </c>
      <c r="AG39" s="51" t="s">
        <v>1369</v>
      </c>
      <c r="AH39" s="51" t="s">
        <v>1369</v>
      </c>
      <c r="AI39" s="51" t="s">
        <v>1369</v>
      </c>
      <c r="AJ39" s="51" t="s">
        <v>1369</v>
      </c>
      <c r="AK39" s="51" t="s">
        <v>1369</v>
      </c>
      <c r="AL39" s="51" t="s">
        <v>1369</v>
      </c>
      <c r="AM39" s="51" t="s">
        <v>1369</v>
      </c>
      <c r="AN39" s="51" t="s">
        <v>1369</v>
      </c>
      <c r="AO39" s="51" t="s">
        <v>1369</v>
      </c>
      <c r="AP39" s="51" t="s">
        <v>1369</v>
      </c>
      <c r="AQ39" s="51" t="s">
        <v>1369</v>
      </c>
      <c r="AR39" s="51" t="s">
        <v>1369</v>
      </c>
      <c r="AS39" s="51" t="s">
        <v>1369</v>
      </c>
    </row>
    <row r="40" spans="1:45" ht="45" x14ac:dyDescent="0.25">
      <c r="A40" s="125" t="str">
        <f>'1'!A40</f>
        <v>1.2.2.2.5</v>
      </c>
      <c r="B40" s="232" t="str">
        <f>'1'!B40</f>
        <v>установка реклоузеров на ВЛ-10кВ фидер 3 №10 п/с "Спасск" Пригородный, 2</v>
      </c>
      <c r="C40" s="125" t="str">
        <f>'1'!C40</f>
        <v>J_1.2.2.2.5.L</v>
      </c>
      <c r="D40" s="51" t="s">
        <v>1369</v>
      </c>
      <c r="E40" s="51" t="s">
        <v>1369</v>
      </c>
      <c r="F40" s="51" t="s">
        <v>1369</v>
      </c>
      <c r="G40" s="51" t="s">
        <v>1369</v>
      </c>
      <c r="H40" s="51" t="s">
        <v>1369</v>
      </c>
      <c r="I40" s="51" t="s">
        <v>1369</v>
      </c>
      <c r="J40" s="51" t="s">
        <v>1369</v>
      </c>
      <c r="K40" s="51" t="s">
        <v>1369</v>
      </c>
      <c r="L40" s="51" t="s">
        <v>1369</v>
      </c>
      <c r="M40" s="51" t="s">
        <v>1369</v>
      </c>
      <c r="N40" s="51" t="s">
        <v>1369</v>
      </c>
      <c r="O40" s="51" t="s">
        <v>1369</v>
      </c>
      <c r="P40" s="51" t="s">
        <v>1369</v>
      </c>
      <c r="Q40" s="51" t="s">
        <v>1369</v>
      </c>
      <c r="R40" s="51" t="s">
        <v>1369</v>
      </c>
      <c r="S40" s="51" t="s">
        <v>1369</v>
      </c>
      <c r="T40" s="51" t="s">
        <v>1369</v>
      </c>
      <c r="U40" s="51" t="s">
        <v>1369</v>
      </c>
      <c r="V40" s="51" t="s">
        <v>1369</v>
      </c>
      <c r="W40" s="51" t="s">
        <v>1369</v>
      </c>
      <c r="X40" s="51" t="s">
        <v>1369</v>
      </c>
      <c r="Y40" s="51" t="s">
        <v>1369</v>
      </c>
      <c r="Z40" s="51" t="s">
        <v>1369</v>
      </c>
      <c r="AA40" s="51" t="s">
        <v>1369</v>
      </c>
      <c r="AB40" s="51" t="s">
        <v>1369</v>
      </c>
      <c r="AC40" s="51" t="s">
        <v>1369</v>
      </c>
      <c r="AD40" s="51" t="s">
        <v>1369</v>
      </c>
      <c r="AE40" s="51" t="s">
        <v>1369</v>
      </c>
      <c r="AF40" s="51" t="s">
        <v>1369</v>
      </c>
      <c r="AG40" s="51" t="s">
        <v>1369</v>
      </c>
      <c r="AH40" s="51" t="s">
        <v>1369</v>
      </c>
      <c r="AI40" s="51" t="s">
        <v>1369</v>
      </c>
      <c r="AJ40" s="51" t="s">
        <v>1369</v>
      </c>
      <c r="AK40" s="51" t="s">
        <v>1369</v>
      </c>
      <c r="AL40" s="51" t="s">
        <v>1369</v>
      </c>
      <c r="AM40" s="51" t="s">
        <v>1369</v>
      </c>
      <c r="AN40" s="51" t="s">
        <v>1369</v>
      </c>
      <c r="AO40" s="51" t="s">
        <v>1369</v>
      </c>
      <c r="AP40" s="51" t="s">
        <v>1369</v>
      </c>
      <c r="AQ40" s="51" t="s">
        <v>1369</v>
      </c>
      <c r="AR40" s="51" t="s">
        <v>1369</v>
      </c>
      <c r="AS40" s="51" t="s">
        <v>1369</v>
      </c>
    </row>
    <row r="41" spans="1:45" ht="45" x14ac:dyDescent="0.25">
      <c r="A41" s="125" t="str">
        <f>'1'!A41</f>
        <v>1.2.2.2.6</v>
      </c>
      <c r="B41" s="232" t="str">
        <f>'1'!B41</f>
        <v>установка реклоузеров на ВЛ-10кВ фидер 10 №11 п/с "Спасск" Репина, 2</v>
      </c>
      <c r="C41" s="125" t="str">
        <f>'1'!C41</f>
        <v>J_1.2.2.2.6.L</v>
      </c>
      <c r="D41" s="51" t="s">
        <v>1369</v>
      </c>
      <c r="E41" s="51" t="s">
        <v>1369</v>
      </c>
      <c r="F41" s="51" t="s">
        <v>1369</v>
      </c>
      <c r="G41" s="51" t="s">
        <v>1369</v>
      </c>
      <c r="H41" s="51" t="s">
        <v>1369</v>
      </c>
      <c r="I41" s="51" t="s">
        <v>1369</v>
      </c>
      <c r="J41" s="51" t="s">
        <v>1369</v>
      </c>
      <c r="K41" s="51" t="s">
        <v>1369</v>
      </c>
      <c r="L41" s="51" t="s">
        <v>1369</v>
      </c>
      <c r="M41" s="51" t="s">
        <v>1369</v>
      </c>
      <c r="N41" s="51" t="s">
        <v>1369</v>
      </c>
      <c r="O41" s="51" t="s">
        <v>1369</v>
      </c>
      <c r="P41" s="51" t="s">
        <v>1369</v>
      </c>
      <c r="Q41" s="51" t="s">
        <v>1369</v>
      </c>
      <c r="R41" s="51" t="s">
        <v>1369</v>
      </c>
      <c r="S41" s="51" t="s">
        <v>1369</v>
      </c>
      <c r="T41" s="51" t="s">
        <v>1369</v>
      </c>
      <c r="U41" s="51" t="s">
        <v>1369</v>
      </c>
      <c r="V41" s="51" t="s">
        <v>1369</v>
      </c>
      <c r="W41" s="51" t="s">
        <v>1369</v>
      </c>
      <c r="X41" s="51" t="s">
        <v>1369</v>
      </c>
      <c r="Y41" s="51" t="s">
        <v>1369</v>
      </c>
      <c r="Z41" s="51" t="s">
        <v>1369</v>
      </c>
      <c r="AA41" s="51" t="s">
        <v>1369</v>
      </c>
      <c r="AB41" s="51" t="s">
        <v>1369</v>
      </c>
      <c r="AC41" s="51" t="s">
        <v>1369</v>
      </c>
      <c r="AD41" s="51" t="s">
        <v>1369</v>
      </c>
      <c r="AE41" s="51" t="s">
        <v>1369</v>
      </c>
      <c r="AF41" s="51" t="s">
        <v>1369</v>
      </c>
      <c r="AG41" s="51" t="s">
        <v>1369</v>
      </c>
      <c r="AH41" s="51" t="s">
        <v>1369</v>
      </c>
      <c r="AI41" s="51" t="s">
        <v>1369</v>
      </c>
      <c r="AJ41" s="51" t="s">
        <v>1369</v>
      </c>
      <c r="AK41" s="51" t="s">
        <v>1369</v>
      </c>
      <c r="AL41" s="51" t="s">
        <v>1369</v>
      </c>
      <c r="AM41" s="51" t="s">
        <v>1369</v>
      </c>
      <c r="AN41" s="51" t="s">
        <v>1369</v>
      </c>
      <c r="AO41" s="51" t="s">
        <v>1369</v>
      </c>
      <c r="AP41" s="51" t="s">
        <v>1369</v>
      </c>
      <c r="AQ41" s="51" t="s">
        <v>1369</v>
      </c>
      <c r="AR41" s="51" t="s">
        <v>1369</v>
      </c>
      <c r="AS41" s="51" t="s">
        <v>1369</v>
      </c>
    </row>
    <row r="42" spans="1:45" ht="45" x14ac:dyDescent="0.25">
      <c r="A42" s="125" t="str">
        <f>'1'!A42</f>
        <v>1.2.2.2.7</v>
      </c>
      <c r="B42" s="232" t="str">
        <f>'1'!B42</f>
        <v>установка реклоузеров на ВЛ-10кВ фидер 31  №8 п/с "Спасск" Карьерная, 5</v>
      </c>
      <c r="C42" s="125" t="str">
        <f>'1'!C42</f>
        <v>J_1.2.2.2.7.L</v>
      </c>
      <c r="D42" s="51" t="s">
        <v>1369</v>
      </c>
      <c r="E42" s="51" t="s">
        <v>1369</v>
      </c>
      <c r="F42" s="51" t="s">
        <v>1369</v>
      </c>
      <c r="G42" s="51" t="s">
        <v>1369</v>
      </c>
      <c r="H42" s="51" t="s">
        <v>1369</v>
      </c>
      <c r="I42" s="51" t="s">
        <v>1369</v>
      </c>
      <c r="J42" s="51" t="s">
        <v>1369</v>
      </c>
      <c r="K42" s="51" t="s">
        <v>1369</v>
      </c>
      <c r="L42" s="51" t="s">
        <v>1369</v>
      </c>
      <c r="M42" s="51" t="s">
        <v>1369</v>
      </c>
      <c r="N42" s="51" t="s">
        <v>1369</v>
      </c>
      <c r="O42" s="51" t="s">
        <v>1369</v>
      </c>
      <c r="P42" s="51" t="s">
        <v>1369</v>
      </c>
      <c r="Q42" s="51" t="s">
        <v>1369</v>
      </c>
      <c r="R42" s="51" t="s">
        <v>1369</v>
      </c>
      <c r="S42" s="51" t="s">
        <v>1369</v>
      </c>
      <c r="T42" s="51" t="s">
        <v>1369</v>
      </c>
      <c r="U42" s="51" t="s">
        <v>1369</v>
      </c>
      <c r="V42" s="51" t="s">
        <v>1369</v>
      </c>
      <c r="W42" s="51" t="s">
        <v>1369</v>
      </c>
      <c r="X42" s="51" t="s">
        <v>1369</v>
      </c>
      <c r="Y42" s="51" t="s">
        <v>1369</v>
      </c>
      <c r="Z42" s="51" t="s">
        <v>1369</v>
      </c>
      <c r="AA42" s="51" t="s">
        <v>1369</v>
      </c>
      <c r="AB42" s="51" t="s">
        <v>1369</v>
      </c>
      <c r="AC42" s="51" t="s">
        <v>1369</v>
      </c>
      <c r="AD42" s="51" t="s">
        <v>1369</v>
      </c>
      <c r="AE42" s="51" t="s">
        <v>1369</v>
      </c>
      <c r="AF42" s="51" t="s">
        <v>1369</v>
      </c>
      <c r="AG42" s="51" t="s">
        <v>1369</v>
      </c>
      <c r="AH42" s="51" t="s">
        <v>1369</v>
      </c>
      <c r="AI42" s="51" t="s">
        <v>1369</v>
      </c>
      <c r="AJ42" s="51" t="s">
        <v>1369</v>
      </c>
      <c r="AK42" s="51" t="s">
        <v>1369</v>
      </c>
      <c r="AL42" s="51" t="s">
        <v>1369</v>
      </c>
      <c r="AM42" s="51" t="s">
        <v>1369</v>
      </c>
      <c r="AN42" s="51" t="s">
        <v>1369</v>
      </c>
      <c r="AO42" s="51" t="s">
        <v>1369</v>
      </c>
      <c r="AP42" s="51" t="s">
        <v>1369</v>
      </c>
      <c r="AQ42" s="51" t="s">
        <v>1369</v>
      </c>
      <c r="AR42" s="51" t="s">
        <v>1369</v>
      </c>
      <c r="AS42" s="51" t="s">
        <v>1369</v>
      </c>
    </row>
    <row r="43" spans="1:45" ht="45" x14ac:dyDescent="0.25">
      <c r="A43" s="125" t="str">
        <f>'1'!A43</f>
        <v>1.2.2.2.8</v>
      </c>
      <c r="B43" s="232" t="str">
        <f>'1'!B43</f>
        <v>установка реклоузеров на ВЛ-10кВ фидер №3 п/с "Евгеньевка" в районе ж/д ул. Хрещатинская, 78</v>
      </c>
      <c r="C43" s="125" t="str">
        <f>'1'!C43</f>
        <v>J_1.2.2.2.8.L</v>
      </c>
      <c r="D43" s="51" t="s">
        <v>1369</v>
      </c>
      <c r="E43" s="51" t="s">
        <v>1369</v>
      </c>
      <c r="F43" s="51" t="s">
        <v>1369</v>
      </c>
      <c r="G43" s="51" t="s">
        <v>1369</v>
      </c>
      <c r="H43" s="51" t="s">
        <v>1369</v>
      </c>
      <c r="I43" s="51" t="s">
        <v>1369</v>
      </c>
      <c r="J43" s="51" t="s">
        <v>1369</v>
      </c>
      <c r="K43" s="51" t="s">
        <v>1369</v>
      </c>
      <c r="L43" s="51" t="s">
        <v>1369</v>
      </c>
      <c r="M43" s="51" t="s">
        <v>1369</v>
      </c>
      <c r="N43" s="51" t="s">
        <v>1369</v>
      </c>
      <c r="O43" s="51" t="s">
        <v>1369</v>
      </c>
      <c r="P43" s="51" t="s">
        <v>1369</v>
      </c>
      <c r="Q43" s="51" t="s">
        <v>1369</v>
      </c>
      <c r="R43" s="51" t="s">
        <v>1369</v>
      </c>
      <c r="S43" s="51" t="s">
        <v>1369</v>
      </c>
      <c r="T43" s="51" t="s">
        <v>1369</v>
      </c>
      <c r="U43" s="51" t="s">
        <v>1369</v>
      </c>
      <c r="V43" s="51" t="s">
        <v>1369</v>
      </c>
      <c r="W43" s="51" t="s">
        <v>1369</v>
      </c>
      <c r="X43" s="51" t="s">
        <v>1369</v>
      </c>
      <c r="Y43" s="51" t="s">
        <v>1369</v>
      </c>
      <c r="Z43" s="51" t="s">
        <v>1369</v>
      </c>
      <c r="AA43" s="51" t="s">
        <v>1369</v>
      </c>
      <c r="AB43" s="51" t="s">
        <v>1369</v>
      </c>
      <c r="AC43" s="51" t="s">
        <v>1369</v>
      </c>
      <c r="AD43" s="51" t="s">
        <v>1369</v>
      </c>
      <c r="AE43" s="51" t="s">
        <v>1369</v>
      </c>
      <c r="AF43" s="51" t="s">
        <v>1369</v>
      </c>
      <c r="AG43" s="51" t="s">
        <v>1369</v>
      </c>
      <c r="AH43" s="51" t="s">
        <v>1369</v>
      </c>
      <c r="AI43" s="51" t="s">
        <v>1369</v>
      </c>
      <c r="AJ43" s="51" t="s">
        <v>1369</v>
      </c>
      <c r="AK43" s="51" t="s">
        <v>1369</v>
      </c>
      <c r="AL43" s="51" t="s">
        <v>1369</v>
      </c>
      <c r="AM43" s="51" t="s">
        <v>1369</v>
      </c>
      <c r="AN43" s="51" t="s">
        <v>1369</v>
      </c>
      <c r="AO43" s="51" t="s">
        <v>1369</v>
      </c>
      <c r="AP43" s="51" t="s">
        <v>1369</v>
      </c>
      <c r="AQ43" s="51" t="s">
        <v>1369</v>
      </c>
      <c r="AR43" s="51" t="s">
        <v>1369</v>
      </c>
      <c r="AS43" s="51" t="s">
        <v>1369</v>
      </c>
    </row>
    <row r="44" spans="1:45" ht="45" x14ac:dyDescent="0.25">
      <c r="A44" s="125" t="str">
        <f>'1'!A44</f>
        <v>1.2.2.2.9</v>
      </c>
      <c r="B44" s="232" t="str">
        <f>'1'!B44</f>
        <v>установка реклоузеров на ВЛ-10кВ фидер №13 п/с "ЗСМ" в районе ж/д ул. Ипподромная, 4</v>
      </c>
      <c r="C44" s="125" t="str">
        <f>'1'!C44</f>
        <v>J_1.2.2.2.9.L</v>
      </c>
      <c r="D44" s="51" t="s">
        <v>1369</v>
      </c>
      <c r="E44" s="51" t="s">
        <v>1369</v>
      </c>
      <c r="F44" s="51" t="s">
        <v>1369</v>
      </c>
      <c r="G44" s="51" t="s">
        <v>1369</v>
      </c>
      <c r="H44" s="51" t="s">
        <v>1369</v>
      </c>
      <c r="I44" s="51" t="s">
        <v>1369</v>
      </c>
      <c r="J44" s="51" t="s">
        <v>1369</v>
      </c>
      <c r="K44" s="51" t="s">
        <v>1369</v>
      </c>
      <c r="L44" s="51" t="s">
        <v>1369</v>
      </c>
      <c r="M44" s="51" t="s">
        <v>1369</v>
      </c>
      <c r="N44" s="51" t="s">
        <v>1369</v>
      </c>
      <c r="O44" s="51" t="s">
        <v>1369</v>
      </c>
      <c r="P44" s="51" t="s">
        <v>1369</v>
      </c>
      <c r="Q44" s="51" t="s">
        <v>1369</v>
      </c>
      <c r="R44" s="51" t="s">
        <v>1369</v>
      </c>
      <c r="S44" s="51" t="s">
        <v>1369</v>
      </c>
      <c r="T44" s="51" t="s">
        <v>1369</v>
      </c>
      <c r="U44" s="51" t="s">
        <v>1369</v>
      </c>
      <c r="V44" s="51" t="s">
        <v>1369</v>
      </c>
      <c r="W44" s="51" t="s">
        <v>1369</v>
      </c>
      <c r="X44" s="51" t="s">
        <v>1369</v>
      </c>
      <c r="Y44" s="51" t="s">
        <v>1369</v>
      </c>
      <c r="Z44" s="51" t="s">
        <v>1369</v>
      </c>
      <c r="AA44" s="51" t="s">
        <v>1369</v>
      </c>
      <c r="AB44" s="51" t="s">
        <v>1369</v>
      </c>
      <c r="AC44" s="51" t="s">
        <v>1369</v>
      </c>
      <c r="AD44" s="51" t="s">
        <v>1369</v>
      </c>
      <c r="AE44" s="51" t="s">
        <v>1369</v>
      </c>
      <c r="AF44" s="51" t="s">
        <v>1369</v>
      </c>
      <c r="AG44" s="51" t="s">
        <v>1369</v>
      </c>
      <c r="AH44" s="51" t="s">
        <v>1369</v>
      </c>
      <c r="AI44" s="51" t="s">
        <v>1369</v>
      </c>
      <c r="AJ44" s="51" t="s">
        <v>1369</v>
      </c>
      <c r="AK44" s="51" t="s">
        <v>1369</v>
      </c>
      <c r="AL44" s="51" t="s">
        <v>1369</v>
      </c>
      <c r="AM44" s="51" t="s">
        <v>1369</v>
      </c>
      <c r="AN44" s="51" t="s">
        <v>1369</v>
      </c>
      <c r="AO44" s="51" t="s">
        <v>1369</v>
      </c>
      <c r="AP44" s="51" t="s">
        <v>1369</v>
      </c>
      <c r="AQ44" s="51" t="s">
        <v>1369</v>
      </c>
      <c r="AR44" s="51" t="s">
        <v>1369</v>
      </c>
      <c r="AS44" s="51" t="s">
        <v>1369</v>
      </c>
    </row>
    <row r="45" spans="1:45" ht="45" x14ac:dyDescent="0.25">
      <c r="A45" s="125" t="str">
        <f>'1'!A45</f>
        <v>1.2.3</v>
      </c>
      <c r="B45" s="232" t="str">
        <f>'1'!B45</f>
        <v>Развитие и модернизация учета электрической энергии (мощности), всего, в том числе:</v>
      </c>
      <c r="C45" s="125" t="str">
        <f>'1'!C45</f>
        <v>нд</v>
      </c>
      <c r="D45" s="51" t="s">
        <v>1369</v>
      </c>
      <c r="E45" s="51" t="s">
        <v>1369</v>
      </c>
      <c r="F45" s="51" t="s">
        <v>1369</v>
      </c>
      <c r="G45" s="51" t="s">
        <v>1369</v>
      </c>
      <c r="H45" s="51" t="s">
        <v>1369</v>
      </c>
      <c r="I45" s="51" t="s">
        <v>1369</v>
      </c>
      <c r="J45" s="51" t="s">
        <v>1369</v>
      </c>
      <c r="K45" s="51" t="s">
        <v>1369</v>
      </c>
      <c r="L45" s="51" t="s">
        <v>1369</v>
      </c>
      <c r="M45" s="51" t="s">
        <v>1369</v>
      </c>
      <c r="N45" s="51" t="s">
        <v>1369</v>
      </c>
      <c r="O45" s="51" t="s">
        <v>1369</v>
      </c>
      <c r="P45" s="51" t="s">
        <v>1369</v>
      </c>
      <c r="Q45" s="51" t="s">
        <v>1369</v>
      </c>
      <c r="R45" s="51" t="s">
        <v>1369</v>
      </c>
      <c r="S45" s="51" t="s">
        <v>1369</v>
      </c>
      <c r="T45" s="51" t="s">
        <v>1369</v>
      </c>
      <c r="U45" s="51" t="s">
        <v>1369</v>
      </c>
      <c r="V45" s="51" t="s">
        <v>1369</v>
      </c>
      <c r="W45" s="51" t="s">
        <v>1369</v>
      </c>
      <c r="X45" s="51" t="s">
        <v>1369</v>
      </c>
      <c r="Y45" s="51" t="s">
        <v>1369</v>
      </c>
      <c r="Z45" s="51" t="s">
        <v>1369</v>
      </c>
      <c r="AA45" s="51" t="s">
        <v>1369</v>
      </c>
      <c r="AB45" s="51" t="s">
        <v>1369</v>
      </c>
      <c r="AC45" s="51" t="s">
        <v>1369</v>
      </c>
      <c r="AD45" s="51" t="s">
        <v>1369</v>
      </c>
      <c r="AE45" s="51" t="s">
        <v>1369</v>
      </c>
      <c r="AF45" s="51" t="s">
        <v>1369</v>
      </c>
      <c r="AG45" s="51" t="s">
        <v>1369</v>
      </c>
      <c r="AH45" s="51" t="s">
        <v>1369</v>
      </c>
      <c r="AI45" s="51" t="s">
        <v>1369</v>
      </c>
      <c r="AJ45" s="51" t="s">
        <v>1369</v>
      </c>
      <c r="AK45" s="51" t="s">
        <v>1369</v>
      </c>
      <c r="AL45" s="51" t="s">
        <v>1369</v>
      </c>
      <c r="AM45" s="51" t="s">
        <v>1369</v>
      </c>
      <c r="AN45" s="51" t="s">
        <v>1369</v>
      </c>
      <c r="AO45" s="51" t="s">
        <v>1369</v>
      </c>
      <c r="AP45" s="51" t="s">
        <v>1369</v>
      </c>
      <c r="AQ45" s="51" t="s">
        <v>1369</v>
      </c>
      <c r="AR45" s="51" t="s">
        <v>1369</v>
      </c>
      <c r="AS45" s="51" t="s">
        <v>1369</v>
      </c>
    </row>
    <row r="46" spans="1:45" ht="60" x14ac:dyDescent="0.25">
      <c r="A46" s="125" t="str">
        <f>'1'!A46</f>
        <v>1.2.3.5</v>
      </c>
      <c r="B46" s="232" t="str">
        <f>'1'!B46</f>
        <v>"Включение приборов учета в систему сбора и передачи данных, класс напряжения 0,22 (0,4) кВ, всего, в том числе:"</v>
      </c>
      <c r="C46" s="125" t="str">
        <f>'1'!C46</f>
        <v>нд</v>
      </c>
      <c r="D46" s="51" t="s">
        <v>1369</v>
      </c>
      <c r="E46" s="51" t="s">
        <v>1369</v>
      </c>
      <c r="F46" s="51" t="s">
        <v>1369</v>
      </c>
      <c r="G46" s="51" t="s">
        <v>1369</v>
      </c>
      <c r="H46" s="51" t="s">
        <v>1369</v>
      </c>
      <c r="I46" s="51" t="s">
        <v>1369</v>
      </c>
      <c r="J46" s="51" t="s">
        <v>1369</v>
      </c>
      <c r="K46" s="51" t="s">
        <v>1369</v>
      </c>
      <c r="L46" s="51" t="s">
        <v>1369</v>
      </c>
      <c r="M46" s="51" t="s">
        <v>1369</v>
      </c>
      <c r="N46" s="51" t="s">
        <v>1369</v>
      </c>
      <c r="O46" s="51" t="s">
        <v>1369</v>
      </c>
      <c r="P46" s="51" t="s">
        <v>1369</v>
      </c>
      <c r="Q46" s="51" t="s">
        <v>1369</v>
      </c>
      <c r="R46" s="51" t="s">
        <v>1369</v>
      </c>
      <c r="S46" s="51" t="s">
        <v>1369</v>
      </c>
      <c r="T46" s="51" t="s">
        <v>1369</v>
      </c>
      <c r="U46" s="51" t="s">
        <v>1369</v>
      </c>
      <c r="V46" s="51" t="s">
        <v>1369</v>
      </c>
      <c r="W46" s="51" t="s">
        <v>1369</v>
      </c>
      <c r="X46" s="51" t="s">
        <v>1369</v>
      </c>
      <c r="Y46" s="51" t="s">
        <v>1369</v>
      </c>
      <c r="Z46" s="51" t="s">
        <v>1369</v>
      </c>
      <c r="AA46" s="51" t="s">
        <v>1369</v>
      </c>
      <c r="AB46" s="51" t="s">
        <v>1369</v>
      </c>
      <c r="AC46" s="51" t="s">
        <v>1369</v>
      </c>
      <c r="AD46" s="51" t="s">
        <v>1369</v>
      </c>
      <c r="AE46" s="51" t="s">
        <v>1369</v>
      </c>
      <c r="AF46" s="51" t="s">
        <v>1369</v>
      </c>
      <c r="AG46" s="51" t="s">
        <v>1369</v>
      </c>
      <c r="AH46" s="51" t="s">
        <v>1369</v>
      </c>
      <c r="AI46" s="51" t="s">
        <v>1369</v>
      </c>
      <c r="AJ46" s="51" t="s">
        <v>1369</v>
      </c>
      <c r="AK46" s="51" t="s">
        <v>1369</v>
      </c>
      <c r="AL46" s="51" t="s">
        <v>1369</v>
      </c>
      <c r="AM46" s="51" t="s">
        <v>1369</v>
      </c>
      <c r="AN46" s="51" t="s">
        <v>1369</v>
      </c>
      <c r="AO46" s="51" t="s">
        <v>1369</v>
      </c>
      <c r="AP46" s="51" t="s">
        <v>1369</v>
      </c>
      <c r="AQ46" s="51" t="s">
        <v>1369</v>
      </c>
      <c r="AR46" s="51" t="s">
        <v>1369</v>
      </c>
      <c r="AS46" s="51" t="s">
        <v>1369</v>
      </c>
    </row>
    <row r="47" spans="1:45" ht="285" x14ac:dyDescent="0.25">
      <c r="A47" s="125" t="str">
        <f>'1'!A47</f>
        <v>1.2.3.5.1</v>
      </c>
      <c r="B47" s="232" t="str">
        <f>'1'!B47</f>
        <v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v>
      </c>
      <c r="C47" s="125" t="str">
        <f>'1'!C47</f>
        <v>J_1.2.3.5.1.N</v>
      </c>
      <c r="D47" s="51" t="s">
        <v>1369</v>
      </c>
      <c r="E47" s="51" t="s">
        <v>1369</v>
      </c>
      <c r="F47" s="51" t="s">
        <v>1369</v>
      </c>
      <c r="G47" s="51" t="s">
        <v>1369</v>
      </c>
      <c r="H47" s="51" t="s">
        <v>1369</v>
      </c>
      <c r="I47" s="51" t="s">
        <v>1369</v>
      </c>
      <c r="J47" s="51" t="s">
        <v>1369</v>
      </c>
      <c r="K47" s="51" t="s">
        <v>1369</v>
      </c>
      <c r="L47" s="51" t="s">
        <v>1369</v>
      </c>
      <c r="M47" s="51" t="s">
        <v>1369</v>
      </c>
      <c r="N47" s="51" t="s">
        <v>1369</v>
      </c>
      <c r="O47" s="51" t="s">
        <v>1369</v>
      </c>
      <c r="P47" s="51" t="s">
        <v>1369</v>
      </c>
      <c r="Q47" s="51" t="s">
        <v>1369</v>
      </c>
      <c r="R47" s="51" t="s">
        <v>1369</v>
      </c>
      <c r="S47" s="51" t="s">
        <v>1369</v>
      </c>
      <c r="T47" s="51" t="s">
        <v>1369</v>
      </c>
      <c r="U47" s="51" t="s">
        <v>1369</v>
      </c>
      <c r="V47" s="51" t="s">
        <v>1369</v>
      </c>
      <c r="W47" s="51" t="s">
        <v>1369</v>
      </c>
      <c r="X47" s="51" t="s">
        <v>1369</v>
      </c>
      <c r="Y47" s="51" t="s">
        <v>1369</v>
      </c>
      <c r="Z47" s="51" t="s">
        <v>1369</v>
      </c>
      <c r="AA47" s="51" t="s">
        <v>1369</v>
      </c>
      <c r="AB47" s="51" t="s">
        <v>1369</v>
      </c>
      <c r="AC47" s="51" t="s">
        <v>1369</v>
      </c>
      <c r="AD47" s="51" t="s">
        <v>1369</v>
      </c>
      <c r="AE47" s="51" t="s">
        <v>1369</v>
      </c>
      <c r="AF47" s="51" t="s">
        <v>1369</v>
      </c>
      <c r="AG47" s="51" t="s">
        <v>1369</v>
      </c>
      <c r="AH47" s="51" t="s">
        <v>1369</v>
      </c>
      <c r="AI47" s="51" t="s">
        <v>1369</v>
      </c>
      <c r="AJ47" s="51" t="s">
        <v>1369</v>
      </c>
      <c r="AK47" s="51" t="s">
        <v>1369</v>
      </c>
      <c r="AL47" s="51" t="s">
        <v>1369</v>
      </c>
      <c r="AM47" s="51" t="s">
        <v>1369</v>
      </c>
      <c r="AN47" s="51" t="s">
        <v>1369</v>
      </c>
      <c r="AO47" s="51" t="s">
        <v>1369</v>
      </c>
      <c r="AP47" s="51" t="s">
        <v>1369</v>
      </c>
      <c r="AQ47" s="51" t="s">
        <v>1369</v>
      </c>
      <c r="AR47" s="51" t="s">
        <v>1369</v>
      </c>
      <c r="AS47" s="51" t="s">
        <v>1369</v>
      </c>
    </row>
    <row r="48" spans="1:45" ht="120" x14ac:dyDescent="0.25">
      <c r="A48" s="125" t="str">
        <f>'1'!A48</f>
        <v>1.2.3.5.2</v>
      </c>
      <c r="B48" s="232" t="str">
        <f>'1'!B48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8" s="125" t="str">
        <f>'1'!C48</f>
        <v>J_1.2.3.5.2.O</v>
      </c>
      <c r="D48" s="51" t="s">
        <v>1369</v>
      </c>
      <c r="E48" s="51" t="s">
        <v>1369</v>
      </c>
      <c r="F48" s="51" t="s">
        <v>1369</v>
      </c>
      <c r="G48" s="51" t="s">
        <v>1369</v>
      </c>
      <c r="H48" s="51" t="s">
        <v>1369</v>
      </c>
      <c r="I48" s="51" t="s">
        <v>1369</v>
      </c>
      <c r="J48" s="51" t="s">
        <v>1369</v>
      </c>
      <c r="K48" s="51" t="s">
        <v>1369</v>
      </c>
      <c r="L48" s="51" t="s">
        <v>1369</v>
      </c>
      <c r="M48" s="51" t="s">
        <v>1369</v>
      </c>
      <c r="N48" s="51" t="s">
        <v>1369</v>
      </c>
      <c r="O48" s="51" t="s">
        <v>1369</v>
      </c>
      <c r="P48" s="51" t="s">
        <v>1369</v>
      </c>
      <c r="Q48" s="51" t="s">
        <v>1369</v>
      </c>
      <c r="R48" s="51" t="s">
        <v>1369</v>
      </c>
      <c r="S48" s="51" t="s">
        <v>1369</v>
      </c>
      <c r="T48" s="51" t="s">
        <v>1369</v>
      </c>
      <c r="U48" s="51" t="s">
        <v>1369</v>
      </c>
      <c r="V48" s="51" t="s">
        <v>1369</v>
      </c>
      <c r="W48" s="51" t="s">
        <v>1369</v>
      </c>
      <c r="X48" s="51" t="s">
        <v>1369</v>
      </c>
      <c r="Y48" s="51" t="s">
        <v>1369</v>
      </c>
      <c r="Z48" s="51" t="s">
        <v>1369</v>
      </c>
      <c r="AA48" s="51" t="s">
        <v>1369</v>
      </c>
      <c r="AB48" s="51" t="s">
        <v>1369</v>
      </c>
      <c r="AC48" s="51" t="s">
        <v>1369</v>
      </c>
      <c r="AD48" s="51" t="s">
        <v>1369</v>
      </c>
      <c r="AE48" s="51" t="s">
        <v>1369</v>
      </c>
      <c r="AF48" s="51" t="s">
        <v>1369</v>
      </c>
      <c r="AG48" s="51" t="s">
        <v>1369</v>
      </c>
      <c r="AH48" s="51" t="s">
        <v>1369</v>
      </c>
      <c r="AI48" s="51" t="s">
        <v>1369</v>
      </c>
      <c r="AJ48" s="51" t="s">
        <v>1369</v>
      </c>
      <c r="AK48" s="51" t="s">
        <v>1369</v>
      </c>
      <c r="AL48" s="51" t="s">
        <v>1369</v>
      </c>
      <c r="AM48" s="51" t="s">
        <v>1369</v>
      </c>
      <c r="AN48" s="51" t="s">
        <v>1369</v>
      </c>
      <c r="AO48" s="51" t="s">
        <v>1369</v>
      </c>
      <c r="AP48" s="51" t="s">
        <v>1369</v>
      </c>
      <c r="AQ48" s="51" t="s">
        <v>1369</v>
      </c>
      <c r="AR48" s="51" t="s">
        <v>1369</v>
      </c>
      <c r="AS48" s="51" t="s">
        <v>1369</v>
      </c>
    </row>
    <row r="49" spans="1:45" ht="45" x14ac:dyDescent="0.25">
      <c r="A49" s="125" t="str">
        <f>'1'!A49</f>
        <v>1.2.3.5.3</v>
      </c>
      <c r="B49" s="232" t="str">
        <f>'1'!B49</f>
        <v>Установка АСКУЭ в в точках перетока в смежные сети ТП-81, ТП-141, ТП-111, ТП-13, ТП-34</v>
      </c>
      <c r="C49" s="125" t="str">
        <f>'1'!C49</f>
        <v>J_1.2.3.5.3.N</v>
      </c>
      <c r="D49" s="51" t="s">
        <v>1369</v>
      </c>
      <c r="E49" s="51" t="s">
        <v>1369</v>
      </c>
      <c r="F49" s="51" t="s">
        <v>1369</v>
      </c>
      <c r="G49" s="51" t="s">
        <v>1369</v>
      </c>
      <c r="H49" s="51" t="s">
        <v>1369</v>
      </c>
      <c r="I49" s="51" t="s">
        <v>1369</v>
      </c>
      <c r="J49" s="51" t="s">
        <v>1369</v>
      </c>
      <c r="K49" s="51" t="s">
        <v>1369</v>
      </c>
      <c r="L49" s="51" t="s">
        <v>1369</v>
      </c>
      <c r="M49" s="51" t="s">
        <v>1369</v>
      </c>
      <c r="N49" s="51" t="s">
        <v>1369</v>
      </c>
      <c r="O49" s="51" t="s">
        <v>1369</v>
      </c>
      <c r="P49" s="51" t="s">
        <v>1369</v>
      </c>
      <c r="Q49" s="51" t="s">
        <v>1369</v>
      </c>
      <c r="R49" s="51" t="s">
        <v>1369</v>
      </c>
      <c r="S49" s="51" t="s">
        <v>1369</v>
      </c>
      <c r="T49" s="51" t="s">
        <v>1369</v>
      </c>
      <c r="U49" s="51" t="s">
        <v>1369</v>
      </c>
      <c r="V49" s="51" t="s">
        <v>1369</v>
      </c>
      <c r="W49" s="51" t="s">
        <v>1369</v>
      </c>
      <c r="X49" s="51" t="s">
        <v>1369</v>
      </c>
      <c r="Y49" s="51" t="s">
        <v>1369</v>
      </c>
      <c r="Z49" s="51" t="s">
        <v>1369</v>
      </c>
      <c r="AA49" s="51" t="s">
        <v>1369</v>
      </c>
      <c r="AB49" s="51" t="s">
        <v>1369</v>
      </c>
      <c r="AC49" s="51" t="s">
        <v>1369</v>
      </c>
      <c r="AD49" s="51" t="s">
        <v>1369</v>
      </c>
      <c r="AE49" s="51" t="s">
        <v>1369</v>
      </c>
      <c r="AF49" s="51" t="s">
        <v>1369</v>
      </c>
      <c r="AG49" s="51" t="s">
        <v>1369</v>
      </c>
      <c r="AH49" s="51" t="s">
        <v>1369</v>
      </c>
      <c r="AI49" s="51" t="s">
        <v>1369</v>
      </c>
      <c r="AJ49" s="51" t="s">
        <v>1369</v>
      </c>
      <c r="AK49" s="51" t="s">
        <v>1369</v>
      </c>
      <c r="AL49" s="51" t="s">
        <v>1369</v>
      </c>
      <c r="AM49" s="51" t="s">
        <v>1369</v>
      </c>
      <c r="AN49" s="51" t="s">
        <v>1369</v>
      </c>
      <c r="AO49" s="51" t="s">
        <v>1369</v>
      </c>
      <c r="AP49" s="51" t="s">
        <v>1369</v>
      </c>
      <c r="AQ49" s="51" t="s">
        <v>1369</v>
      </c>
      <c r="AR49" s="51" t="s">
        <v>1369</v>
      </c>
      <c r="AS49" s="51" t="s">
        <v>1369</v>
      </c>
    </row>
    <row r="50" spans="1:45" ht="60" x14ac:dyDescent="0.25">
      <c r="A50" s="125" t="str">
        <f>'1'!A50</f>
        <v>1.2.3.6</v>
      </c>
      <c r="B50" s="232" t="str">
        <f>'1'!B50</f>
        <v>"Включение приборов учета в систему сбора и передачи данных, класс напряжения 6 (10) кВ, всего, в том числе:"</v>
      </c>
      <c r="C50" s="125" t="str">
        <f>'1'!C50</f>
        <v>нд</v>
      </c>
      <c r="D50" s="51" t="s">
        <v>1369</v>
      </c>
      <c r="E50" s="51" t="s">
        <v>1369</v>
      </c>
      <c r="F50" s="51" t="s">
        <v>1369</v>
      </c>
      <c r="G50" s="51" t="s">
        <v>1369</v>
      </c>
      <c r="H50" s="51" t="s">
        <v>1369</v>
      </c>
      <c r="I50" s="51" t="s">
        <v>1369</v>
      </c>
      <c r="J50" s="51" t="s">
        <v>1369</v>
      </c>
      <c r="K50" s="51" t="s">
        <v>1369</v>
      </c>
      <c r="L50" s="51" t="s">
        <v>1369</v>
      </c>
      <c r="M50" s="51" t="s">
        <v>1369</v>
      </c>
      <c r="N50" s="51" t="s">
        <v>1369</v>
      </c>
      <c r="O50" s="51" t="s">
        <v>1369</v>
      </c>
      <c r="P50" s="51" t="s">
        <v>1369</v>
      </c>
      <c r="Q50" s="51" t="s">
        <v>1369</v>
      </c>
      <c r="R50" s="51" t="s">
        <v>1369</v>
      </c>
      <c r="S50" s="51" t="s">
        <v>1369</v>
      </c>
      <c r="T50" s="51" t="s">
        <v>1369</v>
      </c>
      <c r="U50" s="51" t="s">
        <v>1369</v>
      </c>
      <c r="V50" s="51" t="s">
        <v>1369</v>
      </c>
      <c r="W50" s="51" t="s">
        <v>1369</v>
      </c>
      <c r="X50" s="51" t="s">
        <v>1369</v>
      </c>
      <c r="Y50" s="51" t="s">
        <v>1369</v>
      </c>
      <c r="Z50" s="51" t="s">
        <v>1369</v>
      </c>
      <c r="AA50" s="51" t="s">
        <v>1369</v>
      </c>
      <c r="AB50" s="51" t="s">
        <v>1369</v>
      </c>
      <c r="AC50" s="51" t="s">
        <v>1369</v>
      </c>
      <c r="AD50" s="51" t="s">
        <v>1369</v>
      </c>
      <c r="AE50" s="51" t="s">
        <v>1369</v>
      </c>
      <c r="AF50" s="51" t="s">
        <v>1369</v>
      </c>
      <c r="AG50" s="51" t="s">
        <v>1369</v>
      </c>
      <c r="AH50" s="51" t="s">
        <v>1369</v>
      </c>
      <c r="AI50" s="51" t="s">
        <v>1369</v>
      </c>
      <c r="AJ50" s="51" t="s">
        <v>1369</v>
      </c>
      <c r="AK50" s="51" t="s">
        <v>1369</v>
      </c>
      <c r="AL50" s="51" t="s">
        <v>1369</v>
      </c>
      <c r="AM50" s="51" t="s">
        <v>1369</v>
      </c>
      <c r="AN50" s="51" t="s">
        <v>1369</v>
      </c>
      <c r="AO50" s="51" t="s">
        <v>1369</v>
      </c>
      <c r="AP50" s="51" t="s">
        <v>1369</v>
      </c>
      <c r="AQ50" s="51" t="s">
        <v>1369</v>
      </c>
      <c r="AR50" s="51" t="s">
        <v>1369</v>
      </c>
      <c r="AS50" s="51" t="s">
        <v>1369</v>
      </c>
    </row>
    <row r="51" spans="1:45" ht="30" x14ac:dyDescent="0.25">
      <c r="A51" s="125" t="str">
        <f>'1'!A51</f>
        <v>1.2.3.6.1</v>
      </c>
      <c r="B51" s="232" t="str">
        <f>'1'!B51</f>
        <v>Установка АСКУЭ на п/с 35/10кВ ЗСМ ул.Селикатная</v>
      </c>
      <c r="C51" s="125" t="str">
        <f>'1'!C51</f>
        <v>J_1.2.3.6.1.N</v>
      </c>
      <c r="D51" s="51" t="s">
        <v>1369</v>
      </c>
      <c r="E51" s="51" t="s">
        <v>1369</v>
      </c>
      <c r="F51" s="51" t="s">
        <v>1369</v>
      </c>
      <c r="G51" s="51" t="s">
        <v>1369</v>
      </c>
      <c r="H51" s="51" t="s">
        <v>1369</v>
      </c>
      <c r="I51" s="51" t="s">
        <v>1369</v>
      </c>
      <c r="J51" s="51" t="s">
        <v>1369</v>
      </c>
      <c r="K51" s="51" t="s">
        <v>1369</v>
      </c>
      <c r="L51" s="51" t="s">
        <v>1369</v>
      </c>
      <c r="M51" s="51" t="s">
        <v>1369</v>
      </c>
      <c r="N51" s="51" t="s">
        <v>1369</v>
      </c>
      <c r="O51" s="51" t="s">
        <v>1369</v>
      </c>
      <c r="P51" s="51" t="s">
        <v>1369</v>
      </c>
      <c r="Q51" s="51" t="s">
        <v>1369</v>
      </c>
      <c r="R51" s="51" t="s">
        <v>1369</v>
      </c>
      <c r="S51" s="51" t="s">
        <v>1369</v>
      </c>
      <c r="T51" s="51" t="s">
        <v>1369</v>
      </c>
      <c r="U51" s="51" t="s">
        <v>1369</v>
      </c>
      <c r="V51" s="51" t="s">
        <v>1369</v>
      </c>
      <c r="W51" s="51" t="s">
        <v>1369</v>
      </c>
      <c r="X51" s="51" t="s">
        <v>1369</v>
      </c>
      <c r="Y51" s="51" t="s">
        <v>1369</v>
      </c>
      <c r="Z51" s="51" t="s">
        <v>1369</v>
      </c>
      <c r="AA51" s="51" t="s">
        <v>1369</v>
      </c>
      <c r="AB51" s="51" t="s">
        <v>1369</v>
      </c>
      <c r="AC51" s="51" t="s">
        <v>1369</v>
      </c>
      <c r="AD51" s="51" t="s">
        <v>1369</v>
      </c>
      <c r="AE51" s="51" t="s">
        <v>1369</v>
      </c>
      <c r="AF51" s="51" t="s">
        <v>1369</v>
      </c>
      <c r="AG51" s="51" t="s">
        <v>1369</v>
      </c>
      <c r="AH51" s="51" t="s">
        <v>1369</v>
      </c>
      <c r="AI51" s="51" t="s">
        <v>1369</v>
      </c>
      <c r="AJ51" s="51" t="s">
        <v>1369</v>
      </c>
      <c r="AK51" s="51" t="s">
        <v>1369</v>
      </c>
      <c r="AL51" s="51" t="s">
        <v>1369</v>
      </c>
      <c r="AM51" s="51" t="s">
        <v>1369</v>
      </c>
      <c r="AN51" s="51" t="s">
        <v>1369</v>
      </c>
      <c r="AO51" s="51" t="s">
        <v>1369</v>
      </c>
      <c r="AP51" s="51" t="s">
        <v>1369</v>
      </c>
      <c r="AQ51" s="51" t="s">
        <v>1369</v>
      </c>
      <c r="AR51" s="51" t="s">
        <v>1369</v>
      </c>
      <c r="AS51" s="51" t="s">
        <v>1369</v>
      </c>
    </row>
    <row r="52" spans="1:45" ht="45" x14ac:dyDescent="0.25">
      <c r="A52" s="125" t="str">
        <f>'1'!A52</f>
        <v>1.4.</v>
      </c>
      <c r="B52" s="232" t="str">
        <f>'1'!B52</f>
        <v>Прочее новое строительство объектов электросетевого хозяйства, всего, в том числе:</v>
      </c>
      <c r="C52" s="125" t="str">
        <f>'1'!C52</f>
        <v>нд</v>
      </c>
      <c r="D52" s="51" t="s">
        <v>1369</v>
      </c>
      <c r="E52" s="51" t="s">
        <v>1369</v>
      </c>
      <c r="F52" s="51" t="s">
        <v>1369</v>
      </c>
      <c r="G52" s="51" t="s">
        <v>1369</v>
      </c>
      <c r="H52" s="51" t="s">
        <v>1369</v>
      </c>
      <c r="I52" s="51" t="s">
        <v>1369</v>
      </c>
      <c r="J52" s="51" t="s">
        <v>1369</v>
      </c>
      <c r="K52" s="51" t="s">
        <v>1369</v>
      </c>
      <c r="L52" s="51" t="s">
        <v>1369</v>
      </c>
      <c r="M52" s="51" t="s">
        <v>1369</v>
      </c>
      <c r="N52" s="51" t="s">
        <v>1369</v>
      </c>
      <c r="O52" s="51" t="s">
        <v>1369</v>
      </c>
      <c r="P52" s="51" t="s">
        <v>1369</v>
      </c>
      <c r="Q52" s="51" t="s">
        <v>1369</v>
      </c>
      <c r="R52" s="51" t="s">
        <v>1369</v>
      </c>
      <c r="S52" s="51" t="s">
        <v>1369</v>
      </c>
      <c r="T52" s="51" t="s">
        <v>1369</v>
      </c>
      <c r="U52" s="51" t="s">
        <v>1369</v>
      </c>
      <c r="V52" s="51" t="s">
        <v>1369</v>
      </c>
      <c r="W52" s="51" t="s">
        <v>1369</v>
      </c>
      <c r="X52" s="51" t="s">
        <v>1369</v>
      </c>
      <c r="Y52" s="51" t="s">
        <v>1369</v>
      </c>
      <c r="Z52" s="51" t="s">
        <v>1369</v>
      </c>
      <c r="AA52" s="51" t="s">
        <v>1369</v>
      </c>
      <c r="AB52" s="51" t="s">
        <v>1369</v>
      </c>
      <c r="AC52" s="51" t="s">
        <v>1369</v>
      </c>
      <c r="AD52" s="51" t="s">
        <v>1369</v>
      </c>
      <c r="AE52" s="51" t="s">
        <v>1369</v>
      </c>
      <c r="AF52" s="51" t="s">
        <v>1369</v>
      </c>
      <c r="AG52" s="51" t="s">
        <v>1369</v>
      </c>
      <c r="AH52" s="51" t="s">
        <v>1369</v>
      </c>
      <c r="AI52" s="51" t="s">
        <v>1369</v>
      </c>
      <c r="AJ52" s="51" t="s">
        <v>1369</v>
      </c>
      <c r="AK52" s="51" t="s">
        <v>1369</v>
      </c>
      <c r="AL52" s="51" t="s">
        <v>1369</v>
      </c>
      <c r="AM52" s="51" t="s">
        <v>1369</v>
      </c>
      <c r="AN52" s="51" t="s">
        <v>1369</v>
      </c>
      <c r="AO52" s="51" t="s">
        <v>1369</v>
      </c>
      <c r="AP52" s="51" t="s">
        <v>1369</v>
      </c>
      <c r="AQ52" s="51" t="s">
        <v>1369</v>
      </c>
      <c r="AR52" s="51" t="s">
        <v>1369</v>
      </c>
      <c r="AS52" s="51" t="s">
        <v>1369</v>
      </c>
    </row>
    <row r="53" spans="1:45" ht="90" x14ac:dyDescent="0.25">
      <c r="A53" s="125" t="str">
        <f>'1'!A53</f>
        <v>1.4.1.</v>
      </c>
      <c r="B53" s="232" t="str">
        <f>'1'!B53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3" s="125" t="str">
        <f>'1'!C53</f>
        <v>J_1.4.1.O</v>
      </c>
      <c r="D53" s="51" t="s">
        <v>1369</v>
      </c>
      <c r="E53" s="51" t="s">
        <v>1369</v>
      </c>
      <c r="F53" s="51" t="s">
        <v>1369</v>
      </c>
      <c r="G53" s="51" t="s">
        <v>1369</v>
      </c>
      <c r="H53" s="51" t="s">
        <v>1369</v>
      </c>
      <c r="I53" s="51" t="s">
        <v>1369</v>
      </c>
      <c r="J53" s="51" t="s">
        <v>1369</v>
      </c>
      <c r="K53" s="51" t="s">
        <v>1369</v>
      </c>
      <c r="L53" s="51" t="s">
        <v>1369</v>
      </c>
      <c r="M53" s="51" t="s">
        <v>1369</v>
      </c>
      <c r="N53" s="51" t="s">
        <v>1369</v>
      </c>
      <c r="O53" s="51" t="s">
        <v>1369</v>
      </c>
      <c r="P53" s="51" t="s">
        <v>1369</v>
      </c>
      <c r="Q53" s="51" t="s">
        <v>1369</v>
      </c>
      <c r="R53" s="51" t="s">
        <v>1369</v>
      </c>
      <c r="S53" s="51" t="s">
        <v>1369</v>
      </c>
      <c r="T53" s="51" t="s">
        <v>1369</v>
      </c>
      <c r="U53" s="51" t="s">
        <v>1369</v>
      </c>
      <c r="V53" s="51" t="s">
        <v>1369</v>
      </c>
      <c r="W53" s="51" t="s">
        <v>1369</v>
      </c>
      <c r="X53" s="51" t="s">
        <v>1369</v>
      </c>
      <c r="Y53" s="51" t="s">
        <v>1369</v>
      </c>
      <c r="Z53" s="51" t="s">
        <v>1369</v>
      </c>
      <c r="AA53" s="51" t="s">
        <v>1369</v>
      </c>
      <c r="AB53" s="51" t="s">
        <v>1369</v>
      </c>
      <c r="AC53" s="51" t="s">
        <v>1369</v>
      </c>
      <c r="AD53" s="51" t="s">
        <v>1369</v>
      </c>
      <c r="AE53" s="51" t="s">
        <v>1369</v>
      </c>
      <c r="AF53" s="51" t="s">
        <v>1369</v>
      </c>
      <c r="AG53" s="51" t="s">
        <v>1369</v>
      </c>
      <c r="AH53" s="51" t="s">
        <v>1369</v>
      </c>
      <c r="AI53" s="51" t="s">
        <v>1369</v>
      </c>
      <c r="AJ53" s="51" t="s">
        <v>1369</v>
      </c>
      <c r="AK53" s="51" t="s">
        <v>1369</v>
      </c>
      <c r="AL53" s="51" t="s">
        <v>1369</v>
      </c>
      <c r="AM53" s="51" t="s">
        <v>1369</v>
      </c>
      <c r="AN53" s="51" t="s">
        <v>1369</v>
      </c>
      <c r="AO53" s="51" t="s">
        <v>1369</v>
      </c>
      <c r="AP53" s="51" t="s">
        <v>1369</v>
      </c>
      <c r="AQ53" s="51" t="s">
        <v>1369</v>
      </c>
      <c r="AR53" s="51" t="s">
        <v>1369</v>
      </c>
      <c r="AS53" s="51" t="s">
        <v>1369</v>
      </c>
    </row>
    <row r="54" spans="1:45" ht="45" x14ac:dyDescent="0.25">
      <c r="A54" s="125" t="str">
        <f>'1'!A54</f>
        <v>1.4.2.</v>
      </c>
      <c r="B54" s="232" t="str">
        <f>'1'!B54</f>
        <v xml:space="preserve">ВЛ-10кВ Ф-10"С" L-470м оп.88-94, оп.95-98, КЛ-10кВ Ф-10"С" L-190м оп.94-95   ул. Арсеньева. </v>
      </c>
      <c r="C54" s="125" t="str">
        <f>'1'!C54</f>
        <v>J_1.4.2.K</v>
      </c>
      <c r="D54" s="51" t="s">
        <v>1369</v>
      </c>
      <c r="E54" s="51" t="s">
        <v>1369</v>
      </c>
      <c r="F54" s="51" t="s">
        <v>1369</v>
      </c>
      <c r="G54" s="51" t="s">
        <v>1369</v>
      </c>
      <c r="H54" s="51" t="s">
        <v>1369</v>
      </c>
      <c r="I54" s="51" t="s">
        <v>1369</v>
      </c>
      <c r="J54" s="51" t="s">
        <v>1369</v>
      </c>
      <c r="K54" s="51" t="s">
        <v>1369</v>
      </c>
      <c r="L54" s="51" t="s">
        <v>1369</v>
      </c>
      <c r="M54" s="51" t="s">
        <v>1369</v>
      </c>
      <c r="N54" s="51" t="s">
        <v>1369</v>
      </c>
      <c r="O54" s="51" t="s">
        <v>1369</v>
      </c>
      <c r="P54" s="51" t="s">
        <v>1369</v>
      </c>
      <c r="Q54" s="51" t="s">
        <v>1369</v>
      </c>
      <c r="R54" s="51" t="s">
        <v>1369</v>
      </c>
      <c r="S54" s="51" t="s">
        <v>1369</v>
      </c>
      <c r="T54" s="51" t="s">
        <v>1369</v>
      </c>
      <c r="U54" s="51" t="s">
        <v>1369</v>
      </c>
      <c r="V54" s="51" t="s">
        <v>1369</v>
      </c>
      <c r="W54" s="51" t="s">
        <v>1369</v>
      </c>
      <c r="X54" s="51" t="s">
        <v>1369</v>
      </c>
      <c r="Y54" s="51" t="s">
        <v>1369</v>
      </c>
      <c r="Z54" s="51" t="s">
        <v>1369</v>
      </c>
      <c r="AA54" s="51" t="s">
        <v>1369</v>
      </c>
      <c r="AB54" s="51" t="s">
        <v>1369</v>
      </c>
      <c r="AC54" s="51" t="s">
        <v>1369</v>
      </c>
      <c r="AD54" s="51" t="s">
        <v>1369</v>
      </c>
      <c r="AE54" s="51" t="s">
        <v>1369</v>
      </c>
      <c r="AF54" s="51" t="s">
        <v>1369</v>
      </c>
      <c r="AG54" s="51" t="s">
        <v>1369</v>
      </c>
      <c r="AH54" s="51" t="s">
        <v>1369</v>
      </c>
      <c r="AI54" s="51" t="s">
        <v>1369</v>
      </c>
      <c r="AJ54" s="51" t="s">
        <v>1369</v>
      </c>
      <c r="AK54" s="51" t="s">
        <v>1369</v>
      </c>
      <c r="AL54" s="51" t="s">
        <v>1369</v>
      </c>
      <c r="AM54" s="51" t="s">
        <v>1369</v>
      </c>
      <c r="AN54" s="51" t="s">
        <v>1369</v>
      </c>
      <c r="AO54" s="51" t="s">
        <v>1369</v>
      </c>
      <c r="AP54" s="51" t="s">
        <v>1369</v>
      </c>
      <c r="AQ54" s="51" t="s">
        <v>1369</v>
      </c>
      <c r="AR54" s="51" t="s">
        <v>1369</v>
      </c>
      <c r="AS54" s="51" t="s">
        <v>1369</v>
      </c>
    </row>
    <row r="55" spans="1:45" ht="45" x14ac:dyDescent="0.25">
      <c r="A55" s="125" t="str">
        <f>'1'!A55</f>
        <v>1.4.3.</v>
      </c>
      <c r="B55" s="232" t="str">
        <f>'1'!B55</f>
        <v>КЛ-10кВ Ф-16"М   L-1170м" п/с "межзаводская"- ТП-119, ул. Красногвардейская</v>
      </c>
      <c r="C55" s="125" t="str">
        <f>'1'!C55</f>
        <v>J_1.4.3.M</v>
      </c>
      <c r="D55" s="51" t="s">
        <v>1369</v>
      </c>
      <c r="E55" s="51" t="s">
        <v>1369</v>
      </c>
      <c r="F55" s="51" t="s">
        <v>1369</v>
      </c>
      <c r="G55" s="51" t="s">
        <v>1369</v>
      </c>
      <c r="H55" s="51" t="s">
        <v>1369</v>
      </c>
      <c r="I55" s="51" t="s">
        <v>1369</v>
      </c>
      <c r="J55" s="51" t="s">
        <v>1369</v>
      </c>
      <c r="K55" s="51" t="s">
        <v>1369</v>
      </c>
      <c r="L55" s="51" t="s">
        <v>1369</v>
      </c>
      <c r="M55" s="51" t="s">
        <v>1369</v>
      </c>
      <c r="N55" s="51" t="s">
        <v>1369</v>
      </c>
      <c r="O55" s="51" t="s">
        <v>1369</v>
      </c>
      <c r="P55" s="51" t="s">
        <v>1369</v>
      </c>
      <c r="Q55" s="51" t="s">
        <v>1369</v>
      </c>
      <c r="R55" s="51" t="s">
        <v>1369</v>
      </c>
      <c r="S55" s="51" t="s">
        <v>1369</v>
      </c>
      <c r="T55" s="51" t="s">
        <v>1369</v>
      </c>
      <c r="U55" s="51" t="s">
        <v>1369</v>
      </c>
      <c r="V55" s="51" t="s">
        <v>1369</v>
      </c>
      <c r="W55" s="51" t="s">
        <v>1369</v>
      </c>
      <c r="X55" s="51" t="s">
        <v>1369</v>
      </c>
      <c r="Y55" s="51" t="s">
        <v>1369</v>
      </c>
      <c r="Z55" s="51" t="s">
        <v>1369</v>
      </c>
      <c r="AA55" s="51" t="s">
        <v>1369</v>
      </c>
      <c r="AB55" s="51" t="s">
        <v>1369</v>
      </c>
      <c r="AC55" s="51" t="s">
        <v>1369</v>
      </c>
      <c r="AD55" s="51" t="s">
        <v>1369</v>
      </c>
      <c r="AE55" s="51" t="s">
        <v>1369</v>
      </c>
      <c r="AF55" s="51" t="s">
        <v>1369</v>
      </c>
      <c r="AG55" s="51" t="s">
        <v>1369</v>
      </c>
      <c r="AH55" s="51" t="s">
        <v>1369</v>
      </c>
      <c r="AI55" s="51" t="s">
        <v>1369</v>
      </c>
      <c r="AJ55" s="51" t="s">
        <v>1369</v>
      </c>
      <c r="AK55" s="51" t="s">
        <v>1369</v>
      </c>
      <c r="AL55" s="51" t="s">
        <v>1369</v>
      </c>
      <c r="AM55" s="51" t="s">
        <v>1369</v>
      </c>
      <c r="AN55" s="51" t="s">
        <v>1369</v>
      </c>
      <c r="AO55" s="51" t="s">
        <v>1369</v>
      </c>
      <c r="AP55" s="51" t="s">
        <v>1369</v>
      </c>
      <c r="AQ55" s="51" t="s">
        <v>1369</v>
      </c>
      <c r="AR55" s="51" t="s">
        <v>1369</v>
      </c>
      <c r="AS55" s="51" t="s">
        <v>1369</v>
      </c>
    </row>
    <row r="56" spans="1:45" ht="135" x14ac:dyDescent="0.25">
      <c r="A56" s="125" t="str">
        <f>'1'!A56</f>
        <v>1.4.4.</v>
      </c>
      <c r="B56" s="232" t="str">
        <f>'1'!B56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6" s="125" t="str">
        <f>'1'!C56</f>
        <v>J_1.4.4.N</v>
      </c>
      <c r="D56" s="51" t="s">
        <v>1369</v>
      </c>
      <c r="E56" s="51" t="s">
        <v>1369</v>
      </c>
      <c r="F56" s="51" t="s">
        <v>1369</v>
      </c>
      <c r="G56" s="51" t="s">
        <v>1369</v>
      </c>
      <c r="H56" s="51" t="s">
        <v>1369</v>
      </c>
      <c r="I56" s="51" t="s">
        <v>1369</v>
      </c>
      <c r="J56" s="51" t="s">
        <v>1369</v>
      </c>
      <c r="K56" s="51" t="s">
        <v>1369</v>
      </c>
      <c r="L56" s="51" t="s">
        <v>1369</v>
      </c>
      <c r="M56" s="51" t="s">
        <v>1369</v>
      </c>
      <c r="N56" s="51" t="s">
        <v>1369</v>
      </c>
      <c r="O56" s="51" t="s">
        <v>1369</v>
      </c>
      <c r="P56" s="51" t="s">
        <v>1369</v>
      </c>
      <c r="Q56" s="51" t="s">
        <v>1369</v>
      </c>
      <c r="R56" s="51" t="s">
        <v>1369</v>
      </c>
      <c r="S56" s="51" t="s">
        <v>1369</v>
      </c>
      <c r="T56" s="51" t="s">
        <v>1369</v>
      </c>
      <c r="U56" s="51" t="s">
        <v>1369</v>
      </c>
      <c r="V56" s="51" t="s">
        <v>1369</v>
      </c>
      <c r="W56" s="51" t="s">
        <v>1369</v>
      </c>
      <c r="X56" s="51" t="s">
        <v>1369</v>
      </c>
      <c r="Y56" s="51" t="s">
        <v>1369</v>
      </c>
      <c r="Z56" s="51" t="s">
        <v>1369</v>
      </c>
      <c r="AA56" s="51" t="s">
        <v>1369</v>
      </c>
      <c r="AB56" s="51" t="s">
        <v>1369</v>
      </c>
      <c r="AC56" s="51" t="s">
        <v>1369</v>
      </c>
      <c r="AD56" s="51" t="s">
        <v>1369</v>
      </c>
      <c r="AE56" s="51" t="s">
        <v>1369</v>
      </c>
      <c r="AF56" s="51" t="s">
        <v>1369</v>
      </c>
      <c r="AG56" s="51" t="s">
        <v>1369</v>
      </c>
      <c r="AH56" s="51" t="s">
        <v>1369</v>
      </c>
      <c r="AI56" s="51" t="s">
        <v>1369</v>
      </c>
      <c r="AJ56" s="51" t="s">
        <v>1369</v>
      </c>
      <c r="AK56" s="51" t="s">
        <v>1369</v>
      </c>
      <c r="AL56" s="51" t="s">
        <v>1369</v>
      </c>
      <c r="AM56" s="51" t="s">
        <v>1369</v>
      </c>
      <c r="AN56" s="51" t="s">
        <v>1369</v>
      </c>
      <c r="AO56" s="51" t="s">
        <v>1369</v>
      </c>
      <c r="AP56" s="51" t="s">
        <v>1369</v>
      </c>
      <c r="AQ56" s="51" t="s">
        <v>1369</v>
      </c>
      <c r="AR56" s="51" t="s">
        <v>1369</v>
      </c>
      <c r="AS56" s="51" t="s">
        <v>1369</v>
      </c>
    </row>
    <row r="57" spans="1:45" ht="30" x14ac:dyDescent="0.25">
      <c r="A57" s="125" t="str">
        <f>'1'!A57</f>
        <v>1.4.5.</v>
      </c>
      <c r="B57" s="232" t="str">
        <f>'1'!B57</f>
        <v xml:space="preserve">Установка  2КТПБ  (2*1000) ул.Краснознаменная 4  </v>
      </c>
      <c r="C57" s="125" t="str">
        <f>'1'!C57</f>
        <v>J_1.4.5.K</v>
      </c>
      <c r="D57" s="51" t="s">
        <v>1369</v>
      </c>
      <c r="E57" s="51" t="s">
        <v>1369</v>
      </c>
      <c r="F57" s="51" t="s">
        <v>1369</v>
      </c>
      <c r="G57" s="51" t="s">
        <v>1369</v>
      </c>
      <c r="H57" s="51" t="s">
        <v>1369</v>
      </c>
      <c r="I57" s="51" t="s">
        <v>1369</v>
      </c>
      <c r="J57" s="51" t="s">
        <v>1369</v>
      </c>
      <c r="K57" s="51" t="s">
        <v>1369</v>
      </c>
      <c r="L57" s="51" t="s">
        <v>1369</v>
      </c>
      <c r="M57" s="51" t="s">
        <v>1369</v>
      </c>
      <c r="N57" s="51" t="s">
        <v>1369</v>
      </c>
      <c r="O57" s="51" t="s">
        <v>1369</v>
      </c>
      <c r="P57" s="51" t="s">
        <v>1369</v>
      </c>
      <c r="Q57" s="51" t="s">
        <v>1369</v>
      </c>
      <c r="R57" s="51" t="s">
        <v>1369</v>
      </c>
      <c r="S57" s="51" t="s">
        <v>1369</v>
      </c>
      <c r="T57" s="51" t="s">
        <v>1369</v>
      </c>
      <c r="U57" s="51" t="s">
        <v>1369</v>
      </c>
      <c r="V57" s="51" t="s">
        <v>1369</v>
      </c>
      <c r="W57" s="51" t="s">
        <v>1369</v>
      </c>
      <c r="X57" s="51" t="s">
        <v>1369</v>
      </c>
      <c r="Y57" s="51" t="s">
        <v>1369</v>
      </c>
      <c r="Z57" s="51" t="s">
        <v>1369</v>
      </c>
      <c r="AA57" s="51" t="s">
        <v>1369</v>
      </c>
      <c r="AB57" s="51" t="s">
        <v>1369</v>
      </c>
      <c r="AC57" s="51" t="s">
        <v>1369</v>
      </c>
      <c r="AD57" s="51" t="s">
        <v>1369</v>
      </c>
      <c r="AE57" s="51" t="s">
        <v>1369</v>
      </c>
      <c r="AF57" s="51" t="s">
        <v>1369</v>
      </c>
      <c r="AG57" s="51" t="s">
        <v>1369</v>
      </c>
      <c r="AH57" s="51" t="s">
        <v>1369</v>
      </c>
      <c r="AI57" s="51" t="s">
        <v>1369</v>
      </c>
      <c r="AJ57" s="51" t="s">
        <v>1369</v>
      </c>
      <c r="AK57" s="51" t="s">
        <v>1369</v>
      </c>
      <c r="AL57" s="51" t="s">
        <v>1369</v>
      </c>
      <c r="AM57" s="51" t="s">
        <v>1369</v>
      </c>
      <c r="AN57" s="51" t="s">
        <v>1369</v>
      </c>
      <c r="AO57" s="51" t="s">
        <v>1369</v>
      </c>
      <c r="AP57" s="51" t="s">
        <v>1369</v>
      </c>
      <c r="AQ57" s="51" t="s">
        <v>1369</v>
      </c>
      <c r="AR57" s="51" t="s">
        <v>1369</v>
      </c>
      <c r="AS57" s="51" t="s">
        <v>1369</v>
      </c>
    </row>
    <row r="58" spans="1:45" ht="30" x14ac:dyDescent="0.25">
      <c r="A58" s="125" t="str">
        <f>'1'!A58</f>
        <v>1.6.</v>
      </c>
      <c r="B58" s="232" t="str">
        <f>'1'!B58</f>
        <v>Прочие инвестиционные проекты, всего, в том числе:</v>
      </c>
      <c r="C58" s="125" t="str">
        <f>'1'!C58</f>
        <v>нд</v>
      </c>
      <c r="D58" s="51" t="s">
        <v>1369</v>
      </c>
      <c r="E58" s="51" t="s">
        <v>1369</v>
      </c>
      <c r="F58" s="51" t="s">
        <v>1369</v>
      </c>
      <c r="G58" s="51" t="s">
        <v>1369</v>
      </c>
      <c r="H58" s="51" t="s">
        <v>1369</v>
      </c>
      <c r="I58" s="51" t="s">
        <v>1369</v>
      </c>
      <c r="J58" s="51" t="s">
        <v>1369</v>
      </c>
      <c r="K58" s="51" t="s">
        <v>1369</v>
      </c>
      <c r="L58" s="51" t="s">
        <v>1369</v>
      </c>
      <c r="M58" s="51" t="s">
        <v>1369</v>
      </c>
      <c r="N58" s="51" t="s">
        <v>1369</v>
      </c>
      <c r="O58" s="51" t="s">
        <v>1369</v>
      </c>
      <c r="P58" s="51" t="s">
        <v>1369</v>
      </c>
      <c r="Q58" s="51" t="s">
        <v>1369</v>
      </c>
      <c r="R58" s="51" t="s">
        <v>1369</v>
      </c>
      <c r="S58" s="51" t="s">
        <v>1369</v>
      </c>
      <c r="T58" s="51" t="s">
        <v>1369</v>
      </c>
      <c r="U58" s="51" t="s">
        <v>1369</v>
      </c>
      <c r="V58" s="51" t="s">
        <v>1369</v>
      </c>
      <c r="W58" s="51" t="s">
        <v>1369</v>
      </c>
      <c r="X58" s="51" t="s">
        <v>1369</v>
      </c>
      <c r="Y58" s="51" t="s">
        <v>1369</v>
      </c>
      <c r="Z58" s="51" t="s">
        <v>1369</v>
      </c>
      <c r="AA58" s="51" t="s">
        <v>1369</v>
      </c>
      <c r="AB58" s="51" t="s">
        <v>1369</v>
      </c>
      <c r="AC58" s="51" t="s">
        <v>1369</v>
      </c>
      <c r="AD58" s="51" t="s">
        <v>1369</v>
      </c>
      <c r="AE58" s="51" t="s">
        <v>1369</v>
      </c>
      <c r="AF58" s="51" t="s">
        <v>1369</v>
      </c>
      <c r="AG58" s="51" t="s">
        <v>1369</v>
      </c>
      <c r="AH58" s="51" t="s">
        <v>1369</v>
      </c>
      <c r="AI58" s="51" t="s">
        <v>1369</v>
      </c>
      <c r="AJ58" s="51" t="s">
        <v>1369</v>
      </c>
      <c r="AK58" s="51" t="s">
        <v>1369</v>
      </c>
      <c r="AL58" s="51" t="s">
        <v>1369</v>
      </c>
      <c r="AM58" s="51" t="s">
        <v>1369</v>
      </c>
      <c r="AN58" s="51" t="s">
        <v>1369</v>
      </c>
      <c r="AO58" s="51" t="s">
        <v>1369</v>
      </c>
      <c r="AP58" s="51" t="s">
        <v>1369</v>
      </c>
      <c r="AQ58" s="51" t="s">
        <v>1369</v>
      </c>
      <c r="AR58" s="51" t="s">
        <v>1369</v>
      </c>
      <c r="AS58" s="51" t="s">
        <v>1369</v>
      </c>
    </row>
    <row r="59" spans="1:45" x14ac:dyDescent="0.25">
      <c r="A59" s="125" t="str">
        <f>'1'!A59</f>
        <v>1.6.1.</v>
      </c>
      <c r="B59" s="232" t="str">
        <f>'1'!B59</f>
        <v>АГП на базе -ГАЗ-33086 ВИТО 24-21</v>
      </c>
      <c r="C59" s="125" t="str">
        <f>'1'!C59</f>
        <v>J_1.6.1.K</v>
      </c>
      <c r="D59" s="51" t="s">
        <v>1369</v>
      </c>
      <c r="E59" s="51" t="s">
        <v>1369</v>
      </c>
      <c r="F59" s="51" t="s">
        <v>1369</v>
      </c>
      <c r="G59" s="51" t="s">
        <v>1369</v>
      </c>
      <c r="H59" s="51" t="s">
        <v>1369</v>
      </c>
      <c r="I59" s="51" t="s">
        <v>1369</v>
      </c>
      <c r="J59" s="51" t="s">
        <v>1369</v>
      </c>
      <c r="K59" s="51" t="s">
        <v>1369</v>
      </c>
      <c r="L59" s="51" t="s">
        <v>1369</v>
      </c>
      <c r="M59" s="51" t="s">
        <v>1369</v>
      </c>
      <c r="N59" s="51" t="s">
        <v>1369</v>
      </c>
      <c r="O59" s="51" t="s">
        <v>1369</v>
      </c>
      <c r="P59" s="51" t="s">
        <v>1369</v>
      </c>
      <c r="Q59" s="51" t="s">
        <v>1369</v>
      </c>
      <c r="R59" s="51" t="s">
        <v>1369</v>
      </c>
      <c r="S59" s="51" t="s">
        <v>1369</v>
      </c>
      <c r="T59" s="51" t="s">
        <v>1369</v>
      </c>
      <c r="U59" s="51" t="s">
        <v>1369</v>
      </c>
      <c r="V59" s="51" t="s">
        <v>1369</v>
      </c>
      <c r="W59" s="51" t="s">
        <v>1369</v>
      </c>
      <c r="X59" s="51" t="s">
        <v>1369</v>
      </c>
      <c r="Y59" s="51" t="s">
        <v>1369</v>
      </c>
      <c r="Z59" s="51" t="s">
        <v>1369</v>
      </c>
      <c r="AA59" s="51" t="s">
        <v>1369</v>
      </c>
      <c r="AB59" s="51" t="s">
        <v>1369</v>
      </c>
      <c r="AC59" s="51" t="s">
        <v>1369</v>
      </c>
      <c r="AD59" s="51" t="s">
        <v>1369</v>
      </c>
      <c r="AE59" s="51" t="s">
        <v>1369</v>
      </c>
      <c r="AF59" s="51" t="s">
        <v>1369</v>
      </c>
      <c r="AG59" s="51" t="s">
        <v>1369</v>
      </c>
      <c r="AH59" s="51" t="s">
        <v>1369</v>
      </c>
      <c r="AI59" s="51" t="s">
        <v>1369</v>
      </c>
      <c r="AJ59" s="51" t="s">
        <v>1369</v>
      </c>
      <c r="AK59" s="51" t="s">
        <v>1369</v>
      </c>
      <c r="AL59" s="51" t="s">
        <v>1369</v>
      </c>
      <c r="AM59" s="51" t="s">
        <v>1369</v>
      </c>
      <c r="AN59" s="51" t="s">
        <v>1369</v>
      </c>
      <c r="AO59" s="51" t="s">
        <v>1369</v>
      </c>
      <c r="AP59" s="51" t="s">
        <v>1369</v>
      </c>
      <c r="AQ59" s="51" t="s">
        <v>1369</v>
      </c>
      <c r="AR59" s="51" t="s">
        <v>1369</v>
      </c>
      <c r="AS59" s="51" t="s">
        <v>1369</v>
      </c>
    </row>
    <row r="60" spans="1:45" ht="30" x14ac:dyDescent="0.25">
      <c r="A60" s="125" t="str">
        <f>'1'!A60</f>
        <v>1.6.2.</v>
      </c>
      <c r="B60" s="232" t="str">
        <f>'1'!B60</f>
        <v>грузовик с манипулятором Хёндай НР-120</v>
      </c>
      <c r="C60" s="125" t="str">
        <f>'1'!C60</f>
        <v>J_1.6.2.L</v>
      </c>
      <c r="D60" s="51" t="s">
        <v>1369</v>
      </c>
      <c r="E60" s="51" t="s">
        <v>1369</v>
      </c>
      <c r="F60" s="51" t="s">
        <v>1369</v>
      </c>
      <c r="G60" s="51" t="s">
        <v>1369</v>
      </c>
      <c r="H60" s="51" t="s">
        <v>1369</v>
      </c>
      <c r="I60" s="51" t="s">
        <v>1369</v>
      </c>
      <c r="J60" s="51" t="s">
        <v>1369</v>
      </c>
      <c r="K60" s="51" t="s">
        <v>1369</v>
      </c>
      <c r="L60" s="51" t="s">
        <v>1369</v>
      </c>
      <c r="M60" s="51" t="s">
        <v>1369</v>
      </c>
      <c r="N60" s="51" t="s">
        <v>1369</v>
      </c>
      <c r="O60" s="51" t="s">
        <v>1369</v>
      </c>
      <c r="P60" s="51" t="s">
        <v>1369</v>
      </c>
      <c r="Q60" s="51" t="s">
        <v>1369</v>
      </c>
      <c r="R60" s="51" t="s">
        <v>1369</v>
      </c>
      <c r="S60" s="51" t="s">
        <v>1369</v>
      </c>
      <c r="T60" s="51" t="s">
        <v>1369</v>
      </c>
      <c r="U60" s="51" t="s">
        <v>1369</v>
      </c>
      <c r="V60" s="51" t="s">
        <v>1369</v>
      </c>
      <c r="W60" s="51" t="s">
        <v>1369</v>
      </c>
      <c r="X60" s="51" t="s">
        <v>1369</v>
      </c>
      <c r="Y60" s="51" t="s">
        <v>1369</v>
      </c>
      <c r="Z60" s="51" t="s">
        <v>1369</v>
      </c>
      <c r="AA60" s="51" t="s">
        <v>1369</v>
      </c>
      <c r="AB60" s="51" t="s">
        <v>1369</v>
      </c>
      <c r="AC60" s="51" t="s">
        <v>1369</v>
      </c>
      <c r="AD60" s="51" t="s">
        <v>1369</v>
      </c>
      <c r="AE60" s="51" t="s">
        <v>1369</v>
      </c>
      <c r="AF60" s="51" t="s">
        <v>1369</v>
      </c>
      <c r="AG60" s="51" t="s">
        <v>1369</v>
      </c>
      <c r="AH60" s="51" t="s">
        <v>1369</v>
      </c>
      <c r="AI60" s="51" t="s">
        <v>1369</v>
      </c>
      <c r="AJ60" s="51" t="s">
        <v>1369</v>
      </c>
      <c r="AK60" s="51" t="s">
        <v>1369</v>
      </c>
      <c r="AL60" s="51" t="s">
        <v>1369</v>
      </c>
      <c r="AM60" s="51" t="s">
        <v>1369</v>
      </c>
      <c r="AN60" s="51" t="s">
        <v>1369</v>
      </c>
      <c r="AO60" s="51" t="s">
        <v>1369</v>
      </c>
      <c r="AP60" s="51" t="s">
        <v>1369</v>
      </c>
      <c r="AQ60" s="51" t="s">
        <v>1369</v>
      </c>
      <c r="AR60" s="51" t="s">
        <v>1369</v>
      </c>
      <c r="AS60" s="51" t="s">
        <v>1369</v>
      </c>
    </row>
    <row r="61" spans="1:45" x14ac:dyDescent="0.25">
      <c r="A61" s="125" t="str">
        <f>'1'!A61</f>
        <v>1.6.3.</v>
      </c>
      <c r="B61" s="232" t="str">
        <f>'1'!B61</f>
        <v>экскаватор гусеничный САТ-305 SR</v>
      </c>
      <c r="C61" s="125" t="str">
        <f>'1'!C61</f>
        <v>J_1.6.3.L</v>
      </c>
      <c r="D61" s="51" t="s">
        <v>1369</v>
      </c>
      <c r="E61" s="51" t="s">
        <v>1369</v>
      </c>
      <c r="F61" s="51" t="s">
        <v>1369</v>
      </c>
      <c r="G61" s="51" t="s">
        <v>1369</v>
      </c>
      <c r="H61" s="51" t="s">
        <v>1369</v>
      </c>
      <c r="I61" s="51" t="s">
        <v>1369</v>
      </c>
      <c r="J61" s="51" t="s">
        <v>1369</v>
      </c>
      <c r="K61" s="51" t="s">
        <v>1369</v>
      </c>
      <c r="L61" s="51" t="s">
        <v>1369</v>
      </c>
      <c r="M61" s="51" t="s">
        <v>1369</v>
      </c>
      <c r="N61" s="51" t="s">
        <v>1369</v>
      </c>
      <c r="O61" s="51" t="s">
        <v>1369</v>
      </c>
      <c r="P61" s="51" t="s">
        <v>1369</v>
      </c>
      <c r="Q61" s="51" t="s">
        <v>1369</v>
      </c>
      <c r="R61" s="51" t="s">
        <v>1369</v>
      </c>
      <c r="S61" s="51" t="s">
        <v>1369</v>
      </c>
      <c r="T61" s="51" t="s">
        <v>1369</v>
      </c>
      <c r="U61" s="51" t="s">
        <v>1369</v>
      </c>
      <c r="V61" s="51" t="s">
        <v>1369</v>
      </c>
      <c r="W61" s="51" t="s">
        <v>1369</v>
      </c>
      <c r="X61" s="51" t="s">
        <v>1369</v>
      </c>
      <c r="Y61" s="51" t="s">
        <v>1369</v>
      </c>
      <c r="Z61" s="51" t="s">
        <v>1369</v>
      </c>
      <c r="AA61" s="51" t="s">
        <v>1369</v>
      </c>
      <c r="AB61" s="51" t="s">
        <v>1369</v>
      </c>
      <c r="AC61" s="51" t="s">
        <v>1369</v>
      </c>
      <c r="AD61" s="51" t="s">
        <v>1369</v>
      </c>
      <c r="AE61" s="51" t="s">
        <v>1369</v>
      </c>
      <c r="AF61" s="51" t="s">
        <v>1369</v>
      </c>
      <c r="AG61" s="51" t="s">
        <v>1369</v>
      </c>
      <c r="AH61" s="51" t="s">
        <v>1369</v>
      </c>
      <c r="AI61" s="51" t="s">
        <v>1369</v>
      </c>
      <c r="AJ61" s="51" t="s">
        <v>1369</v>
      </c>
      <c r="AK61" s="51" t="s">
        <v>1369</v>
      </c>
      <c r="AL61" s="51" t="s">
        <v>1369</v>
      </c>
      <c r="AM61" s="51" t="s">
        <v>1369</v>
      </c>
      <c r="AN61" s="51" t="s">
        <v>1369</v>
      </c>
      <c r="AO61" s="51" t="s">
        <v>1369</v>
      </c>
      <c r="AP61" s="51" t="s">
        <v>1369</v>
      </c>
      <c r="AQ61" s="51" t="s">
        <v>1369</v>
      </c>
      <c r="AR61" s="51" t="s">
        <v>1369</v>
      </c>
      <c r="AS61" s="51" t="s">
        <v>1369</v>
      </c>
    </row>
    <row r="62" spans="1:45" x14ac:dyDescent="0.25">
      <c r="A62" s="125" t="str">
        <f>'1'!A62</f>
        <v>1.6.4.</v>
      </c>
      <c r="B62" s="232" t="str">
        <f>'1'!B62</f>
        <v>БКМ на базе ГАЗ-33086</v>
      </c>
      <c r="C62" s="125" t="str">
        <f>'1'!C62</f>
        <v>J_1.6.4.M</v>
      </c>
      <c r="D62" s="51" t="s">
        <v>1369</v>
      </c>
      <c r="E62" s="51" t="s">
        <v>1369</v>
      </c>
      <c r="F62" s="51" t="s">
        <v>1369</v>
      </c>
      <c r="G62" s="51" t="s">
        <v>1369</v>
      </c>
      <c r="H62" s="51" t="s">
        <v>1369</v>
      </c>
      <c r="I62" s="51" t="s">
        <v>1369</v>
      </c>
      <c r="J62" s="51" t="s">
        <v>1369</v>
      </c>
      <c r="K62" s="51" t="s">
        <v>1369</v>
      </c>
      <c r="L62" s="51" t="s">
        <v>1369</v>
      </c>
      <c r="M62" s="51" t="s">
        <v>1369</v>
      </c>
      <c r="N62" s="51" t="s">
        <v>1369</v>
      </c>
      <c r="O62" s="51" t="s">
        <v>1369</v>
      </c>
      <c r="P62" s="51" t="s">
        <v>1369</v>
      </c>
      <c r="Q62" s="51" t="s">
        <v>1369</v>
      </c>
      <c r="R62" s="51" t="s">
        <v>1369</v>
      </c>
      <c r="S62" s="51" t="s">
        <v>1369</v>
      </c>
      <c r="T62" s="51" t="s">
        <v>1369</v>
      </c>
      <c r="U62" s="51" t="s">
        <v>1369</v>
      </c>
      <c r="V62" s="51" t="s">
        <v>1369</v>
      </c>
      <c r="W62" s="51" t="s">
        <v>1369</v>
      </c>
      <c r="X62" s="51" t="s">
        <v>1369</v>
      </c>
      <c r="Y62" s="51" t="s">
        <v>1369</v>
      </c>
      <c r="Z62" s="51" t="s">
        <v>1369</v>
      </c>
      <c r="AA62" s="51" t="s">
        <v>1369</v>
      </c>
      <c r="AB62" s="51" t="s">
        <v>1369</v>
      </c>
      <c r="AC62" s="51" t="s">
        <v>1369</v>
      </c>
      <c r="AD62" s="51" t="s">
        <v>1369</v>
      </c>
      <c r="AE62" s="51" t="s">
        <v>1369</v>
      </c>
      <c r="AF62" s="51" t="s">
        <v>1369</v>
      </c>
      <c r="AG62" s="51" t="s">
        <v>1369</v>
      </c>
      <c r="AH62" s="51" t="s">
        <v>1369</v>
      </c>
      <c r="AI62" s="51" t="s">
        <v>1369</v>
      </c>
      <c r="AJ62" s="51" t="s">
        <v>1369</v>
      </c>
      <c r="AK62" s="51" t="s">
        <v>1369</v>
      </c>
      <c r="AL62" s="51" t="s">
        <v>1369</v>
      </c>
      <c r="AM62" s="51" t="s">
        <v>1369</v>
      </c>
      <c r="AN62" s="51" t="s">
        <v>1369</v>
      </c>
      <c r="AO62" s="51" t="s">
        <v>1369</v>
      </c>
      <c r="AP62" s="51" t="s">
        <v>1369</v>
      </c>
      <c r="AQ62" s="51" t="s">
        <v>1369</v>
      </c>
      <c r="AR62" s="51" t="s">
        <v>1369</v>
      </c>
      <c r="AS62" s="51" t="s">
        <v>1369</v>
      </c>
    </row>
    <row r="63" spans="1:45" ht="30" x14ac:dyDescent="0.25">
      <c r="A63" s="125" t="str">
        <f>'1'!A63</f>
        <v>1.6.5.</v>
      </c>
      <c r="B63" s="232" t="str">
        <f>'1'!B63</f>
        <v>установка управляемого прокола Р20 "PIT"</v>
      </c>
      <c r="C63" s="125" t="str">
        <f>'1'!C63</f>
        <v>J_1.6.5.L</v>
      </c>
      <c r="D63" s="51" t="s">
        <v>1369</v>
      </c>
      <c r="E63" s="51" t="s">
        <v>1369</v>
      </c>
      <c r="F63" s="51" t="s">
        <v>1369</v>
      </c>
      <c r="G63" s="51" t="s">
        <v>1369</v>
      </c>
      <c r="H63" s="51" t="s">
        <v>1369</v>
      </c>
      <c r="I63" s="51" t="s">
        <v>1369</v>
      </c>
      <c r="J63" s="51" t="s">
        <v>1369</v>
      </c>
      <c r="K63" s="51" t="s">
        <v>1369</v>
      </c>
      <c r="L63" s="51" t="s">
        <v>1369</v>
      </c>
      <c r="M63" s="51" t="s">
        <v>1369</v>
      </c>
      <c r="N63" s="51" t="s">
        <v>1369</v>
      </c>
      <c r="O63" s="51" t="s">
        <v>1369</v>
      </c>
      <c r="P63" s="51" t="s">
        <v>1369</v>
      </c>
      <c r="Q63" s="51" t="s">
        <v>1369</v>
      </c>
      <c r="R63" s="51" t="s">
        <v>1369</v>
      </c>
      <c r="S63" s="51" t="s">
        <v>1369</v>
      </c>
      <c r="T63" s="51" t="s">
        <v>1369</v>
      </c>
      <c r="U63" s="51" t="s">
        <v>1369</v>
      </c>
      <c r="V63" s="51" t="s">
        <v>1369</v>
      </c>
      <c r="W63" s="51" t="s">
        <v>1369</v>
      </c>
      <c r="X63" s="51" t="s">
        <v>1369</v>
      </c>
      <c r="Y63" s="51" t="s">
        <v>1369</v>
      </c>
      <c r="Z63" s="51" t="s">
        <v>1369</v>
      </c>
      <c r="AA63" s="51" t="s">
        <v>1369</v>
      </c>
      <c r="AB63" s="51" t="s">
        <v>1369</v>
      </c>
      <c r="AC63" s="51" t="s">
        <v>1369</v>
      </c>
      <c r="AD63" s="51" t="s">
        <v>1369</v>
      </c>
      <c r="AE63" s="51" t="s">
        <v>1369</v>
      </c>
      <c r="AF63" s="51" t="s">
        <v>1369</v>
      </c>
      <c r="AG63" s="51" t="s">
        <v>1369</v>
      </c>
      <c r="AH63" s="51" t="s">
        <v>1369</v>
      </c>
      <c r="AI63" s="51" t="s">
        <v>1369</v>
      </c>
      <c r="AJ63" s="51" t="s">
        <v>1369</v>
      </c>
      <c r="AK63" s="51" t="s">
        <v>1369</v>
      </c>
      <c r="AL63" s="51" t="s">
        <v>1369</v>
      </c>
      <c r="AM63" s="51" t="s">
        <v>1369</v>
      </c>
      <c r="AN63" s="51" t="s">
        <v>1369</v>
      </c>
      <c r="AO63" s="51" t="s">
        <v>1369</v>
      </c>
      <c r="AP63" s="51" t="s">
        <v>1369</v>
      </c>
      <c r="AQ63" s="51" t="s">
        <v>1369</v>
      </c>
      <c r="AR63" s="51" t="s">
        <v>1369</v>
      </c>
      <c r="AS63" s="51" t="s">
        <v>1369</v>
      </c>
    </row>
    <row r="64" spans="1:45" ht="30" x14ac:dyDescent="0.25">
      <c r="A64" s="125" t="str">
        <f>'1'!A64</f>
        <v>1.6.6.</v>
      </c>
      <c r="B64" s="232" t="str">
        <f>'1'!B64</f>
        <v>измельчитель веток Skorpion 160R/90</v>
      </c>
      <c r="C64" s="125" t="str">
        <f>'1'!C64</f>
        <v>J_1.6.6.K</v>
      </c>
      <c r="D64" s="51" t="s">
        <v>1369</v>
      </c>
      <c r="E64" s="51" t="s">
        <v>1369</v>
      </c>
      <c r="F64" s="51" t="s">
        <v>1369</v>
      </c>
      <c r="G64" s="51" t="s">
        <v>1369</v>
      </c>
      <c r="H64" s="51" t="s">
        <v>1369</v>
      </c>
      <c r="I64" s="51" t="s">
        <v>1369</v>
      </c>
      <c r="J64" s="51" t="s">
        <v>1369</v>
      </c>
      <c r="K64" s="51" t="s">
        <v>1369</v>
      </c>
      <c r="L64" s="51" t="s">
        <v>1369</v>
      </c>
      <c r="M64" s="51" t="s">
        <v>1369</v>
      </c>
      <c r="N64" s="51" t="s">
        <v>1369</v>
      </c>
      <c r="O64" s="51" t="s">
        <v>1369</v>
      </c>
      <c r="P64" s="51" t="s">
        <v>1369</v>
      </c>
      <c r="Q64" s="51" t="s">
        <v>1369</v>
      </c>
      <c r="R64" s="51" t="s">
        <v>1369</v>
      </c>
      <c r="S64" s="51" t="s">
        <v>1369</v>
      </c>
      <c r="T64" s="51" t="s">
        <v>1369</v>
      </c>
      <c r="U64" s="51" t="s">
        <v>1369</v>
      </c>
      <c r="V64" s="51" t="s">
        <v>1369</v>
      </c>
      <c r="W64" s="51" t="s">
        <v>1369</v>
      </c>
      <c r="X64" s="51" t="s">
        <v>1369</v>
      </c>
      <c r="Y64" s="51" t="s">
        <v>1369</v>
      </c>
      <c r="Z64" s="51" t="s">
        <v>1369</v>
      </c>
      <c r="AA64" s="51" t="s">
        <v>1369</v>
      </c>
      <c r="AB64" s="51" t="s">
        <v>1369</v>
      </c>
      <c r="AC64" s="51" t="s">
        <v>1369</v>
      </c>
      <c r="AD64" s="51" t="s">
        <v>1369</v>
      </c>
      <c r="AE64" s="51" t="s">
        <v>1369</v>
      </c>
      <c r="AF64" s="51" t="s">
        <v>1369</v>
      </c>
      <c r="AG64" s="51" t="s">
        <v>1369</v>
      </c>
      <c r="AH64" s="51" t="s">
        <v>1369</v>
      </c>
      <c r="AI64" s="51" t="s">
        <v>1369</v>
      </c>
      <c r="AJ64" s="51" t="s">
        <v>1369</v>
      </c>
      <c r="AK64" s="51" t="s">
        <v>1369</v>
      </c>
      <c r="AL64" s="51" t="s">
        <v>1369</v>
      </c>
      <c r="AM64" s="51" t="s">
        <v>1369</v>
      </c>
      <c r="AN64" s="51" t="s">
        <v>1369</v>
      </c>
      <c r="AO64" s="51" t="s">
        <v>1369</v>
      </c>
      <c r="AP64" s="51" t="s">
        <v>1369</v>
      </c>
      <c r="AQ64" s="51" t="s">
        <v>1369</v>
      </c>
      <c r="AR64" s="51" t="s">
        <v>1369</v>
      </c>
      <c r="AS64" s="51" t="s">
        <v>1369</v>
      </c>
    </row>
    <row r="65" spans="1:45" x14ac:dyDescent="0.25">
      <c r="A65" s="125" t="str">
        <f>'1'!A65</f>
        <v>1.6.7.</v>
      </c>
      <c r="B65" s="232" t="str">
        <f>'1'!B65</f>
        <v>УАЗ Патриот</v>
      </c>
      <c r="C65" s="125" t="str">
        <f>'1'!C65</f>
        <v>J_1.6.7.L</v>
      </c>
      <c r="D65" s="51" t="s">
        <v>1369</v>
      </c>
      <c r="E65" s="51" t="s">
        <v>1369</v>
      </c>
      <c r="F65" s="51" t="s">
        <v>1369</v>
      </c>
      <c r="G65" s="51" t="s">
        <v>1369</v>
      </c>
      <c r="H65" s="51" t="s">
        <v>1369</v>
      </c>
      <c r="I65" s="51" t="s">
        <v>1369</v>
      </c>
      <c r="J65" s="51" t="s">
        <v>1369</v>
      </c>
      <c r="K65" s="51" t="s">
        <v>1369</v>
      </c>
      <c r="L65" s="51" t="s">
        <v>1369</v>
      </c>
      <c r="M65" s="51" t="s">
        <v>1369</v>
      </c>
      <c r="N65" s="51" t="s">
        <v>1369</v>
      </c>
      <c r="O65" s="51" t="s">
        <v>1369</v>
      </c>
      <c r="P65" s="51" t="s">
        <v>1369</v>
      </c>
      <c r="Q65" s="51" t="s">
        <v>1369</v>
      </c>
      <c r="R65" s="51" t="s">
        <v>1369</v>
      </c>
      <c r="S65" s="51" t="s">
        <v>1369</v>
      </c>
      <c r="T65" s="51" t="s">
        <v>1369</v>
      </c>
      <c r="U65" s="51" t="s">
        <v>1369</v>
      </c>
      <c r="V65" s="51" t="s">
        <v>1369</v>
      </c>
      <c r="W65" s="51" t="s">
        <v>1369</v>
      </c>
      <c r="X65" s="51" t="s">
        <v>1369</v>
      </c>
      <c r="Y65" s="51" t="s">
        <v>1369</v>
      </c>
      <c r="Z65" s="51" t="s">
        <v>1369</v>
      </c>
      <c r="AA65" s="51" t="s">
        <v>1369</v>
      </c>
      <c r="AB65" s="51" t="s">
        <v>1369</v>
      </c>
      <c r="AC65" s="51" t="s">
        <v>1369</v>
      </c>
      <c r="AD65" s="51" t="s">
        <v>1369</v>
      </c>
      <c r="AE65" s="51" t="s">
        <v>1369</v>
      </c>
      <c r="AF65" s="51" t="s">
        <v>1369</v>
      </c>
      <c r="AG65" s="51" t="s">
        <v>1369</v>
      </c>
      <c r="AH65" s="51" t="s">
        <v>1369</v>
      </c>
      <c r="AI65" s="51" t="s">
        <v>1369</v>
      </c>
      <c r="AJ65" s="51" t="s">
        <v>1369</v>
      </c>
      <c r="AK65" s="51" t="s">
        <v>1369</v>
      </c>
      <c r="AL65" s="51" t="s">
        <v>1369</v>
      </c>
      <c r="AM65" s="51" t="s">
        <v>1369</v>
      </c>
      <c r="AN65" s="51" t="s">
        <v>1369</v>
      </c>
      <c r="AO65" s="51" t="s">
        <v>1369</v>
      </c>
      <c r="AP65" s="51" t="s">
        <v>1369</v>
      </c>
      <c r="AQ65" s="51" t="s">
        <v>1369</v>
      </c>
      <c r="AR65" s="51" t="s">
        <v>1369</v>
      </c>
      <c r="AS65" s="51" t="s">
        <v>1369</v>
      </c>
    </row>
    <row r="66" spans="1:45" ht="30" x14ac:dyDescent="0.25">
      <c r="A66" s="125" t="str">
        <f>'1'!A66</f>
        <v>1.6.8.</v>
      </c>
      <c r="B66" s="232" t="str">
        <f>'1'!B66</f>
        <v>Автогидроподъемник АГП на базе ГАЗ-33086</v>
      </c>
      <c r="C66" s="125" t="str">
        <f>'1'!C66</f>
        <v>J_1.6.8.O</v>
      </c>
      <c r="D66" s="51" t="s">
        <v>1369</v>
      </c>
      <c r="E66" s="51" t="s">
        <v>1369</v>
      </c>
      <c r="F66" s="51" t="s">
        <v>1369</v>
      </c>
      <c r="G66" s="51" t="s">
        <v>1369</v>
      </c>
      <c r="H66" s="51" t="s">
        <v>1369</v>
      </c>
      <c r="I66" s="51" t="s">
        <v>1369</v>
      </c>
      <c r="J66" s="51" t="s">
        <v>1369</v>
      </c>
      <c r="K66" s="51" t="s">
        <v>1369</v>
      </c>
      <c r="L66" s="51" t="s">
        <v>1369</v>
      </c>
      <c r="M66" s="51" t="s">
        <v>1369</v>
      </c>
      <c r="N66" s="51" t="s">
        <v>1369</v>
      </c>
      <c r="O66" s="51" t="s">
        <v>1369</v>
      </c>
      <c r="P66" s="51" t="s">
        <v>1369</v>
      </c>
      <c r="Q66" s="51" t="s">
        <v>1369</v>
      </c>
      <c r="R66" s="51" t="s">
        <v>1369</v>
      </c>
      <c r="S66" s="51" t="s">
        <v>1369</v>
      </c>
      <c r="T66" s="51" t="s">
        <v>1369</v>
      </c>
      <c r="U66" s="51" t="s">
        <v>1369</v>
      </c>
      <c r="V66" s="51" t="s">
        <v>1369</v>
      </c>
      <c r="W66" s="51" t="s">
        <v>1369</v>
      </c>
      <c r="X66" s="51" t="s">
        <v>1369</v>
      </c>
      <c r="Y66" s="51" t="s">
        <v>1369</v>
      </c>
      <c r="Z66" s="51" t="s">
        <v>1369</v>
      </c>
      <c r="AA66" s="51" t="s">
        <v>1369</v>
      </c>
      <c r="AB66" s="51" t="s">
        <v>1369</v>
      </c>
      <c r="AC66" s="51" t="s">
        <v>1369</v>
      </c>
      <c r="AD66" s="51" t="s">
        <v>1369</v>
      </c>
      <c r="AE66" s="51" t="s">
        <v>1369</v>
      </c>
      <c r="AF66" s="51" t="s">
        <v>1369</v>
      </c>
      <c r="AG66" s="51" t="s">
        <v>1369</v>
      </c>
      <c r="AH66" s="51" t="s">
        <v>1369</v>
      </c>
      <c r="AI66" s="51" t="s">
        <v>1369</v>
      </c>
      <c r="AJ66" s="51" t="s">
        <v>1369</v>
      </c>
      <c r="AK66" s="51" t="s">
        <v>1369</v>
      </c>
      <c r="AL66" s="51" t="s">
        <v>1369</v>
      </c>
      <c r="AM66" s="51" t="s">
        <v>1369</v>
      </c>
      <c r="AN66" s="51" t="s">
        <v>1369</v>
      </c>
      <c r="AO66" s="51" t="s">
        <v>1369</v>
      </c>
      <c r="AP66" s="51" t="s">
        <v>1369</v>
      </c>
      <c r="AQ66" s="51" t="s">
        <v>1369</v>
      </c>
      <c r="AR66" s="51" t="s">
        <v>1369</v>
      </c>
      <c r="AS66" s="51" t="s">
        <v>1369</v>
      </c>
    </row>
    <row r="67" spans="1:45" x14ac:dyDescent="0.25">
      <c r="A67" s="125" t="str">
        <f>'1'!A67</f>
        <v>1.6.9.</v>
      </c>
      <c r="B67" s="232" t="str">
        <f>'1'!B67</f>
        <v>ПРМ на базе ГАЗ-33086</v>
      </c>
      <c r="C67" s="125" t="str">
        <f>'1'!C67</f>
        <v>J_1.6.9.K</v>
      </c>
      <c r="D67" s="51" t="s">
        <v>1369</v>
      </c>
      <c r="E67" s="51" t="s">
        <v>1369</v>
      </c>
      <c r="F67" s="51" t="s">
        <v>1369</v>
      </c>
      <c r="G67" s="51" t="s">
        <v>1369</v>
      </c>
      <c r="H67" s="51" t="s">
        <v>1369</v>
      </c>
      <c r="I67" s="51" t="s">
        <v>1369</v>
      </c>
      <c r="J67" s="51" t="s">
        <v>1369</v>
      </c>
      <c r="K67" s="51" t="s">
        <v>1369</v>
      </c>
      <c r="L67" s="51" t="s">
        <v>1369</v>
      </c>
      <c r="M67" s="51" t="s">
        <v>1369</v>
      </c>
      <c r="N67" s="51" t="s">
        <v>1369</v>
      </c>
      <c r="O67" s="51" t="s">
        <v>1369</v>
      </c>
      <c r="P67" s="51" t="s">
        <v>1369</v>
      </c>
      <c r="Q67" s="51" t="s">
        <v>1369</v>
      </c>
      <c r="R67" s="51" t="s">
        <v>1369</v>
      </c>
      <c r="S67" s="51" t="s">
        <v>1369</v>
      </c>
      <c r="T67" s="51" t="s">
        <v>1369</v>
      </c>
      <c r="U67" s="51" t="s">
        <v>1369</v>
      </c>
      <c r="V67" s="51" t="s">
        <v>1369</v>
      </c>
      <c r="W67" s="51" t="s">
        <v>1369</v>
      </c>
      <c r="X67" s="51" t="s">
        <v>1369</v>
      </c>
      <c r="Y67" s="51" t="s">
        <v>1369</v>
      </c>
      <c r="Z67" s="51" t="s">
        <v>1369</v>
      </c>
      <c r="AA67" s="51" t="s">
        <v>1369</v>
      </c>
      <c r="AB67" s="51" t="s">
        <v>1369</v>
      </c>
      <c r="AC67" s="51" t="s">
        <v>1369</v>
      </c>
      <c r="AD67" s="51" t="s">
        <v>1369</v>
      </c>
      <c r="AE67" s="51" t="s">
        <v>1369</v>
      </c>
      <c r="AF67" s="51" t="s">
        <v>1369</v>
      </c>
      <c r="AG67" s="51" t="s">
        <v>1369</v>
      </c>
      <c r="AH67" s="51" t="s">
        <v>1369</v>
      </c>
      <c r="AI67" s="51" t="s">
        <v>1369</v>
      </c>
      <c r="AJ67" s="51" t="s">
        <v>1369</v>
      </c>
      <c r="AK67" s="51" t="s">
        <v>1369</v>
      </c>
      <c r="AL67" s="51" t="s">
        <v>1369</v>
      </c>
      <c r="AM67" s="51" t="s">
        <v>1369</v>
      </c>
      <c r="AN67" s="51" t="s">
        <v>1369</v>
      </c>
      <c r="AO67" s="51" t="s">
        <v>1369</v>
      </c>
      <c r="AP67" s="51" t="s">
        <v>1369</v>
      </c>
      <c r="AQ67" s="51" t="s">
        <v>1369</v>
      </c>
      <c r="AR67" s="51" t="s">
        <v>1369</v>
      </c>
      <c r="AS67" s="51" t="s">
        <v>1369</v>
      </c>
    </row>
    <row r="68" spans="1:45" x14ac:dyDescent="0.25">
      <c r="A68" s="125" t="str">
        <f>'1'!A68</f>
        <v>1.6.10.</v>
      </c>
      <c r="B68" s="232" t="str">
        <f>'1'!B68</f>
        <v>тракторный -тягач на базе МТЗ-82</v>
      </c>
      <c r="C68" s="125" t="str">
        <f>'1'!C68</f>
        <v>J_1.6.10.M</v>
      </c>
      <c r="D68" s="51" t="s">
        <v>1369</v>
      </c>
      <c r="E68" s="51" t="s">
        <v>1369</v>
      </c>
      <c r="F68" s="51" t="s">
        <v>1369</v>
      </c>
      <c r="G68" s="51" t="s">
        <v>1369</v>
      </c>
      <c r="H68" s="51" t="s">
        <v>1369</v>
      </c>
      <c r="I68" s="51" t="s">
        <v>1369</v>
      </c>
      <c r="J68" s="51" t="s">
        <v>1369</v>
      </c>
      <c r="K68" s="51" t="s">
        <v>1369</v>
      </c>
      <c r="L68" s="51" t="s">
        <v>1369</v>
      </c>
      <c r="M68" s="51" t="s">
        <v>1369</v>
      </c>
      <c r="N68" s="51" t="s">
        <v>1369</v>
      </c>
      <c r="O68" s="51" t="s">
        <v>1369</v>
      </c>
      <c r="P68" s="51" t="s">
        <v>1369</v>
      </c>
      <c r="Q68" s="51" t="s">
        <v>1369</v>
      </c>
      <c r="R68" s="51" t="s">
        <v>1369</v>
      </c>
      <c r="S68" s="51" t="s">
        <v>1369</v>
      </c>
      <c r="T68" s="51" t="s">
        <v>1369</v>
      </c>
      <c r="U68" s="51" t="s">
        <v>1369</v>
      </c>
      <c r="V68" s="51" t="s">
        <v>1369</v>
      </c>
      <c r="W68" s="51" t="s">
        <v>1369</v>
      </c>
      <c r="X68" s="51" t="s">
        <v>1369</v>
      </c>
      <c r="Y68" s="51" t="s">
        <v>1369</v>
      </c>
      <c r="Z68" s="51" t="s">
        <v>1369</v>
      </c>
      <c r="AA68" s="51" t="s">
        <v>1369</v>
      </c>
      <c r="AB68" s="51" t="s">
        <v>1369</v>
      </c>
      <c r="AC68" s="51" t="s">
        <v>1369</v>
      </c>
      <c r="AD68" s="51" t="s">
        <v>1369</v>
      </c>
      <c r="AE68" s="51" t="s">
        <v>1369</v>
      </c>
      <c r="AF68" s="51" t="s">
        <v>1369</v>
      </c>
      <c r="AG68" s="51" t="s">
        <v>1369</v>
      </c>
      <c r="AH68" s="51" t="s">
        <v>1369</v>
      </c>
      <c r="AI68" s="51" t="s">
        <v>1369</v>
      </c>
      <c r="AJ68" s="51" t="s">
        <v>1369</v>
      </c>
      <c r="AK68" s="51" t="s">
        <v>1369</v>
      </c>
      <c r="AL68" s="51" t="s">
        <v>1369</v>
      </c>
      <c r="AM68" s="51" t="s">
        <v>1369</v>
      </c>
      <c r="AN68" s="51" t="s">
        <v>1369</v>
      </c>
      <c r="AO68" s="51" t="s">
        <v>1369</v>
      </c>
      <c r="AP68" s="51" t="s">
        <v>1369</v>
      </c>
      <c r="AQ68" s="51" t="s">
        <v>1369</v>
      </c>
      <c r="AR68" s="51" t="s">
        <v>1369</v>
      </c>
      <c r="AS68" s="51" t="s">
        <v>1369</v>
      </c>
    </row>
    <row r="69" spans="1:45" x14ac:dyDescent="0.25">
      <c r="A69" s="125" t="str">
        <f>'1'!A69</f>
        <v>1.6.11.</v>
      </c>
      <c r="B69" s="232" t="str">
        <f>'1'!B69</f>
        <v>самосвал Хёндай HP-65</v>
      </c>
      <c r="C69" s="125" t="str">
        <f>'1'!C69</f>
        <v>J_1.6.11.L</v>
      </c>
      <c r="D69" s="51" t="s">
        <v>1369</v>
      </c>
      <c r="E69" s="51" t="s">
        <v>1369</v>
      </c>
      <c r="F69" s="51" t="s">
        <v>1369</v>
      </c>
      <c r="G69" s="51" t="s">
        <v>1369</v>
      </c>
      <c r="H69" s="51" t="s">
        <v>1369</v>
      </c>
      <c r="I69" s="51" t="s">
        <v>1369</v>
      </c>
      <c r="J69" s="51" t="s">
        <v>1369</v>
      </c>
      <c r="K69" s="51" t="s">
        <v>1369</v>
      </c>
      <c r="L69" s="51" t="s">
        <v>1369</v>
      </c>
      <c r="M69" s="51" t="s">
        <v>1369</v>
      </c>
      <c r="N69" s="51" t="s">
        <v>1369</v>
      </c>
      <c r="O69" s="51" t="s">
        <v>1369</v>
      </c>
      <c r="P69" s="51" t="s">
        <v>1369</v>
      </c>
      <c r="Q69" s="51" t="s">
        <v>1369</v>
      </c>
      <c r="R69" s="51" t="s">
        <v>1369</v>
      </c>
      <c r="S69" s="51" t="s">
        <v>1369</v>
      </c>
      <c r="T69" s="51" t="s">
        <v>1369</v>
      </c>
      <c r="U69" s="51" t="s">
        <v>1369</v>
      </c>
      <c r="V69" s="51" t="s">
        <v>1369</v>
      </c>
      <c r="W69" s="51" t="s">
        <v>1369</v>
      </c>
      <c r="X69" s="51" t="s">
        <v>1369</v>
      </c>
      <c r="Y69" s="51" t="s">
        <v>1369</v>
      </c>
      <c r="Z69" s="51" t="s">
        <v>1369</v>
      </c>
      <c r="AA69" s="51" t="s">
        <v>1369</v>
      </c>
      <c r="AB69" s="51" t="s">
        <v>1369</v>
      </c>
      <c r="AC69" s="51" t="s">
        <v>1369</v>
      </c>
      <c r="AD69" s="51" t="s">
        <v>1369</v>
      </c>
      <c r="AE69" s="51" t="s">
        <v>1369</v>
      </c>
      <c r="AF69" s="51" t="s">
        <v>1369</v>
      </c>
      <c r="AG69" s="51" t="s">
        <v>1369</v>
      </c>
      <c r="AH69" s="51" t="s">
        <v>1369</v>
      </c>
      <c r="AI69" s="51" t="s">
        <v>1369</v>
      </c>
      <c r="AJ69" s="51" t="s">
        <v>1369</v>
      </c>
      <c r="AK69" s="51" t="s">
        <v>1369</v>
      </c>
      <c r="AL69" s="51" t="s">
        <v>1369</v>
      </c>
      <c r="AM69" s="51" t="s">
        <v>1369</v>
      </c>
      <c r="AN69" s="51" t="s">
        <v>1369</v>
      </c>
      <c r="AO69" s="51" t="s">
        <v>1369</v>
      </c>
      <c r="AP69" s="51" t="s">
        <v>1369</v>
      </c>
      <c r="AQ69" s="51" t="s">
        <v>1369</v>
      </c>
      <c r="AR69" s="51" t="s">
        <v>1369</v>
      </c>
      <c r="AS69" s="51" t="s">
        <v>1369</v>
      </c>
    </row>
    <row r="70" spans="1:45" x14ac:dyDescent="0.25">
      <c r="A70" s="125" t="str">
        <f>'1'!A70</f>
        <v>1.6.12.</v>
      </c>
      <c r="B70" s="232" t="str">
        <f>'1'!B70</f>
        <v>УАЗ -390995 (буханка)</v>
      </c>
      <c r="C70" s="125" t="str">
        <f>'1'!C70</f>
        <v>J_1.6.12.M</v>
      </c>
      <c r="D70" s="51" t="s">
        <v>1369</v>
      </c>
      <c r="E70" s="51" t="s">
        <v>1369</v>
      </c>
      <c r="F70" s="51" t="s">
        <v>1369</v>
      </c>
      <c r="G70" s="51" t="s">
        <v>1369</v>
      </c>
      <c r="H70" s="51" t="s">
        <v>1369</v>
      </c>
      <c r="I70" s="51" t="s">
        <v>1369</v>
      </c>
      <c r="J70" s="51" t="s">
        <v>1369</v>
      </c>
      <c r="K70" s="51" t="s">
        <v>1369</v>
      </c>
      <c r="L70" s="51" t="s">
        <v>1369</v>
      </c>
      <c r="M70" s="51" t="s">
        <v>1369</v>
      </c>
      <c r="N70" s="51" t="s">
        <v>1369</v>
      </c>
      <c r="O70" s="51" t="s">
        <v>1369</v>
      </c>
      <c r="P70" s="51" t="s">
        <v>1369</v>
      </c>
      <c r="Q70" s="51" t="s">
        <v>1369</v>
      </c>
      <c r="R70" s="51" t="s">
        <v>1369</v>
      </c>
      <c r="S70" s="51" t="s">
        <v>1369</v>
      </c>
      <c r="T70" s="51" t="s">
        <v>1369</v>
      </c>
      <c r="U70" s="51" t="s">
        <v>1369</v>
      </c>
      <c r="V70" s="51" t="s">
        <v>1369</v>
      </c>
      <c r="W70" s="51" t="s">
        <v>1369</v>
      </c>
      <c r="X70" s="51" t="s">
        <v>1369</v>
      </c>
      <c r="Y70" s="51" t="s">
        <v>1369</v>
      </c>
      <c r="Z70" s="51" t="s">
        <v>1369</v>
      </c>
      <c r="AA70" s="51" t="s">
        <v>1369</v>
      </c>
      <c r="AB70" s="51" t="s">
        <v>1369</v>
      </c>
      <c r="AC70" s="51" t="s">
        <v>1369</v>
      </c>
      <c r="AD70" s="51" t="s">
        <v>1369</v>
      </c>
      <c r="AE70" s="51" t="s">
        <v>1369</v>
      </c>
      <c r="AF70" s="51" t="s">
        <v>1369</v>
      </c>
      <c r="AG70" s="51" t="s">
        <v>1369</v>
      </c>
      <c r="AH70" s="51" t="s">
        <v>1369</v>
      </c>
      <c r="AI70" s="51" t="s">
        <v>1369</v>
      </c>
      <c r="AJ70" s="51" t="s">
        <v>1369</v>
      </c>
      <c r="AK70" s="51" t="s">
        <v>1369</v>
      </c>
      <c r="AL70" s="51" t="s">
        <v>1369</v>
      </c>
      <c r="AM70" s="51" t="s">
        <v>1369</v>
      </c>
      <c r="AN70" s="51" t="s">
        <v>1369</v>
      </c>
      <c r="AO70" s="51" t="s">
        <v>1369</v>
      </c>
      <c r="AP70" s="51" t="s">
        <v>1369</v>
      </c>
      <c r="AQ70" s="51" t="s">
        <v>1369</v>
      </c>
      <c r="AR70" s="51" t="s">
        <v>1369</v>
      </c>
      <c r="AS70" s="51" t="s">
        <v>1369</v>
      </c>
    </row>
    <row r="71" spans="1:45" ht="30" x14ac:dyDescent="0.25">
      <c r="A71" s="125" t="str">
        <f>'1'!A71</f>
        <v>1.6.13.</v>
      </c>
      <c r="B71" s="232" t="str">
        <f>'1'!B71</f>
        <v>БКМ-205Д-01 на базе МТЗ-82 (ямобур)</v>
      </c>
      <c r="C71" s="125" t="str">
        <f>'1'!C71</f>
        <v>J_1.6.13.N</v>
      </c>
      <c r="D71" s="51" t="s">
        <v>1369</v>
      </c>
      <c r="E71" s="51" t="s">
        <v>1369</v>
      </c>
      <c r="F71" s="51" t="s">
        <v>1369</v>
      </c>
      <c r="G71" s="51" t="s">
        <v>1369</v>
      </c>
      <c r="H71" s="51" t="s">
        <v>1369</v>
      </c>
      <c r="I71" s="51" t="s">
        <v>1369</v>
      </c>
      <c r="J71" s="51" t="s">
        <v>1369</v>
      </c>
      <c r="K71" s="51" t="s">
        <v>1369</v>
      </c>
      <c r="L71" s="51" t="s">
        <v>1369</v>
      </c>
      <c r="M71" s="51" t="s">
        <v>1369</v>
      </c>
      <c r="N71" s="51" t="s">
        <v>1369</v>
      </c>
      <c r="O71" s="51" t="s">
        <v>1369</v>
      </c>
      <c r="P71" s="51" t="s">
        <v>1369</v>
      </c>
      <c r="Q71" s="51" t="s">
        <v>1369</v>
      </c>
      <c r="R71" s="51" t="s">
        <v>1369</v>
      </c>
      <c r="S71" s="51" t="s">
        <v>1369</v>
      </c>
      <c r="T71" s="51" t="s">
        <v>1369</v>
      </c>
      <c r="U71" s="51" t="s">
        <v>1369</v>
      </c>
      <c r="V71" s="51" t="s">
        <v>1369</v>
      </c>
      <c r="W71" s="51" t="s">
        <v>1369</v>
      </c>
      <c r="X71" s="51" t="s">
        <v>1369</v>
      </c>
      <c r="Y71" s="51" t="s">
        <v>1369</v>
      </c>
      <c r="Z71" s="51" t="s">
        <v>1369</v>
      </c>
      <c r="AA71" s="51" t="s">
        <v>1369</v>
      </c>
      <c r="AB71" s="51" t="s">
        <v>1369</v>
      </c>
      <c r="AC71" s="51" t="s">
        <v>1369</v>
      </c>
      <c r="AD71" s="51" t="s">
        <v>1369</v>
      </c>
      <c r="AE71" s="51" t="s">
        <v>1369</v>
      </c>
      <c r="AF71" s="51" t="s">
        <v>1369</v>
      </c>
      <c r="AG71" s="51" t="s">
        <v>1369</v>
      </c>
      <c r="AH71" s="51" t="s">
        <v>1369</v>
      </c>
      <c r="AI71" s="51" t="s">
        <v>1369</v>
      </c>
      <c r="AJ71" s="51" t="s">
        <v>1369</v>
      </c>
      <c r="AK71" s="51" t="s">
        <v>1369</v>
      </c>
      <c r="AL71" s="51" t="s">
        <v>1369</v>
      </c>
      <c r="AM71" s="51" t="s">
        <v>1369</v>
      </c>
      <c r="AN71" s="51" t="s">
        <v>1369</v>
      </c>
      <c r="AO71" s="51" t="s">
        <v>1369</v>
      </c>
      <c r="AP71" s="51" t="s">
        <v>1369</v>
      </c>
      <c r="AQ71" s="51" t="s">
        <v>1369</v>
      </c>
      <c r="AR71" s="51" t="s">
        <v>1369</v>
      </c>
      <c r="AS71" s="51" t="s">
        <v>1369</v>
      </c>
    </row>
    <row r="72" spans="1:45" ht="30" x14ac:dyDescent="0.25">
      <c r="A72" s="125" t="str">
        <f>'1'!A72</f>
        <v>1.6.14.</v>
      </c>
      <c r="B72" s="232" t="str">
        <f>'1'!B72</f>
        <v xml:space="preserve">измеритель параметров силовых трансформаторов К 540-3 </v>
      </c>
      <c r="C72" s="125" t="str">
        <f>'1'!C72</f>
        <v>J_1.6.14.M</v>
      </c>
      <c r="D72" s="51" t="s">
        <v>1369</v>
      </c>
      <c r="E72" s="51" t="s">
        <v>1369</v>
      </c>
      <c r="F72" s="51" t="s">
        <v>1369</v>
      </c>
      <c r="G72" s="51" t="s">
        <v>1369</v>
      </c>
      <c r="H72" s="51" t="s">
        <v>1369</v>
      </c>
      <c r="I72" s="51" t="s">
        <v>1369</v>
      </c>
      <c r="J72" s="51" t="s">
        <v>1369</v>
      </c>
      <c r="K72" s="51" t="s">
        <v>1369</v>
      </c>
      <c r="L72" s="51" t="s">
        <v>1369</v>
      </c>
      <c r="M72" s="51" t="s">
        <v>1369</v>
      </c>
      <c r="N72" s="51" t="s">
        <v>1369</v>
      </c>
      <c r="O72" s="51" t="s">
        <v>1369</v>
      </c>
      <c r="P72" s="51" t="s">
        <v>1369</v>
      </c>
      <c r="Q72" s="51" t="s">
        <v>1369</v>
      </c>
      <c r="R72" s="51" t="s">
        <v>1369</v>
      </c>
      <c r="S72" s="51" t="s">
        <v>1369</v>
      </c>
      <c r="T72" s="51" t="s">
        <v>1369</v>
      </c>
      <c r="U72" s="51" t="s">
        <v>1369</v>
      </c>
      <c r="V72" s="51" t="s">
        <v>1369</v>
      </c>
      <c r="W72" s="51" t="s">
        <v>1369</v>
      </c>
      <c r="X72" s="51" t="s">
        <v>1369</v>
      </c>
      <c r="Y72" s="51" t="s">
        <v>1369</v>
      </c>
      <c r="Z72" s="51" t="s">
        <v>1369</v>
      </c>
      <c r="AA72" s="51" t="s">
        <v>1369</v>
      </c>
      <c r="AB72" s="51" t="s">
        <v>1369</v>
      </c>
      <c r="AC72" s="51" t="s">
        <v>1369</v>
      </c>
      <c r="AD72" s="51" t="s">
        <v>1369</v>
      </c>
      <c r="AE72" s="51" t="s">
        <v>1369</v>
      </c>
      <c r="AF72" s="51" t="s">
        <v>1369</v>
      </c>
      <c r="AG72" s="51" t="s">
        <v>1369</v>
      </c>
      <c r="AH72" s="51" t="s">
        <v>1369</v>
      </c>
      <c r="AI72" s="51" t="s">
        <v>1369</v>
      </c>
      <c r="AJ72" s="51" t="s">
        <v>1369</v>
      </c>
      <c r="AK72" s="51" t="s">
        <v>1369</v>
      </c>
      <c r="AL72" s="51" t="s">
        <v>1369</v>
      </c>
      <c r="AM72" s="51" t="s">
        <v>1369</v>
      </c>
      <c r="AN72" s="51" t="s">
        <v>1369</v>
      </c>
      <c r="AO72" s="51" t="s">
        <v>1369</v>
      </c>
      <c r="AP72" s="51" t="s">
        <v>1369</v>
      </c>
      <c r="AQ72" s="51" t="s">
        <v>1369</v>
      </c>
      <c r="AR72" s="51" t="s">
        <v>1369</v>
      </c>
      <c r="AS72" s="51" t="s">
        <v>1369</v>
      </c>
    </row>
    <row r="73" spans="1:45" x14ac:dyDescent="0.25">
      <c r="A73" s="125" t="str">
        <f>'1'!A73</f>
        <v>1.6.15.</v>
      </c>
      <c r="B73" s="232" t="str">
        <f>'1'!B73</f>
        <v>СКАТ -70П</v>
      </c>
      <c r="C73" s="125" t="str">
        <f>'1'!C73</f>
        <v>J_1.6.15.K</v>
      </c>
      <c r="D73" s="51" t="s">
        <v>1369</v>
      </c>
      <c r="E73" s="51" t="s">
        <v>1369</v>
      </c>
      <c r="F73" s="51" t="s">
        <v>1369</v>
      </c>
      <c r="G73" s="51" t="s">
        <v>1369</v>
      </c>
      <c r="H73" s="51" t="s">
        <v>1369</v>
      </c>
      <c r="I73" s="51" t="s">
        <v>1369</v>
      </c>
      <c r="J73" s="51" t="s">
        <v>1369</v>
      </c>
      <c r="K73" s="51" t="s">
        <v>1369</v>
      </c>
      <c r="L73" s="51" t="s">
        <v>1369</v>
      </c>
      <c r="M73" s="51" t="s">
        <v>1369</v>
      </c>
      <c r="N73" s="51" t="s">
        <v>1369</v>
      </c>
      <c r="O73" s="51" t="s">
        <v>1369</v>
      </c>
      <c r="P73" s="51" t="s">
        <v>1369</v>
      </c>
      <c r="Q73" s="51" t="s">
        <v>1369</v>
      </c>
      <c r="R73" s="51" t="s">
        <v>1369</v>
      </c>
      <c r="S73" s="51" t="s">
        <v>1369</v>
      </c>
      <c r="T73" s="51" t="s">
        <v>1369</v>
      </c>
      <c r="U73" s="51" t="s">
        <v>1369</v>
      </c>
      <c r="V73" s="51" t="s">
        <v>1369</v>
      </c>
      <c r="W73" s="51" t="s">
        <v>1369</v>
      </c>
      <c r="X73" s="51" t="s">
        <v>1369</v>
      </c>
      <c r="Y73" s="51" t="s">
        <v>1369</v>
      </c>
      <c r="Z73" s="51" t="s">
        <v>1369</v>
      </c>
      <c r="AA73" s="51" t="s">
        <v>1369</v>
      </c>
      <c r="AB73" s="51" t="s">
        <v>1369</v>
      </c>
      <c r="AC73" s="51" t="s">
        <v>1369</v>
      </c>
      <c r="AD73" s="51" t="s">
        <v>1369</v>
      </c>
      <c r="AE73" s="51" t="s">
        <v>1369</v>
      </c>
      <c r="AF73" s="51" t="s">
        <v>1369</v>
      </c>
      <c r="AG73" s="51" t="s">
        <v>1369</v>
      </c>
      <c r="AH73" s="51" t="s">
        <v>1369</v>
      </c>
      <c r="AI73" s="51" t="s">
        <v>1369</v>
      </c>
      <c r="AJ73" s="51" t="s">
        <v>1369</v>
      </c>
      <c r="AK73" s="51" t="s">
        <v>1369</v>
      </c>
      <c r="AL73" s="51" t="s">
        <v>1369</v>
      </c>
      <c r="AM73" s="51" t="s">
        <v>1369</v>
      </c>
      <c r="AN73" s="51" t="s">
        <v>1369</v>
      </c>
      <c r="AO73" s="51" t="s">
        <v>1369</v>
      </c>
      <c r="AP73" s="51" t="s">
        <v>1369</v>
      </c>
      <c r="AQ73" s="51" t="s">
        <v>1369</v>
      </c>
      <c r="AR73" s="51" t="s">
        <v>1369</v>
      </c>
      <c r="AS73" s="51" t="s">
        <v>1369</v>
      </c>
    </row>
    <row r="74" spans="1:45" x14ac:dyDescent="0.25">
      <c r="A74" s="125" t="str">
        <f>'1'!A74</f>
        <v>1.6.16.</v>
      </c>
      <c r="B74" s="232" t="str">
        <f>'1'!B74</f>
        <v>СКАТ М100В</v>
      </c>
      <c r="C74" s="125" t="str">
        <f>'1'!C74</f>
        <v>J_1.6.16.L</v>
      </c>
      <c r="D74" s="51" t="s">
        <v>1369</v>
      </c>
      <c r="E74" s="51" t="s">
        <v>1369</v>
      </c>
      <c r="F74" s="51" t="s">
        <v>1369</v>
      </c>
      <c r="G74" s="51" t="s">
        <v>1369</v>
      </c>
      <c r="H74" s="51" t="s">
        <v>1369</v>
      </c>
      <c r="I74" s="51" t="s">
        <v>1369</v>
      </c>
      <c r="J74" s="51" t="s">
        <v>1369</v>
      </c>
      <c r="K74" s="51" t="s">
        <v>1369</v>
      </c>
      <c r="L74" s="51" t="s">
        <v>1369</v>
      </c>
      <c r="M74" s="51" t="s">
        <v>1369</v>
      </c>
      <c r="N74" s="51" t="s">
        <v>1369</v>
      </c>
      <c r="O74" s="51" t="s">
        <v>1369</v>
      </c>
      <c r="P74" s="51" t="s">
        <v>1369</v>
      </c>
      <c r="Q74" s="51" t="s">
        <v>1369</v>
      </c>
      <c r="R74" s="51" t="s">
        <v>1369</v>
      </c>
      <c r="S74" s="51" t="s">
        <v>1369</v>
      </c>
      <c r="T74" s="51" t="s">
        <v>1369</v>
      </c>
      <c r="U74" s="51" t="s">
        <v>1369</v>
      </c>
      <c r="V74" s="51" t="s">
        <v>1369</v>
      </c>
      <c r="W74" s="51" t="s">
        <v>1369</v>
      </c>
      <c r="X74" s="51" t="s">
        <v>1369</v>
      </c>
      <c r="Y74" s="51" t="s">
        <v>1369</v>
      </c>
      <c r="Z74" s="51" t="s">
        <v>1369</v>
      </c>
      <c r="AA74" s="51" t="s">
        <v>1369</v>
      </c>
      <c r="AB74" s="51" t="s">
        <v>1369</v>
      </c>
      <c r="AC74" s="51" t="s">
        <v>1369</v>
      </c>
      <c r="AD74" s="51" t="s">
        <v>1369</v>
      </c>
      <c r="AE74" s="51" t="s">
        <v>1369</v>
      </c>
      <c r="AF74" s="51" t="s">
        <v>1369</v>
      </c>
      <c r="AG74" s="51" t="s">
        <v>1369</v>
      </c>
      <c r="AH74" s="51" t="s">
        <v>1369</v>
      </c>
      <c r="AI74" s="51" t="s">
        <v>1369</v>
      </c>
      <c r="AJ74" s="51" t="s">
        <v>1369</v>
      </c>
      <c r="AK74" s="51" t="s">
        <v>1369</v>
      </c>
      <c r="AL74" s="51" t="s">
        <v>1369</v>
      </c>
      <c r="AM74" s="51" t="s">
        <v>1369</v>
      </c>
      <c r="AN74" s="51" t="s">
        <v>1369</v>
      </c>
      <c r="AO74" s="51" t="s">
        <v>1369</v>
      </c>
      <c r="AP74" s="51" t="s">
        <v>1369</v>
      </c>
      <c r="AQ74" s="51" t="s">
        <v>1369</v>
      </c>
      <c r="AR74" s="51" t="s">
        <v>1369</v>
      </c>
      <c r="AS74" s="51" t="s">
        <v>1369</v>
      </c>
    </row>
    <row r="75" spans="1:45" ht="45" x14ac:dyDescent="0.25">
      <c r="A75" s="125" t="str">
        <f>'1'!A75</f>
        <v>1.6.17.</v>
      </c>
      <c r="B75" s="232" t="str">
        <f>'1'!B75</f>
        <v>СВП-10 стенд механических испытаний повреждений для ведения работ на высоте</v>
      </c>
      <c r="C75" s="125" t="str">
        <f>'1'!C75</f>
        <v>J_1.6.17.N</v>
      </c>
      <c r="D75" s="51" t="s">
        <v>1369</v>
      </c>
      <c r="E75" s="51" t="s">
        <v>1369</v>
      </c>
      <c r="F75" s="51" t="s">
        <v>1369</v>
      </c>
      <c r="G75" s="51" t="s">
        <v>1369</v>
      </c>
      <c r="H75" s="51" t="s">
        <v>1369</v>
      </c>
      <c r="I75" s="51" t="s">
        <v>1369</v>
      </c>
      <c r="J75" s="51" t="s">
        <v>1369</v>
      </c>
      <c r="K75" s="51" t="s">
        <v>1369</v>
      </c>
      <c r="L75" s="51" t="s">
        <v>1369</v>
      </c>
      <c r="M75" s="51" t="s">
        <v>1369</v>
      </c>
      <c r="N75" s="51" t="s">
        <v>1369</v>
      </c>
      <c r="O75" s="51" t="s">
        <v>1369</v>
      </c>
      <c r="P75" s="51" t="s">
        <v>1369</v>
      </c>
      <c r="Q75" s="51" t="s">
        <v>1369</v>
      </c>
      <c r="R75" s="51" t="s">
        <v>1369</v>
      </c>
      <c r="S75" s="51" t="s">
        <v>1369</v>
      </c>
      <c r="T75" s="51" t="s">
        <v>1369</v>
      </c>
      <c r="U75" s="51" t="s">
        <v>1369</v>
      </c>
      <c r="V75" s="51" t="s">
        <v>1369</v>
      </c>
      <c r="W75" s="51" t="s">
        <v>1369</v>
      </c>
      <c r="X75" s="51" t="s">
        <v>1369</v>
      </c>
      <c r="Y75" s="51" t="s">
        <v>1369</v>
      </c>
      <c r="Z75" s="51" t="s">
        <v>1369</v>
      </c>
      <c r="AA75" s="51" t="s">
        <v>1369</v>
      </c>
      <c r="AB75" s="51" t="s">
        <v>1369</v>
      </c>
      <c r="AC75" s="51" t="s">
        <v>1369</v>
      </c>
      <c r="AD75" s="51" t="s">
        <v>1369</v>
      </c>
      <c r="AE75" s="51" t="s">
        <v>1369</v>
      </c>
      <c r="AF75" s="51" t="s">
        <v>1369</v>
      </c>
      <c r="AG75" s="51" t="s">
        <v>1369</v>
      </c>
      <c r="AH75" s="51" t="s">
        <v>1369</v>
      </c>
      <c r="AI75" s="51" t="s">
        <v>1369</v>
      </c>
      <c r="AJ75" s="51" t="s">
        <v>1369</v>
      </c>
      <c r="AK75" s="51" t="s">
        <v>1369</v>
      </c>
      <c r="AL75" s="51" t="s">
        <v>1369</v>
      </c>
      <c r="AM75" s="51" t="s">
        <v>1369</v>
      </c>
      <c r="AN75" s="51" t="s">
        <v>1369</v>
      </c>
      <c r="AO75" s="51" t="s">
        <v>1369</v>
      </c>
      <c r="AP75" s="51" t="s">
        <v>1369</v>
      </c>
      <c r="AQ75" s="51" t="s">
        <v>1369</v>
      </c>
      <c r="AR75" s="51" t="s">
        <v>1369</v>
      </c>
      <c r="AS75" s="51" t="s">
        <v>1369</v>
      </c>
    </row>
  </sheetData>
  <mergeCells count="32">
    <mergeCell ref="N14:O14"/>
    <mergeCell ref="P14:Q14"/>
    <mergeCell ref="R14:S14"/>
    <mergeCell ref="T14:U14"/>
    <mergeCell ref="AR14:AS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12:A15"/>
    <mergeCell ref="B12:B15"/>
    <mergeCell ref="C12:C15"/>
    <mergeCell ref="D12:AS12"/>
    <mergeCell ref="D13:I13"/>
    <mergeCell ref="J13:O13"/>
    <mergeCell ref="P13:U13"/>
    <mergeCell ref="V13:AA13"/>
    <mergeCell ref="AB13:AG13"/>
    <mergeCell ref="AH13:AM13"/>
    <mergeCell ref="AN13:AS13"/>
    <mergeCell ref="D14:E14"/>
    <mergeCell ref="F14:G14"/>
    <mergeCell ref="H14:I14"/>
    <mergeCell ref="J14:K14"/>
    <mergeCell ref="L14:M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M21"/>
  <sheetViews>
    <sheetView workbookViewId="0">
      <selection activeCell="A6" sqref="A6"/>
    </sheetView>
  </sheetViews>
  <sheetFormatPr defaultRowHeight="15" x14ac:dyDescent="0.25"/>
  <sheetData>
    <row r="1" spans="1:13" x14ac:dyDescent="0.25">
      <c r="A1" s="1" t="s">
        <v>223</v>
      </c>
    </row>
    <row r="2" spans="1:13" x14ac:dyDescent="0.25">
      <c r="A2" s="1" t="s">
        <v>59</v>
      </c>
    </row>
    <row r="3" spans="1:13" x14ac:dyDescent="0.25">
      <c r="A3" s="1" t="s">
        <v>60</v>
      </c>
    </row>
    <row r="4" spans="1:13" x14ac:dyDescent="0.25">
      <c r="A4" s="1" t="s">
        <v>224</v>
      </c>
    </row>
    <row r="5" spans="1:13" x14ac:dyDescent="0.25">
      <c r="A5" s="1" t="s">
        <v>225</v>
      </c>
    </row>
    <row r="6" spans="1:13" x14ac:dyDescent="0.25">
      <c r="A6" s="1" t="s">
        <v>62</v>
      </c>
    </row>
    <row r="7" spans="1:13" x14ac:dyDescent="0.25">
      <c r="A7" s="1" t="s">
        <v>63</v>
      </c>
    </row>
    <row r="8" spans="1:13" x14ac:dyDescent="0.25">
      <c r="A8" s="1" t="s">
        <v>64</v>
      </c>
    </row>
    <row r="9" spans="1:13" x14ac:dyDescent="0.25">
      <c r="A9" s="1" t="s">
        <v>65</v>
      </c>
    </row>
    <row r="10" spans="1:13" x14ac:dyDescent="0.25">
      <c r="A10" s="1" t="s">
        <v>226</v>
      </c>
    </row>
    <row r="11" spans="1:13" x14ac:dyDescent="0.25">
      <c r="A11" s="1" t="s">
        <v>67</v>
      </c>
    </row>
    <row r="12" spans="1:13" ht="15.75" thickBot="1" x14ac:dyDescent="0.3"/>
    <row r="13" spans="1:13" ht="15.75" thickBot="1" x14ac:dyDescent="0.3">
      <c r="A13" s="309" t="s">
        <v>68</v>
      </c>
      <c r="B13" s="312" t="s">
        <v>69</v>
      </c>
      <c r="C13" s="312" t="s">
        <v>105</v>
      </c>
      <c r="D13" s="312" t="s">
        <v>227</v>
      </c>
      <c r="E13" s="312" t="s">
        <v>228</v>
      </c>
      <c r="F13" s="315" t="s">
        <v>229</v>
      </c>
      <c r="G13" s="317"/>
      <c r="H13" s="341" t="s">
        <v>230</v>
      </c>
      <c r="I13" s="342"/>
      <c r="J13" s="315" t="s">
        <v>231</v>
      </c>
      <c r="K13" s="317"/>
      <c r="L13" s="315" t="s">
        <v>232</v>
      </c>
      <c r="M13" s="317"/>
    </row>
    <row r="14" spans="1:13" ht="45.75" thickBot="1" x14ac:dyDescent="0.3">
      <c r="A14" s="311"/>
      <c r="B14" s="314"/>
      <c r="C14" s="314"/>
      <c r="D14" s="314"/>
      <c r="E14" s="314"/>
      <c r="F14" s="4" t="s">
        <v>233</v>
      </c>
      <c r="G14" s="4" t="s">
        <v>234</v>
      </c>
      <c r="H14" s="4" t="s">
        <v>235</v>
      </c>
      <c r="I14" s="4" t="s">
        <v>236</v>
      </c>
      <c r="J14" s="4" t="s">
        <v>237</v>
      </c>
      <c r="K14" s="4" t="s">
        <v>238</v>
      </c>
      <c r="L14" s="4" t="s">
        <v>239</v>
      </c>
      <c r="M14" s="4" t="s">
        <v>240</v>
      </c>
    </row>
    <row r="15" spans="1:13" ht="15.75" thickBot="1" x14ac:dyDescent="0.3">
      <c r="A15" s="8" t="s">
        <v>83</v>
      </c>
      <c r="B15" s="8" t="s">
        <v>84</v>
      </c>
      <c r="C15" s="7" t="s">
        <v>85</v>
      </c>
      <c r="D15" s="7" t="s">
        <v>86</v>
      </c>
      <c r="E15" s="7" t="s">
        <v>87</v>
      </c>
      <c r="F15" s="8" t="s">
        <v>30</v>
      </c>
      <c r="G15" s="7" t="s">
        <v>88</v>
      </c>
      <c r="H15" s="8" t="s">
        <v>89</v>
      </c>
      <c r="I15" s="7" t="s">
        <v>90</v>
      </c>
      <c r="J15" s="8" t="s">
        <v>91</v>
      </c>
      <c r="K15" s="7" t="s">
        <v>118</v>
      </c>
      <c r="L15" s="8" t="s">
        <v>93</v>
      </c>
      <c r="M15" s="7" t="s">
        <v>94</v>
      </c>
    </row>
    <row r="16" spans="1:13" ht="15.75" thickBot="1" x14ac:dyDescent="0.3">
      <c r="A16" s="10"/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.75" thickBot="1" x14ac:dyDescent="0.3">
      <c r="A17" s="10"/>
      <c r="B17" s="1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.75" thickBot="1" x14ac:dyDescent="0.3">
      <c r="A18" s="343" t="s">
        <v>102</v>
      </c>
      <c r="B18" s="344"/>
      <c r="C18" s="345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20" spans="1:13" x14ac:dyDescent="0.25">
      <c r="A20" s="1" t="s">
        <v>241</v>
      </c>
    </row>
    <row r="21" spans="1:13" x14ac:dyDescent="0.25">
      <c r="A21" s="1" t="s">
        <v>242</v>
      </c>
    </row>
  </sheetData>
  <mergeCells count="10">
    <mergeCell ref="H13:I13"/>
    <mergeCell ref="J13:K13"/>
    <mergeCell ref="L13:M13"/>
    <mergeCell ref="A18:C18"/>
    <mergeCell ref="A13:A14"/>
    <mergeCell ref="B13:B14"/>
    <mergeCell ref="C13:C14"/>
    <mergeCell ref="D13:D14"/>
    <mergeCell ref="E13:E14"/>
    <mergeCell ref="F13:G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T17"/>
  <sheetViews>
    <sheetView workbookViewId="0">
      <selection activeCell="H37" sqref="H37"/>
    </sheetView>
  </sheetViews>
  <sheetFormatPr defaultRowHeight="15" x14ac:dyDescent="0.25"/>
  <sheetData>
    <row r="1" spans="1:20" x14ac:dyDescent="0.25">
      <c r="A1" s="1" t="s">
        <v>643</v>
      </c>
    </row>
    <row r="2" spans="1:20" x14ac:dyDescent="0.25">
      <c r="A2" s="1" t="s">
        <v>644</v>
      </c>
    </row>
    <row r="3" spans="1:20" x14ac:dyDescent="0.25">
      <c r="A3" s="1" t="s">
        <v>645</v>
      </c>
    </row>
    <row r="4" spans="1:20" x14ac:dyDescent="0.25">
      <c r="A4" s="1" t="s">
        <v>59</v>
      </c>
    </row>
    <row r="5" spans="1:20" x14ac:dyDescent="0.25">
      <c r="A5" s="1" t="s">
        <v>60</v>
      </c>
    </row>
    <row r="6" spans="1:20" x14ac:dyDescent="0.25">
      <c r="A6" s="1" t="s">
        <v>63</v>
      </c>
    </row>
    <row r="7" spans="1:20" x14ac:dyDescent="0.25">
      <c r="A7" s="1" t="s">
        <v>64</v>
      </c>
    </row>
    <row r="8" spans="1:20" x14ac:dyDescent="0.25">
      <c r="A8" s="1" t="s">
        <v>65</v>
      </c>
    </row>
    <row r="9" spans="1:20" x14ac:dyDescent="0.25">
      <c r="A9" s="1" t="s">
        <v>66</v>
      </c>
    </row>
    <row r="10" spans="1:20" x14ac:dyDescent="0.25">
      <c r="A10" s="1" t="s">
        <v>67</v>
      </c>
    </row>
    <row r="11" spans="1:20" ht="15.75" thickBot="1" x14ac:dyDescent="0.3"/>
    <row r="12" spans="1:20" ht="15.75" thickBot="1" x14ac:dyDescent="0.3">
      <c r="A12" s="309" t="s">
        <v>68</v>
      </c>
      <c r="B12" s="312" t="s">
        <v>69</v>
      </c>
      <c r="C12" s="312" t="s">
        <v>105</v>
      </c>
      <c r="D12" s="312" t="s">
        <v>646</v>
      </c>
      <c r="E12" s="346" t="s">
        <v>647</v>
      </c>
      <c r="F12" s="346" t="s">
        <v>648</v>
      </c>
      <c r="G12" s="303" t="s">
        <v>649</v>
      </c>
      <c r="H12" s="304"/>
      <c r="I12" s="304"/>
      <c r="J12" s="304"/>
      <c r="K12" s="304"/>
      <c r="L12" s="304"/>
      <c r="M12" s="304"/>
      <c r="N12" s="304"/>
      <c r="O12" s="304"/>
      <c r="P12" s="305"/>
      <c r="Q12" s="312" t="s">
        <v>650</v>
      </c>
      <c r="R12" s="315" t="s">
        <v>651</v>
      </c>
      <c r="S12" s="317"/>
      <c r="T12" s="312" t="s">
        <v>74</v>
      </c>
    </row>
    <row r="13" spans="1:20" ht="15.75" thickBot="1" x14ac:dyDescent="0.3">
      <c r="A13" s="310"/>
      <c r="B13" s="313"/>
      <c r="C13" s="313"/>
      <c r="D13" s="313"/>
      <c r="E13" s="347"/>
      <c r="F13" s="347"/>
      <c r="G13" s="303" t="s">
        <v>652</v>
      </c>
      <c r="H13" s="305"/>
      <c r="I13" s="303" t="s">
        <v>653</v>
      </c>
      <c r="J13" s="305"/>
      <c r="K13" s="303" t="s">
        <v>654</v>
      </c>
      <c r="L13" s="305"/>
      <c r="M13" s="303" t="s">
        <v>655</v>
      </c>
      <c r="N13" s="305"/>
      <c r="O13" s="303" t="s">
        <v>656</v>
      </c>
      <c r="P13" s="305"/>
      <c r="Q13" s="313"/>
      <c r="R13" s="312" t="s">
        <v>657</v>
      </c>
      <c r="S13" s="300" t="s">
        <v>78</v>
      </c>
      <c r="T13" s="313"/>
    </row>
    <row r="14" spans="1:20" ht="15.75" thickBot="1" x14ac:dyDescent="0.3">
      <c r="A14" s="311"/>
      <c r="B14" s="314"/>
      <c r="C14" s="314"/>
      <c r="D14" s="314"/>
      <c r="E14" s="348"/>
      <c r="F14" s="348"/>
      <c r="G14" s="17" t="s">
        <v>75</v>
      </c>
      <c r="H14" s="17" t="s">
        <v>76</v>
      </c>
      <c r="I14" s="17" t="s">
        <v>75</v>
      </c>
      <c r="J14" s="17" t="s">
        <v>76</v>
      </c>
      <c r="K14" s="17" t="s">
        <v>75</v>
      </c>
      <c r="L14" s="17" t="s">
        <v>76</v>
      </c>
      <c r="M14" s="17" t="s">
        <v>75</v>
      </c>
      <c r="N14" s="17" t="s">
        <v>76</v>
      </c>
      <c r="O14" s="17" t="s">
        <v>75</v>
      </c>
      <c r="P14" s="17" t="s">
        <v>76</v>
      </c>
      <c r="Q14" s="314"/>
      <c r="R14" s="314"/>
      <c r="S14" s="302"/>
      <c r="T14" s="314"/>
    </row>
    <row r="15" spans="1:20" ht="15.75" thickBot="1" x14ac:dyDescent="0.3">
      <c r="A15" s="8" t="s">
        <v>83</v>
      </c>
      <c r="B15" s="8" t="s">
        <v>84</v>
      </c>
      <c r="C15" s="7" t="s">
        <v>85</v>
      </c>
      <c r="D15" s="7" t="s">
        <v>86</v>
      </c>
      <c r="E15" s="7" t="s">
        <v>87</v>
      </c>
      <c r="F15" s="8" t="s">
        <v>30</v>
      </c>
      <c r="G15" s="7" t="s">
        <v>88</v>
      </c>
      <c r="H15" s="8" t="s">
        <v>89</v>
      </c>
      <c r="I15" s="7" t="s">
        <v>90</v>
      </c>
      <c r="J15" s="8" t="s">
        <v>91</v>
      </c>
      <c r="K15" s="8" t="s">
        <v>130</v>
      </c>
      <c r="L15" s="8" t="s">
        <v>93</v>
      </c>
      <c r="M15" s="7" t="s">
        <v>94</v>
      </c>
      <c r="N15" s="7" t="s">
        <v>95</v>
      </c>
      <c r="O15" s="7" t="s">
        <v>96</v>
      </c>
      <c r="P15" s="8" t="s">
        <v>97</v>
      </c>
      <c r="Q15" s="7" t="s">
        <v>98</v>
      </c>
      <c r="R15" s="8" t="s">
        <v>99</v>
      </c>
      <c r="S15" s="17" t="s">
        <v>100</v>
      </c>
      <c r="T15" s="8" t="s">
        <v>101</v>
      </c>
    </row>
    <row r="16" spans="1:20" ht="15.75" thickBot="1" x14ac:dyDescent="0.3">
      <c r="A16" s="10"/>
      <c r="B16" s="12"/>
      <c r="C16" s="10"/>
      <c r="D16" s="10"/>
      <c r="E16" s="10"/>
      <c r="F16" s="1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0"/>
      <c r="R16" s="10"/>
      <c r="S16" s="12"/>
      <c r="T16" s="12"/>
    </row>
    <row r="17" spans="1:20" ht="15.75" thickBot="1" x14ac:dyDescent="0.3">
      <c r="A17" s="343" t="s">
        <v>102</v>
      </c>
      <c r="B17" s="344"/>
      <c r="C17" s="345"/>
      <c r="D17" s="10"/>
      <c r="E17" s="10"/>
      <c r="F17" s="1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0"/>
      <c r="R17" s="10"/>
      <c r="S17" s="12"/>
      <c r="T17" s="12"/>
    </row>
  </sheetData>
  <mergeCells count="18">
    <mergeCell ref="A17:C17"/>
    <mergeCell ref="G12:P12"/>
    <mergeCell ref="Q12:Q14"/>
    <mergeCell ref="R12:S12"/>
    <mergeCell ref="A12:A14"/>
    <mergeCell ref="B12:B14"/>
    <mergeCell ref="C12:C14"/>
    <mergeCell ref="D12:D14"/>
    <mergeCell ref="E12:E14"/>
    <mergeCell ref="F12:F14"/>
    <mergeCell ref="T12:T14"/>
    <mergeCell ref="G13:H13"/>
    <mergeCell ref="I13:J13"/>
    <mergeCell ref="K13:L13"/>
    <mergeCell ref="M13:N13"/>
    <mergeCell ref="O13:P13"/>
    <mergeCell ref="R13:R14"/>
    <mergeCell ref="S13:S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1</vt:lpstr>
      <vt:lpstr>3</vt:lpstr>
      <vt:lpstr>2</vt:lpstr>
      <vt:lpstr>4</vt:lpstr>
      <vt:lpstr>5</vt:lpstr>
      <vt:lpstr>6</vt:lpstr>
      <vt:lpstr>7</vt:lpstr>
      <vt:lpstr>8</vt:lpstr>
      <vt:lpstr>10</vt:lpstr>
      <vt:lpstr>9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Лист20</vt:lpstr>
    </vt:vector>
  </TitlesOfParts>
  <Company>Spasskelektroset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PTS4</dc:creator>
  <cp:lastModifiedBy>Professional</cp:lastModifiedBy>
  <dcterms:created xsi:type="dcterms:W3CDTF">2018-08-07T23:43:50Z</dcterms:created>
  <dcterms:modified xsi:type="dcterms:W3CDTF">2024-02-16T07:55:13Z</dcterms:modified>
</cp:coreProperties>
</file>